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24226"/>
  <xr:revisionPtr revIDLastSave="0" documentId="13_ncr:1_{ACC583E6-506D-426A-BC29-F2CB7E0C75D4}" xr6:coauthVersionLast="47" xr6:coauthVersionMax="47" xr10:uidLastSave="{00000000-0000-0000-0000-000000000000}"/>
  <bookViews>
    <workbookView xWindow="-120" yWindow="-120" windowWidth="29040" windowHeight="15720" tabRatio="596" xr2:uid="{00000000-000D-0000-FFFF-FFFF00000000}"/>
  </bookViews>
  <sheets>
    <sheet name="Metadata" sheetId="11" r:id="rId1"/>
    <sheet name="Data" sheetId="1" r:id="rId2"/>
    <sheet name="exports_2digit_qld" sheetId="10" state="veryHidden" r:id="rId3"/>
    <sheet name="exports_5year" sheetId="9" state="veryHidden" r:id="rId4"/>
    <sheet name="imports_2digit_qld" sheetId="7" state="veryHidden" r:id="rId5"/>
    <sheet name="imports_5year" sheetId="8" state="veryHidden" r:id="rId6"/>
    <sheet name="country_lookup" sheetId="5" state="veryHidden" r:id="rId7"/>
  </sheets>
  <definedNames>
    <definedName name="_AMO_SingleObject_629916756_ROM_F0.SEC2.Tabulate_1.SEC1.BDY.Cross_tabular_summary_report_Table_1" hidden="1">#REF!</definedName>
    <definedName name="_AMO_SingleObject_629916756_ROM_F0.SEC2.Tabulate_1.SEC1.FTR.TXT1" hidden="1">#REF!</definedName>
    <definedName name="_AMO_SingleObject_629916756_ROM_F0.SEC2.Tabulate_1.SEC1.FTR.TXT2" hidden="1">#REF!</definedName>
    <definedName name="_AMO_SingleObject_629916756_ROM_F0.SEC2.Tabulate_1.SEC1.FTR.TXT3" hidden="1">#REF!</definedName>
    <definedName name="_AMO_SingleObject_629916756_ROM_F0.SEC2.Tabulate_1.SEC1.FTR.TXT4" hidden="1">#REF!</definedName>
    <definedName name="_AMO_SingleObject_629916756_ROM_F0.SEC2.Tabulate_1.SEC1.FTR.TXT5" hidden="1">#REF!</definedName>
    <definedName name="_AMO_SingleObject_629916756_ROM_F0.SEC2.Tabulate_1.SEC1.FTR.TXT6" hidden="1">#REF!</definedName>
    <definedName name="_AMO_SingleObject_629916756_ROM_F0.SEC2.Tabulate_1.SEC1.FTR.TXT7" hidden="1">#REF!</definedName>
    <definedName name="_AMO_SingleObject_629916756_ROM_F0.SEC2.Tabulate_1.SEC1.HDR.TXT1" hidden="1">#REF!</definedName>
    <definedName name="_AMO_UniqueIdentifier" hidden="1">"'dc60e856-4165-479d-90f9-a417f228b00e'"</definedName>
    <definedName name="_xlnm._FilterDatabase" localSheetId="6" hidden="1">country_lookup!#REF!</definedName>
    <definedName name="_xlnm._FilterDatabase" localSheetId="2" hidden="1">exports_2digit_qld!$A$2:$BS$1179</definedName>
    <definedName name="_xlnm._FilterDatabase" localSheetId="3" hidden="1">exports_5year!$A$1:$D$1118</definedName>
    <definedName name="_xlnm._FilterDatabase" localSheetId="4" hidden="1">imports_2digit_qld!$A$1:$BX$1077</definedName>
    <definedName name="_xlnm._FilterDatabase" localSheetId="5" hidden="1">imports_5year!$A$1:$D$1097</definedName>
    <definedName name="AustraliaEx">exports_5year!$D$2:$D$9544</definedName>
    <definedName name="AustraliaIm">imports_5year!$D$2:$D$9567</definedName>
    <definedName name="FinyearEx">exports_5year!$A$2:$A$9544</definedName>
    <definedName name="FinyearIm">imports_5year!$A$2:$A$9567</definedName>
    <definedName name="_xlnm.Print_Area" localSheetId="1">Data!$A$3:$J$71</definedName>
    <definedName name="QldEx">exports_5year!$C$2:$C$9544</definedName>
    <definedName name="QldIm">imports_5year!$C$2:$C$9567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10" l="1"/>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4" i="10"/>
  <c r="A1185" i="10"/>
  <c r="A1186" i="10"/>
  <c r="A1187" i="10"/>
  <c r="A1188" i="10"/>
  <c r="A1189" i="10"/>
  <c r="A1190" i="10"/>
  <c r="A1191" i="10"/>
  <c r="A1192" i="10"/>
  <c r="A1193" i="10"/>
  <c r="A1194" i="10"/>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68" i="1"/>
  <c r="A30" i="11" l="1"/>
  <c r="BX2" i="7"/>
  <c r="BX1" i="7"/>
  <c r="BX2" i="10"/>
  <c r="BX1" i="10"/>
  <c r="F1355" i="8"/>
  <c r="F1356" i="8"/>
  <c r="F1357" i="8"/>
  <c r="F1358" i="8"/>
  <c r="F1359" i="8"/>
  <c r="F1337" i="9"/>
  <c r="F1338" i="9"/>
  <c r="F1339" i="9"/>
  <c r="F1340" i="9"/>
  <c r="F1341" i="9"/>
  <c r="F1342" i="9"/>
  <c r="F1343" i="9"/>
  <c r="F1344" i="9"/>
  <c r="F1345" i="9"/>
  <c r="N6" i="9" a="1"/>
  <c r="N6" i="9" s="1"/>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119" i="9"/>
  <c r="F1120" i="9"/>
  <c r="F1121" i="9"/>
  <c r="F1122" i="9"/>
  <c r="F1123" i="9"/>
  <c r="F1124" i="9"/>
  <c r="F1125" i="9"/>
  <c r="F1126" i="9"/>
  <c r="F1127" i="9"/>
  <c r="F1128" i="9"/>
  <c r="F1129" i="9"/>
  <c r="F1130" i="9"/>
  <c r="F1131" i="9"/>
  <c r="F1132" i="9"/>
  <c r="F1133" i="9"/>
  <c r="F1134" i="9"/>
  <c r="F1135" i="9"/>
  <c r="F1136" i="9"/>
  <c r="F1137" i="9"/>
  <c r="F1138" i="9"/>
  <c r="F1139" i="9"/>
  <c r="F1140" i="9"/>
  <c r="F1141" i="9"/>
  <c r="F1142" i="9"/>
  <c r="F1143" i="9"/>
  <c r="F1144" i="9"/>
  <c r="F1145" i="9"/>
  <c r="F1146" i="9"/>
  <c r="F1147" i="9"/>
  <c r="F1148" i="9"/>
  <c r="F1149" i="9"/>
  <c r="F1150" i="9"/>
  <c r="F1151" i="9"/>
  <c r="F1152" i="9"/>
  <c r="F1153" i="9"/>
  <c r="F1154" i="9"/>
  <c r="F1155" i="9"/>
  <c r="F1156" i="9"/>
  <c r="F1157" i="9"/>
  <c r="F1158" i="9"/>
  <c r="F1159" i="9"/>
  <c r="F1160" i="9"/>
  <c r="F1161" i="9"/>
  <c r="F1162" i="9"/>
  <c r="F1163" i="9"/>
  <c r="F1164" i="9"/>
  <c r="F1165" i="9"/>
  <c r="F1166" i="9"/>
  <c r="F1167" i="9"/>
  <c r="F1168" i="9"/>
  <c r="F1169" i="9"/>
  <c r="F1170" i="9"/>
  <c r="F1171" i="9"/>
  <c r="F1172" i="9"/>
  <c r="F1173" i="9"/>
  <c r="F1174" i="9"/>
  <c r="F1175" i="9"/>
  <c r="F1176" i="9"/>
  <c r="F1177" i="9"/>
  <c r="F1178" i="9"/>
  <c r="F1179" i="9"/>
  <c r="F1180" i="9"/>
  <c r="F1181" i="9"/>
  <c r="F1182" i="9"/>
  <c r="F1183" i="9"/>
  <c r="F1184" i="9"/>
  <c r="F1185" i="9"/>
  <c r="F1186" i="9"/>
  <c r="F1187" i="9"/>
  <c r="F1188" i="9"/>
  <c r="F1189" i="9"/>
  <c r="F1190" i="9"/>
  <c r="F1191" i="9"/>
  <c r="F1192" i="9"/>
  <c r="F1193" i="9"/>
  <c r="F1194" i="9"/>
  <c r="F1195" i="9"/>
  <c r="F1196" i="9"/>
  <c r="F1197" i="9"/>
  <c r="F1198" i="9"/>
  <c r="F1199" i="9"/>
  <c r="F1200" i="9"/>
  <c r="F1201" i="9"/>
  <c r="F1202" i="9"/>
  <c r="F1203" i="9"/>
  <c r="F1204" i="9"/>
  <c r="F1205" i="9"/>
  <c r="F1206" i="9"/>
  <c r="F1207" i="9"/>
  <c r="F1208" i="9"/>
  <c r="F1209" i="9"/>
  <c r="F1210" i="9"/>
  <c r="F1211" i="9"/>
  <c r="F1212" i="9"/>
  <c r="F1213" i="9"/>
  <c r="F1214" i="9"/>
  <c r="F1215" i="9"/>
  <c r="F1216" i="9"/>
  <c r="F1217" i="9"/>
  <c r="F1218" i="9"/>
  <c r="F1219" i="9"/>
  <c r="F1220" i="9"/>
  <c r="F1221" i="9"/>
  <c r="F1222" i="9"/>
  <c r="F1223" i="9"/>
  <c r="F1224" i="9"/>
  <c r="F1225" i="9"/>
  <c r="F1226" i="9"/>
  <c r="F1227" i="9"/>
  <c r="F1228" i="9"/>
  <c r="F1229" i="9"/>
  <c r="F1230" i="9"/>
  <c r="F1231" i="9"/>
  <c r="F1232" i="9"/>
  <c r="F1233" i="9"/>
  <c r="F1234" i="9"/>
  <c r="F1235" i="9"/>
  <c r="F1236" i="9"/>
  <c r="F1237" i="9"/>
  <c r="F1238" i="9"/>
  <c r="F1239" i="9"/>
  <c r="F1240" i="9"/>
  <c r="F1241" i="9"/>
  <c r="F1242" i="9"/>
  <c r="F1243" i="9"/>
  <c r="F1244" i="9"/>
  <c r="F1245" i="9"/>
  <c r="F1246" i="9"/>
  <c r="F1247" i="9"/>
  <c r="F1248" i="9"/>
  <c r="F1249" i="9"/>
  <c r="F1250" i="9"/>
  <c r="F1251" i="9"/>
  <c r="F1252" i="9"/>
  <c r="F1253" i="9"/>
  <c r="F1254" i="9"/>
  <c r="F1255" i="9"/>
  <c r="F1256" i="9"/>
  <c r="F1257" i="9"/>
  <c r="F1258" i="9"/>
  <c r="F1259" i="9"/>
  <c r="F1260" i="9"/>
  <c r="F1261" i="9"/>
  <c r="F1262" i="9"/>
  <c r="F1263" i="9"/>
  <c r="F1264" i="9"/>
  <c r="F1265" i="9"/>
  <c r="F1266" i="9"/>
  <c r="F1267" i="9"/>
  <c r="F1268" i="9"/>
  <c r="F1269" i="9"/>
  <c r="F1270" i="9"/>
  <c r="F1271" i="9"/>
  <c r="F1272" i="9"/>
  <c r="F1273" i="9"/>
  <c r="F1274" i="9"/>
  <c r="F1275" i="9"/>
  <c r="F1276" i="9"/>
  <c r="F1277" i="9"/>
  <c r="F1278" i="9"/>
  <c r="F1279" i="9"/>
  <c r="F1280" i="9"/>
  <c r="F1281" i="9"/>
  <c r="F1282" i="9"/>
  <c r="F1283" i="9"/>
  <c r="F1284" i="9"/>
  <c r="F1285" i="9"/>
  <c r="F1286" i="9"/>
  <c r="F1287" i="9"/>
  <c r="F1288" i="9"/>
  <c r="F1289" i="9"/>
  <c r="F1290" i="9"/>
  <c r="F1291" i="9"/>
  <c r="F1292" i="9"/>
  <c r="F1293" i="9"/>
  <c r="F1294" i="9"/>
  <c r="F1295" i="9"/>
  <c r="F1296" i="9"/>
  <c r="F1297" i="9"/>
  <c r="F1298" i="9"/>
  <c r="F1299" i="9"/>
  <c r="F1300" i="9"/>
  <c r="F1301" i="9"/>
  <c r="F1302" i="9"/>
  <c r="F1303" i="9"/>
  <c r="F1304" i="9"/>
  <c r="F1305" i="9"/>
  <c r="F1306" i="9"/>
  <c r="F1307" i="9"/>
  <c r="F1308" i="9"/>
  <c r="F1309" i="9"/>
  <c r="F1310" i="9"/>
  <c r="F1311" i="9"/>
  <c r="F1312" i="9"/>
  <c r="F1313" i="9"/>
  <c r="F1314" i="9"/>
  <c r="F1315" i="9"/>
  <c r="F1316" i="9"/>
  <c r="F1317" i="9"/>
  <c r="F1318" i="9"/>
  <c r="F1319" i="9"/>
  <c r="F1320" i="9"/>
  <c r="F1321" i="9"/>
  <c r="F1322" i="9"/>
  <c r="F1323" i="9"/>
  <c r="F1324" i="9"/>
  <c r="F1325" i="9"/>
  <c r="F1326" i="9"/>
  <c r="F1327" i="9"/>
  <c r="F1328" i="9"/>
  <c r="F1329" i="9"/>
  <c r="F1330" i="9"/>
  <c r="F1331" i="9"/>
  <c r="F1332" i="9"/>
  <c r="F1333" i="9"/>
  <c r="F1334" i="9"/>
  <c r="F1335" i="9"/>
  <c r="F1336" i="9"/>
  <c r="M6" i="9"/>
  <c r="BX5" i="10" l="1"/>
  <c r="BX4" i="10"/>
  <c r="BX63" i="10"/>
  <c r="BX55" i="10"/>
  <c r="BX47" i="10"/>
  <c r="BX39" i="10"/>
  <c r="BX31" i="10"/>
  <c r="BX23" i="10"/>
  <c r="BX17" i="10"/>
  <c r="BX9" i="10"/>
  <c r="BX65" i="10"/>
  <c r="BX57" i="10"/>
  <c r="BX49" i="10"/>
  <c r="BX41" i="10"/>
  <c r="BX33" i="10"/>
  <c r="BX25" i="10"/>
  <c r="BX15" i="10"/>
  <c r="BX7" i="10"/>
  <c r="BX67" i="10"/>
  <c r="BX59" i="10"/>
  <c r="BX51" i="10"/>
  <c r="BX43" i="10"/>
  <c r="BX35" i="10"/>
  <c r="BX27" i="10"/>
  <c r="BX21" i="10"/>
  <c r="BX13" i="10"/>
  <c r="BX3" i="10"/>
  <c r="BX70" i="10"/>
  <c r="BX68" i="10"/>
  <c r="BX66" i="10"/>
  <c r="BX64" i="10"/>
  <c r="BX62" i="10"/>
  <c r="BX60" i="10"/>
  <c r="BX58" i="10"/>
  <c r="BX56" i="10"/>
  <c r="BX54" i="10"/>
  <c r="BX52" i="10"/>
  <c r="BX50" i="10"/>
  <c r="BX48" i="10"/>
  <c r="BX46" i="10"/>
  <c r="BX44" i="10"/>
  <c r="BX42" i="10"/>
  <c r="BX40" i="10"/>
  <c r="BX38" i="10"/>
  <c r="BX36" i="10"/>
  <c r="BX34" i="10"/>
  <c r="BX32" i="10"/>
  <c r="BX30" i="10"/>
  <c r="BX28" i="10"/>
  <c r="BX26" i="10"/>
  <c r="BX24" i="10"/>
  <c r="BX22" i="10"/>
  <c r="BX20" i="10"/>
  <c r="BX18" i="10"/>
  <c r="BX16" i="10"/>
  <c r="BX14" i="10"/>
  <c r="BX12" i="10"/>
  <c r="BX10" i="10"/>
  <c r="BX8" i="10"/>
  <c r="BX6" i="10"/>
  <c r="BX69" i="10"/>
  <c r="BX61" i="10"/>
  <c r="BX53" i="10"/>
  <c r="BX45" i="10"/>
  <c r="BX37" i="10"/>
  <c r="BX29" i="10"/>
  <c r="BX19" i="10"/>
  <c r="BX11" i="10"/>
  <c r="BU30" i="10" l="1"/>
  <c r="BU46" i="10"/>
  <c r="BU45" i="10"/>
  <c r="BU23" i="10"/>
  <c r="BU48" i="10"/>
  <c r="BU35" i="10"/>
  <c r="BU31" i="10"/>
  <c r="BU61" i="10"/>
  <c r="BU18" i="10"/>
  <c r="BU34" i="10"/>
  <c r="BU50" i="10"/>
  <c r="BU66" i="10"/>
  <c r="BU43" i="10"/>
  <c r="BU41" i="10"/>
  <c r="BU39" i="10"/>
  <c r="BU25" i="10"/>
  <c r="BU32" i="10"/>
  <c r="BU64" i="10"/>
  <c r="BU33" i="10"/>
  <c r="BU69" i="10"/>
  <c r="BU20" i="10"/>
  <c r="BU36" i="10"/>
  <c r="BU52" i="10"/>
  <c r="BU68" i="10"/>
  <c r="BU51" i="10"/>
  <c r="BU49" i="10"/>
  <c r="BU47" i="10"/>
  <c r="BU14" i="10"/>
  <c r="BU27" i="10"/>
  <c r="BU11" i="10"/>
  <c r="BU22" i="10"/>
  <c r="BU70" i="10"/>
  <c r="BU55" i="10"/>
  <c r="BU19" i="10"/>
  <c r="BU8" i="10"/>
  <c r="BU24" i="10"/>
  <c r="BU40" i="10"/>
  <c r="BU56" i="10"/>
  <c r="BU67" i="10"/>
  <c r="BU65" i="10"/>
  <c r="BU63" i="10"/>
  <c r="BU53" i="10"/>
  <c r="BU6" i="10"/>
  <c r="BU54" i="10"/>
  <c r="BU57" i="10"/>
  <c r="BU29" i="10"/>
  <c r="BU10" i="10"/>
  <c r="BU26" i="10"/>
  <c r="BU42" i="10"/>
  <c r="BU58" i="10"/>
  <c r="BU13" i="10"/>
  <c r="BU7" i="10"/>
  <c r="BU9" i="10"/>
  <c r="BU4" i="10"/>
  <c r="BU62" i="10"/>
  <c r="BU16" i="10"/>
  <c r="BU38" i="10"/>
  <c r="BU59" i="10"/>
  <c r="BU37" i="10"/>
  <c r="BU12" i="10"/>
  <c r="BU28" i="10"/>
  <c r="BU44" i="10"/>
  <c r="BU60" i="10"/>
  <c r="BU21" i="10"/>
  <c r="BU15" i="10"/>
  <c r="BU17" i="10"/>
  <c r="BU5" i="10"/>
  <c r="BU3" i="10"/>
  <c r="F2" i="9"/>
  <c r="G2" i="9" a="1"/>
  <c r="G2" i="9" s="1"/>
  <c r="H2" i="9" a="1"/>
  <c r="H2" i="9" s="1"/>
  <c r="I2" i="9"/>
  <c r="J2" i="9"/>
  <c r="K2" i="9"/>
  <c r="M2" i="9"/>
  <c r="F3" i="9"/>
  <c r="G3" i="9" a="1"/>
  <c r="G3" i="9" s="1"/>
  <c r="H3" i="9" a="1"/>
  <c r="H3" i="9" s="1"/>
  <c r="I3" i="9"/>
  <c r="J3" i="9"/>
  <c r="K3" i="9"/>
  <c r="M3" i="9"/>
  <c r="F4" i="9"/>
  <c r="G4" i="9" a="1"/>
  <c r="G4" i="9" s="1"/>
  <c r="H4" i="9" a="1"/>
  <c r="H4" i="9" s="1"/>
  <c r="I4" i="9"/>
  <c r="J4" i="9"/>
  <c r="K4" i="9"/>
  <c r="M4" i="9"/>
  <c r="F5" i="9"/>
  <c r="G5" i="9" a="1"/>
  <c r="G5" i="9" s="1"/>
  <c r="H5" i="9" a="1"/>
  <c r="H5" i="9" s="1"/>
  <c r="I5" i="9"/>
  <c r="J5" i="9"/>
  <c r="K5" i="9"/>
  <c r="M5" i="9"/>
  <c r="F6" i="9"/>
  <c r="G6" i="9" a="1"/>
  <c r="G6" i="9" s="1"/>
  <c r="H6" i="9" a="1"/>
  <c r="H6" i="9" s="1"/>
  <c r="I6" i="9"/>
  <c r="J6" i="9"/>
  <c r="K6" i="9"/>
  <c r="F7" i="9"/>
  <c r="G7" i="9" a="1"/>
  <c r="G7" i="9" s="1"/>
  <c r="H7" i="9" a="1"/>
  <c r="H7" i="9" s="1"/>
  <c r="I7" i="9"/>
  <c r="J7" i="9"/>
  <c r="K7" i="9"/>
  <c r="F8" i="9"/>
  <c r="G8" i="9" a="1"/>
  <c r="G8" i="9" s="1"/>
  <c r="H8" i="9" a="1"/>
  <c r="H8" i="9" s="1"/>
  <c r="I8" i="9"/>
  <c r="J8" i="9"/>
  <c r="K8" i="9"/>
  <c r="F9" i="9"/>
  <c r="G9" i="9" a="1"/>
  <c r="G9" i="9" s="1"/>
  <c r="H9" i="9" a="1"/>
  <c r="H9" i="9" s="1"/>
  <c r="I9" i="9"/>
  <c r="J9" i="9"/>
  <c r="K9" i="9"/>
  <c r="F10" i="9"/>
  <c r="G10" i="9" a="1"/>
  <c r="G10" i="9" s="1"/>
  <c r="H10" i="9" a="1"/>
  <c r="H10" i="9" s="1"/>
  <c r="I10" i="9"/>
  <c r="J10" i="9"/>
  <c r="K10" i="9"/>
  <c r="F11" i="9"/>
  <c r="G11" i="9" a="1"/>
  <c r="G11" i="9" s="1"/>
  <c r="H11" i="9" a="1"/>
  <c r="H11" i="9" s="1"/>
  <c r="I11" i="9"/>
  <c r="J11" i="9"/>
  <c r="K11" i="9"/>
  <c r="F12" i="9"/>
  <c r="G12" i="9" a="1"/>
  <c r="G12" i="9" s="1"/>
  <c r="H12" i="9" a="1"/>
  <c r="H12" i="9" s="1"/>
  <c r="I12" i="9"/>
  <c r="J12" i="9"/>
  <c r="K12" i="9"/>
  <c r="F13" i="9"/>
  <c r="G13" i="9" a="1"/>
  <c r="G13" i="9" s="1"/>
  <c r="H13" i="9" a="1"/>
  <c r="H13" i="9" s="1"/>
  <c r="I13" i="9"/>
  <c r="J13" i="9"/>
  <c r="K13" i="9"/>
  <c r="F14" i="9"/>
  <c r="G14" i="9" a="1"/>
  <c r="G14" i="9" s="1"/>
  <c r="H14" i="9" a="1"/>
  <c r="H14" i="9" s="1"/>
  <c r="I14" i="9"/>
  <c r="J14" i="9"/>
  <c r="K14" i="9"/>
  <c r="F15" i="9"/>
  <c r="G15" i="9" a="1"/>
  <c r="G15" i="9" s="1"/>
  <c r="H15" i="9" a="1"/>
  <c r="H15" i="9" s="1"/>
  <c r="I15" i="9"/>
  <c r="J15" i="9"/>
  <c r="K15" i="9"/>
  <c r="F16" i="9"/>
  <c r="G16" i="9" a="1"/>
  <c r="G16" i="9" s="1"/>
  <c r="H16" i="9" a="1"/>
  <c r="H16" i="9" s="1"/>
  <c r="I16" i="9"/>
  <c r="J16" i="9"/>
  <c r="K16" i="9"/>
  <c r="F17" i="9"/>
  <c r="G17" i="9" a="1"/>
  <c r="G17" i="9" s="1"/>
  <c r="H17" i="9" a="1"/>
  <c r="H17" i="9" s="1"/>
  <c r="I17" i="9"/>
  <c r="J17" i="9"/>
  <c r="K17" i="9"/>
  <c r="F18" i="9"/>
  <c r="G18" i="9" a="1"/>
  <c r="G18" i="9" s="1"/>
  <c r="H18" i="9" a="1"/>
  <c r="H18" i="9" s="1"/>
  <c r="I18" i="9"/>
  <c r="J18" i="9"/>
  <c r="K18" i="9"/>
  <c r="F19" i="9"/>
  <c r="G19" i="9" a="1"/>
  <c r="G19" i="9" s="1"/>
  <c r="H19" i="9" a="1"/>
  <c r="H19" i="9" s="1"/>
  <c r="I19" i="9"/>
  <c r="J19" i="9"/>
  <c r="K19" i="9"/>
  <c r="F20" i="9"/>
  <c r="G20" i="9" a="1"/>
  <c r="G20" i="9" s="1"/>
  <c r="H20" i="9" a="1"/>
  <c r="H20" i="9" s="1"/>
  <c r="I20" i="9"/>
  <c r="J20" i="9"/>
  <c r="K20" i="9"/>
  <c r="F21" i="9"/>
  <c r="G21" i="9" a="1"/>
  <c r="G21" i="9" s="1"/>
  <c r="H21" i="9" a="1"/>
  <c r="H21" i="9" s="1"/>
  <c r="I21" i="9"/>
  <c r="J21" i="9"/>
  <c r="K21" i="9"/>
  <c r="F22" i="9"/>
  <c r="G22" i="9" a="1"/>
  <c r="G22" i="9" s="1"/>
  <c r="H22" i="9" a="1"/>
  <c r="H22" i="9" s="1"/>
  <c r="I22" i="9"/>
  <c r="J22" i="9"/>
  <c r="K22" i="9"/>
  <c r="F23" i="9"/>
  <c r="G23" i="9" a="1"/>
  <c r="G23" i="9" s="1"/>
  <c r="H23" i="9" a="1"/>
  <c r="H23" i="9" s="1"/>
  <c r="I23" i="9"/>
  <c r="J23" i="9"/>
  <c r="K23" i="9"/>
  <c r="F24" i="9"/>
  <c r="G24" i="9" a="1"/>
  <c r="G24" i="9" s="1"/>
  <c r="H24" i="9" a="1"/>
  <c r="H24" i="9" s="1"/>
  <c r="I24" i="9"/>
  <c r="J24" i="9"/>
  <c r="K24" i="9"/>
  <c r="F25" i="9"/>
  <c r="G25" i="9" a="1"/>
  <c r="G25" i="9" s="1"/>
  <c r="H25" i="9" a="1"/>
  <c r="H25" i="9" s="1"/>
  <c r="I25" i="9"/>
  <c r="J25" i="9"/>
  <c r="K25" i="9"/>
  <c r="F26" i="9"/>
  <c r="G26" i="9" a="1"/>
  <c r="G26" i="9" s="1"/>
  <c r="H26" i="9" a="1"/>
  <c r="H26" i="9" s="1"/>
  <c r="I26" i="9"/>
  <c r="J26" i="9"/>
  <c r="K26" i="9"/>
  <c r="F27" i="9"/>
  <c r="G27" i="9" a="1"/>
  <c r="G27" i="9" s="1"/>
  <c r="H27" i="9" a="1"/>
  <c r="H27" i="9" s="1"/>
  <c r="I27" i="9"/>
  <c r="J27" i="9"/>
  <c r="K27" i="9"/>
  <c r="F28" i="9"/>
  <c r="G28" i="9" a="1"/>
  <c r="G28" i="9" s="1"/>
  <c r="H28" i="9" a="1"/>
  <c r="H28" i="9" s="1"/>
  <c r="I28" i="9"/>
  <c r="J28" i="9"/>
  <c r="K28" i="9"/>
  <c r="F29" i="9"/>
  <c r="G29" i="9" a="1"/>
  <c r="G29" i="9" s="1"/>
  <c r="H29" i="9" a="1"/>
  <c r="H29" i="9" s="1"/>
  <c r="I29" i="9"/>
  <c r="J29" i="9"/>
  <c r="K29" i="9"/>
  <c r="F30" i="9"/>
  <c r="G30" i="9" a="1"/>
  <c r="G30" i="9" s="1"/>
  <c r="H30" i="9" a="1"/>
  <c r="H30" i="9" s="1"/>
  <c r="I30" i="9"/>
  <c r="J30" i="9"/>
  <c r="K30" i="9"/>
  <c r="F31" i="9"/>
  <c r="G31" i="9" a="1"/>
  <c r="G31" i="9" s="1"/>
  <c r="H31" i="9" a="1"/>
  <c r="H31" i="9" s="1"/>
  <c r="I31" i="9"/>
  <c r="J31" i="9"/>
  <c r="K31" i="9"/>
  <c r="F32" i="9"/>
  <c r="G32" i="9" a="1"/>
  <c r="G32" i="9" s="1"/>
  <c r="H32" i="9" a="1"/>
  <c r="H32" i="9" s="1"/>
  <c r="I32" i="9"/>
  <c r="J32" i="9"/>
  <c r="K32" i="9"/>
  <c r="F33" i="9"/>
  <c r="G33" i="9" a="1"/>
  <c r="G33" i="9" s="1"/>
  <c r="H33" i="9" a="1"/>
  <c r="H33" i="9" s="1"/>
  <c r="I33" i="9"/>
  <c r="J33" i="9"/>
  <c r="K33" i="9"/>
  <c r="F34" i="9"/>
  <c r="G34" i="9" a="1"/>
  <c r="G34" i="9" s="1"/>
  <c r="H34" i="9" a="1"/>
  <c r="H34" i="9" s="1"/>
  <c r="I34" i="9"/>
  <c r="J34" i="9"/>
  <c r="K34" i="9"/>
  <c r="F35" i="9"/>
  <c r="G35" i="9" a="1"/>
  <c r="G35" i="9" s="1"/>
  <c r="H35" i="9" a="1"/>
  <c r="H35" i="9" s="1"/>
  <c r="I35" i="9"/>
  <c r="J35" i="9"/>
  <c r="K35" i="9"/>
  <c r="F36" i="9"/>
  <c r="G36" i="9" a="1"/>
  <c r="G36" i="9" s="1"/>
  <c r="H36" i="9" a="1"/>
  <c r="H36" i="9" s="1"/>
  <c r="I36" i="9"/>
  <c r="J36" i="9"/>
  <c r="K36" i="9"/>
  <c r="F37" i="9"/>
  <c r="G37" i="9" a="1"/>
  <c r="G37" i="9" s="1"/>
  <c r="H37" i="9" a="1"/>
  <c r="H37" i="9" s="1"/>
  <c r="I37" i="9"/>
  <c r="J37" i="9"/>
  <c r="K37" i="9"/>
  <c r="F38" i="9"/>
  <c r="G38" i="9" a="1"/>
  <c r="G38" i="9" s="1"/>
  <c r="H38" i="9" a="1"/>
  <c r="H38" i="9" s="1"/>
  <c r="I38" i="9"/>
  <c r="J38" i="9"/>
  <c r="K38" i="9"/>
  <c r="F39" i="9"/>
  <c r="G39" i="9" a="1"/>
  <c r="G39" i="9" s="1"/>
  <c r="H39" i="9" a="1"/>
  <c r="H39" i="9" s="1"/>
  <c r="I39" i="9"/>
  <c r="J39" i="9"/>
  <c r="K39" i="9"/>
  <c r="F40" i="9"/>
  <c r="G40" i="9" a="1"/>
  <c r="G40" i="9" s="1"/>
  <c r="H40" i="9" a="1"/>
  <c r="H40" i="9" s="1"/>
  <c r="I40" i="9"/>
  <c r="J40" i="9"/>
  <c r="K40" i="9"/>
  <c r="F41" i="9"/>
  <c r="G41" i="9" a="1"/>
  <c r="G41" i="9" s="1"/>
  <c r="H41" i="9" a="1"/>
  <c r="H41" i="9" s="1"/>
  <c r="I41" i="9"/>
  <c r="J41" i="9"/>
  <c r="K41" i="9"/>
  <c r="F42" i="9"/>
  <c r="G42" i="9" a="1"/>
  <c r="G42" i="9" s="1"/>
  <c r="H42" i="9" a="1"/>
  <c r="H42" i="9" s="1"/>
  <c r="I42" i="9"/>
  <c r="J42" i="9"/>
  <c r="K42" i="9"/>
  <c r="F43" i="9"/>
  <c r="G43" i="9" a="1"/>
  <c r="G43" i="9" s="1"/>
  <c r="H43" i="9" a="1"/>
  <c r="H43" i="9" s="1"/>
  <c r="I43" i="9"/>
  <c r="J43" i="9"/>
  <c r="K43" i="9"/>
  <c r="F44" i="9"/>
  <c r="G44" i="9" a="1"/>
  <c r="G44" i="9" s="1"/>
  <c r="H44" i="9" a="1"/>
  <c r="H44" i="9" s="1"/>
  <c r="I44" i="9"/>
  <c r="J44" i="9"/>
  <c r="K44" i="9"/>
  <c r="F45" i="9"/>
  <c r="G45" i="9" a="1"/>
  <c r="G45" i="9" s="1"/>
  <c r="H45" i="9" a="1"/>
  <c r="H45" i="9" s="1"/>
  <c r="I45" i="9"/>
  <c r="J45" i="9"/>
  <c r="K45" i="9"/>
  <c r="F46" i="9"/>
  <c r="G46" i="9" a="1"/>
  <c r="G46" i="9" s="1"/>
  <c r="H46" i="9" a="1"/>
  <c r="H46" i="9" s="1"/>
  <c r="I46" i="9"/>
  <c r="J46" i="9"/>
  <c r="K46" i="9"/>
  <c r="F47" i="9"/>
  <c r="G47" i="9" a="1"/>
  <c r="G47" i="9" s="1"/>
  <c r="H47" i="9" a="1"/>
  <c r="H47" i="9" s="1"/>
  <c r="I47" i="9"/>
  <c r="J47" i="9"/>
  <c r="K47" i="9"/>
  <c r="F48" i="9"/>
  <c r="G48" i="9" a="1"/>
  <c r="G48" i="9" s="1"/>
  <c r="H48" i="9" a="1"/>
  <c r="H48" i="9" s="1"/>
  <c r="I48" i="9"/>
  <c r="J48" i="9"/>
  <c r="K48" i="9"/>
  <c r="F49" i="9"/>
  <c r="G49" i="9" a="1"/>
  <c r="G49" i="9" s="1"/>
  <c r="H49" i="9" a="1"/>
  <c r="H49" i="9" s="1"/>
  <c r="I49" i="9"/>
  <c r="J49" i="9"/>
  <c r="K49" i="9"/>
  <c r="F50" i="9"/>
  <c r="G50" i="9" a="1"/>
  <c r="G50" i="9" s="1"/>
  <c r="H50" i="9" a="1"/>
  <c r="H50" i="9" s="1"/>
  <c r="I50" i="9"/>
  <c r="J50" i="9"/>
  <c r="K50" i="9"/>
  <c r="F51" i="9"/>
  <c r="G51" i="9" a="1"/>
  <c r="G51" i="9" s="1"/>
  <c r="H51" i="9" a="1"/>
  <c r="H51" i="9" s="1"/>
  <c r="I51" i="9"/>
  <c r="J51" i="9"/>
  <c r="K51" i="9"/>
  <c r="F52" i="9"/>
  <c r="G52" i="9" a="1"/>
  <c r="G52" i="9" s="1"/>
  <c r="H52" i="9" a="1"/>
  <c r="H52" i="9" s="1"/>
  <c r="I52" i="9"/>
  <c r="J52" i="9"/>
  <c r="K52" i="9"/>
  <c r="F53" i="9"/>
  <c r="G53" i="9" a="1"/>
  <c r="G53" i="9" s="1"/>
  <c r="H53" i="9" a="1"/>
  <c r="H53" i="9" s="1"/>
  <c r="I53" i="9"/>
  <c r="J53" i="9"/>
  <c r="K53" i="9"/>
  <c r="F54" i="9"/>
  <c r="G54" i="9" a="1"/>
  <c r="G54" i="9" s="1"/>
  <c r="H54" i="9" a="1"/>
  <c r="H54" i="9" s="1"/>
  <c r="I54" i="9"/>
  <c r="J54" i="9"/>
  <c r="K54" i="9"/>
  <c r="F55" i="9"/>
  <c r="G55" i="9" a="1"/>
  <c r="G55" i="9" s="1"/>
  <c r="H55" i="9" a="1"/>
  <c r="H55" i="9" s="1"/>
  <c r="I55" i="9"/>
  <c r="J55" i="9"/>
  <c r="K55" i="9"/>
  <c r="F56" i="9"/>
  <c r="G56" i="9" a="1"/>
  <c r="G56" i="9" s="1"/>
  <c r="H56" i="9" a="1"/>
  <c r="H56" i="9" s="1"/>
  <c r="I56" i="9"/>
  <c r="J56" i="9"/>
  <c r="K56" i="9"/>
  <c r="F57" i="9"/>
  <c r="G57" i="9" a="1"/>
  <c r="G57" i="9" s="1"/>
  <c r="H57" i="9" a="1"/>
  <c r="H57" i="9" s="1"/>
  <c r="I57" i="9"/>
  <c r="J57" i="9"/>
  <c r="K57" i="9"/>
  <c r="F58" i="9"/>
  <c r="G58" i="9" a="1"/>
  <c r="G58" i="9" s="1"/>
  <c r="H58" i="9" a="1"/>
  <c r="H58" i="9" s="1"/>
  <c r="I58" i="9"/>
  <c r="J58" i="9"/>
  <c r="K58" i="9"/>
  <c r="F59" i="9"/>
  <c r="G59" i="9" a="1"/>
  <c r="G59" i="9" s="1"/>
  <c r="H59" i="9" a="1"/>
  <c r="H59" i="9" s="1"/>
  <c r="I59" i="9"/>
  <c r="J59" i="9"/>
  <c r="K59" i="9"/>
  <c r="F60" i="9"/>
  <c r="G60" i="9" a="1"/>
  <c r="G60" i="9" s="1"/>
  <c r="H60" i="9" a="1"/>
  <c r="H60" i="9" s="1"/>
  <c r="I60" i="9"/>
  <c r="J60" i="9"/>
  <c r="K60" i="9"/>
  <c r="F61" i="9"/>
  <c r="G61" i="9" a="1"/>
  <c r="G61" i="9" s="1"/>
  <c r="H61" i="9" a="1"/>
  <c r="H61" i="9" s="1"/>
  <c r="I61" i="9"/>
  <c r="J61" i="9"/>
  <c r="K61" i="9"/>
  <c r="F62" i="9"/>
  <c r="G62" i="9" a="1"/>
  <c r="G62" i="9" s="1"/>
  <c r="H62" i="9" a="1"/>
  <c r="H62" i="9" s="1"/>
  <c r="I62" i="9"/>
  <c r="J62" i="9"/>
  <c r="K62" i="9"/>
  <c r="F63" i="9"/>
  <c r="G63" i="9" a="1"/>
  <c r="G63" i="9" s="1"/>
  <c r="H63" i="9" a="1"/>
  <c r="H63" i="9" s="1"/>
  <c r="I63" i="9"/>
  <c r="J63" i="9"/>
  <c r="K63" i="9"/>
  <c r="F64" i="9"/>
  <c r="G64" i="9" a="1"/>
  <c r="G64" i="9" s="1"/>
  <c r="H64" i="9" a="1"/>
  <c r="H64" i="9" s="1"/>
  <c r="I64" i="9"/>
  <c r="J64" i="9"/>
  <c r="K64" i="9"/>
  <c r="F65" i="9"/>
  <c r="G65" i="9" a="1"/>
  <c r="G65" i="9" s="1"/>
  <c r="H65" i="9" a="1"/>
  <c r="H65" i="9" s="1"/>
  <c r="I65" i="9"/>
  <c r="J65" i="9"/>
  <c r="K65" i="9"/>
  <c r="F66" i="9"/>
  <c r="G66" i="9" a="1"/>
  <c r="G66" i="9" s="1"/>
  <c r="H66" i="9" a="1"/>
  <c r="H66" i="9" s="1"/>
  <c r="I66" i="9"/>
  <c r="J66" i="9"/>
  <c r="K66" i="9"/>
  <c r="F67" i="9"/>
  <c r="G67" i="9" a="1"/>
  <c r="G67" i="9" s="1"/>
  <c r="H67" i="9" a="1"/>
  <c r="H67" i="9" s="1"/>
  <c r="I67" i="9"/>
  <c r="J67" i="9"/>
  <c r="K67" i="9"/>
  <c r="F68" i="9"/>
  <c r="G68" i="9" a="1"/>
  <c r="G68" i="9" s="1"/>
  <c r="H68" i="9" a="1"/>
  <c r="H68" i="9" s="1"/>
  <c r="I68" i="9"/>
  <c r="J68" i="9"/>
  <c r="K68" i="9"/>
  <c r="F69" i="9"/>
  <c r="G69" i="9" a="1"/>
  <c r="G69" i="9" s="1"/>
  <c r="H69" i="9" a="1"/>
  <c r="H69" i="9" s="1"/>
  <c r="I69" i="9"/>
  <c r="J69" i="9"/>
  <c r="K69" i="9"/>
  <c r="F70" i="9"/>
  <c r="G70" i="9" a="1"/>
  <c r="G70" i="9" s="1"/>
  <c r="H70" i="9" a="1"/>
  <c r="H70" i="9" s="1"/>
  <c r="I70" i="9"/>
  <c r="J70" i="9"/>
  <c r="K70" i="9"/>
  <c r="F71" i="9"/>
  <c r="G71" i="9" a="1"/>
  <c r="G71" i="9" s="1"/>
  <c r="H71" i="9" a="1"/>
  <c r="H71" i="9" s="1"/>
  <c r="I71" i="9"/>
  <c r="J71" i="9"/>
  <c r="K71" i="9"/>
  <c r="F72" i="9"/>
  <c r="G72" i="9" a="1"/>
  <c r="G72" i="9" s="1"/>
  <c r="H72" i="9" a="1"/>
  <c r="H72" i="9" s="1"/>
  <c r="I72" i="9"/>
  <c r="J72" i="9"/>
  <c r="K72" i="9"/>
  <c r="F73" i="9"/>
  <c r="G73" i="9" a="1"/>
  <c r="G73" i="9" s="1"/>
  <c r="H73" i="9" a="1"/>
  <c r="H73" i="9" s="1"/>
  <c r="I73" i="9"/>
  <c r="J73" i="9"/>
  <c r="K73" i="9"/>
  <c r="F74" i="9"/>
  <c r="G74" i="9" a="1"/>
  <c r="G74" i="9" s="1"/>
  <c r="H74" i="9" a="1"/>
  <c r="H74" i="9" s="1"/>
  <c r="I74" i="9"/>
  <c r="J74" i="9"/>
  <c r="K74" i="9"/>
  <c r="F75" i="9"/>
  <c r="G75" i="9" a="1"/>
  <c r="G75" i="9" s="1"/>
  <c r="H75" i="9" a="1"/>
  <c r="H75" i="9" s="1"/>
  <c r="I75" i="9"/>
  <c r="J75" i="9"/>
  <c r="K75" i="9"/>
  <c r="F76" i="9"/>
  <c r="G76" i="9" a="1"/>
  <c r="G76" i="9" s="1"/>
  <c r="H76" i="9" a="1"/>
  <c r="H76" i="9" s="1"/>
  <c r="I76" i="9"/>
  <c r="J76" i="9"/>
  <c r="K76" i="9"/>
  <c r="F77" i="9"/>
  <c r="G77" i="9" a="1"/>
  <c r="G77" i="9" s="1"/>
  <c r="H77" i="9" a="1"/>
  <c r="H77" i="9" s="1"/>
  <c r="I77" i="9"/>
  <c r="J77" i="9"/>
  <c r="K77" i="9"/>
  <c r="F78" i="9"/>
  <c r="G78" i="9" a="1"/>
  <c r="G78" i="9" s="1"/>
  <c r="H78" i="9" a="1"/>
  <c r="H78" i="9" s="1"/>
  <c r="I78" i="9"/>
  <c r="J78" i="9"/>
  <c r="K78" i="9"/>
  <c r="F79" i="9"/>
  <c r="G79" i="9" a="1"/>
  <c r="G79" i="9" s="1"/>
  <c r="H79" i="9" a="1"/>
  <c r="H79" i="9" s="1"/>
  <c r="I79" i="9"/>
  <c r="J79" i="9"/>
  <c r="K79" i="9"/>
  <c r="F80" i="9"/>
  <c r="G80" i="9" a="1"/>
  <c r="G80" i="9" s="1"/>
  <c r="H80" i="9" a="1"/>
  <c r="H80" i="9" s="1"/>
  <c r="I80" i="9"/>
  <c r="J80" i="9"/>
  <c r="K80" i="9"/>
  <c r="F81" i="9"/>
  <c r="G81" i="9" a="1"/>
  <c r="G81" i="9" s="1"/>
  <c r="H81" i="9" a="1"/>
  <c r="H81" i="9" s="1"/>
  <c r="I81" i="9"/>
  <c r="J81" i="9"/>
  <c r="K81" i="9"/>
  <c r="F82" i="9"/>
  <c r="G82" i="9" a="1"/>
  <c r="G82" i="9" s="1"/>
  <c r="H82" i="9" a="1"/>
  <c r="H82" i="9" s="1"/>
  <c r="I82" i="9"/>
  <c r="J82" i="9"/>
  <c r="K82" i="9"/>
  <c r="F83" i="9"/>
  <c r="G83" i="9" a="1"/>
  <c r="G83" i="9" s="1"/>
  <c r="H83" i="9" a="1"/>
  <c r="H83" i="9" s="1"/>
  <c r="I83" i="9"/>
  <c r="J83" i="9"/>
  <c r="K83" i="9"/>
  <c r="F84" i="9"/>
  <c r="G84" i="9" a="1"/>
  <c r="G84" i="9" s="1"/>
  <c r="H84" i="9" a="1"/>
  <c r="H84" i="9" s="1"/>
  <c r="I84" i="9"/>
  <c r="J84" i="9"/>
  <c r="K84" i="9"/>
  <c r="F85" i="9"/>
  <c r="G85" i="9" a="1"/>
  <c r="G85" i="9" s="1"/>
  <c r="H85" i="9" a="1"/>
  <c r="H85" i="9" s="1"/>
  <c r="I85" i="9"/>
  <c r="J85" i="9"/>
  <c r="K85" i="9"/>
  <c r="F86" i="9"/>
  <c r="G86" i="9" a="1"/>
  <c r="G86" i="9" s="1"/>
  <c r="H86" i="9" a="1"/>
  <c r="H86" i="9" s="1"/>
  <c r="I86" i="9"/>
  <c r="J86" i="9"/>
  <c r="K86" i="9"/>
  <c r="F87" i="9"/>
  <c r="G87" i="9" a="1"/>
  <c r="G87" i="9" s="1"/>
  <c r="H87" i="9" a="1"/>
  <c r="H87" i="9" s="1"/>
  <c r="I87" i="9"/>
  <c r="J87" i="9"/>
  <c r="K87" i="9"/>
  <c r="F88" i="9"/>
  <c r="G88" i="9" a="1"/>
  <c r="G88" i="9" s="1"/>
  <c r="H88" i="9" a="1"/>
  <c r="H88" i="9" s="1"/>
  <c r="I88" i="9"/>
  <c r="J88" i="9"/>
  <c r="K88" i="9"/>
  <c r="F89" i="9"/>
  <c r="G89" i="9" a="1"/>
  <c r="G89" i="9" s="1"/>
  <c r="H89" i="9" a="1"/>
  <c r="H89" i="9" s="1"/>
  <c r="I89" i="9"/>
  <c r="J89" i="9"/>
  <c r="K89" i="9"/>
  <c r="F90" i="9"/>
  <c r="G90" i="9" a="1"/>
  <c r="G90" i="9" s="1"/>
  <c r="H90" i="9" a="1"/>
  <c r="H90" i="9" s="1"/>
  <c r="I90" i="9"/>
  <c r="J90" i="9"/>
  <c r="K90" i="9"/>
  <c r="F91" i="9"/>
  <c r="G91" i="9" a="1"/>
  <c r="G91" i="9" s="1"/>
  <c r="H91" i="9" a="1"/>
  <c r="H91" i="9" s="1"/>
  <c r="I91" i="9"/>
  <c r="J91" i="9"/>
  <c r="K91" i="9"/>
  <c r="F92" i="9"/>
  <c r="G92" i="9" a="1"/>
  <c r="G92" i="9" s="1"/>
  <c r="H92" i="9" a="1"/>
  <c r="H92" i="9" s="1"/>
  <c r="I92" i="9"/>
  <c r="J92" i="9"/>
  <c r="K92" i="9"/>
  <c r="F93" i="9"/>
  <c r="G93" i="9" a="1"/>
  <c r="G93" i="9" s="1"/>
  <c r="H93" i="9" a="1"/>
  <c r="H93" i="9" s="1"/>
  <c r="I93" i="9"/>
  <c r="J93" i="9"/>
  <c r="K93" i="9"/>
  <c r="F94" i="9"/>
  <c r="G94" i="9" a="1"/>
  <c r="G94" i="9" s="1"/>
  <c r="H94" i="9" a="1"/>
  <c r="H94" i="9" s="1"/>
  <c r="I94" i="9"/>
  <c r="J94" i="9"/>
  <c r="K94" i="9"/>
  <c r="F95" i="9"/>
  <c r="G95" i="9" a="1"/>
  <c r="G95" i="9" s="1"/>
  <c r="H95" i="9" a="1"/>
  <c r="H95" i="9" s="1"/>
  <c r="I95" i="9"/>
  <c r="J95" i="9"/>
  <c r="K95" i="9"/>
  <c r="F96" i="9"/>
  <c r="G96" i="9" a="1"/>
  <c r="G96" i="9" s="1"/>
  <c r="H96" i="9" a="1"/>
  <c r="H96" i="9" s="1"/>
  <c r="I96" i="9"/>
  <c r="J96" i="9"/>
  <c r="K96" i="9"/>
  <c r="F97" i="9"/>
  <c r="G97" i="9" a="1"/>
  <c r="G97" i="9" s="1"/>
  <c r="H97" i="9" a="1"/>
  <c r="H97" i="9" s="1"/>
  <c r="I97" i="9"/>
  <c r="J97" i="9"/>
  <c r="K97" i="9"/>
  <c r="F98" i="9"/>
  <c r="G98" i="9" a="1"/>
  <c r="G98" i="9" s="1"/>
  <c r="H98" i="9" a="1"/>
  <c r="H98" i="9" s="1"/>
  <c r="I98" i="9"/>
  <c r="J98" i="9"/>
  <c r="K98" i="9"/>
  <c r="F99" i="9"/>
  <c r="G99" i="9" a="1"/>
  <c r="G99" i="9" s="1"/>
  <c r="H99" i="9" a="1"/>
  <c r="H99" i="9" s="1"/>
  <c r="I99" i="9"/>
  <c r="J99" i="9"/>
  <c r="K99" i="9"/>
  <c r="F100" i="9"/>
  <c r="G100" i="9" a="1"/>
  <c r="G100" i="9" s="1"/>
  <c r="H100" i="9" a="1"/>
  <c r="H100" i="9" s="1"/>
  <c r="I100" i="9"/>
  <c r="J100" i="9"/>
  <c r="K100" i="9"/>
  <c r="F101" i="9"/>
  <c r="G101" i="9" a="1"/>
  <c r="G101" i="9" s="1"/>
  <c r="H101" i="9" a="1"/>
  <c r="H101" i="9" s="1"/>
  <c r="I101" i="9"/>
  <c r="J101" i="9"/>
  <c r="K101" i="9"/>
  <c r="F102" i="9"/>
  <c r="G102" i="9" a="1"/>
  <c r="G102" i="9" s="1"/>
  <c r="H102" i="9" a="1"/>
  <c r="H102" i="9" s="1"/>
  <c r="I102" i="9"/>
  <c r="J102" i="9"/>
  <c r="K102" i="9"/>
  <c r="F103" i="9"/>
  <c r="G103" i="9" a="1"/>
  <c r="G103" i="9" s="1"/>
  <c r="H103" i="9" a="1"/>
  <c r="H103" i="9" s="1"/>
  <c r="I103" i="9"/>
  <c r="J103" i="9"/>
  <c r="K103" i="9"/>
  <c r="F104" i="9"/>
  <c r="G104" i="9" a="1"/>
  <c r="G104" i="9" s="1"/>
  <c r="H104" i="9" a="1"/>
  <c r="H104" i="9" s="1"/>
  <c r="I104" i="9"/>
  <c r="J104" i="9"/>
  <c r="K104" i="9"/>
  <c r="F105" i="9"/>
  <c r="G105" i="9" a="1"/>
  <c r="G105" i="9" s="1"/>
  <c r="H105" i="9" a="1"/>
  <c r="H105" i="9" s="1"/>
  <c r="I105" i="9"/>
  <c r="J105" i="9"/>
  <c r="K105" i="9"/>
  <c r="F106" i="9"/>
  <c r="G106" i="9" a="1"/>
  <c r="G106" i="9" s="1"/>
  <c r="H106" i="9" a="1"/>
  <c r="H106" i="9" s="1"/>
  <c r="I106" i="9"/>
  <c r="J106" i="9"/>
  <c r="K106" i="9"/>
  <c r="F107" i="9"/>
  <c r="G107" i="9" a="1"/>
  <c r="G107" i="9" s="1"/>
  <c r="H107" i="9" a="1"/>
  <c r="H107" i="9" s="1"/>
  <c r="I107" i="9"/>
  <c r="J107" i="9"/>
  <c r="K107" i="9"/>
  <c r="F108" i="9"/>
  <c r="G108" i="9" a="1"/>
  <c r="G108" i="9" s="1"/>
  <c r="H108" i="9" a="1"/>
  <c r="H108" i="9" s="1"/>
  <c r="I108" i="9"/>
  <c r="J108" i="9"/>
  <c r="K108" i="9"/>
  <c r="F109" i="9"/>
  <c r="G109" i="9" a="1"/>
  <c r="G109" i="9" s="1"/>
  <c r="H109" i="9" a="1"/>
  <c r="H109" i="9" s="1"/>
  <c r="I109" i="9"/>
  <c r="J109" i="9"/>
  <c r="K109" i="9"/>
  <c r="F110" i="9"/>
  <c r="G110" i="9" a="1"/>
  <c r="G110" i="9" s="1"/>
  <c r="H110" i="9" a="1"/>
  <c r="H110" i="9" s="1"/>
  <c r="I110" i="9"/>
  <c r="J110" i="9"/>
  <c r="K110" i="9"/>
  <c r="F111" i="9"/>
  <c r="G111" i="9" a="1"/>
  <c r="G111" i="9" s="1"/>
  <c r="H111" i="9" a="1"/>
  <c r="H111" i="9" s="1"/>
  <c r="I111" i="9"/>
  <c r="J111" i="9"/>
  <c r="K111" i="9"/>
  <c r="F112" i="9"/>
  <c r="G112" i="9" a="1"/>
  <c r="G112" i="9" s="1"/>
  <c r="H112" i="9" a="1"/>
  <c r="H112" i="9" s="1"/>
  <c r="I112" i="9"/>
  <c r="J112" i="9"/>
  <c r="K112" i="9"/>
  <c r="F113" i="9"/>
  <c r="G113" i="9" a="1"/>
  <c r="G113" i="9" s="1"/>
  <c r="H113" i="9" a="1"/>
  <c r="H113" i="9" s="1"/>
  <c r="I113" i="9"/>
  <c r="J113" i="9"/>
  <c r="K113" i="9"/>
  <c r="F114" i="9"/>
  <c r="G114" i="9" a="1"/>
  <c r="G114" i="9" s="1"/>
  <c r="H114" i="9" a="1"/>
  <c r="H114" i="9" s="1"/>
  <c r="I114" i="9"/>
  <c r="J114" i="9"/>
  <c r="K114" i="9"/>
  <c r="F115" i="9"/>
  <c r="G115" i="9" a="1"/>
  <c r="G115" i="9" s="1"/>
  <c r="H115" i="9" a="1"/>
  <c r="H115" i="9" s="1"/>
  <c r="I115" i="9"/>
  <c r="J115" i="9"/>
  <c r="K115" i="9"/>
  <c r="F116" i="9"/>
  <c r="G116" i="9" a="1"/>
  <c r="G116" i="9" s="1"/>
  <c r="H116" i="9" a="1"/>
  <c r="H116" i="9" s="1"/>
  <c r="I116" i="9"/>
  <c r="J116" i="9"/>
  <c r="K116" i="9"/>
  <c r="F117" i="9"/>
  <c r="G117" i="9" a="1"/>
  <c r="G117" i="9" s="1"/>
  <c r="H117" i="9" a="1"/>
  <c r="H117" i="9" s="1"/>
  <c r="I117" i="9"/>
  <c r="J117" i="9"/>
  <c r="K117" i="9"/>
  <c r="F118" i="9"/>
  <c r="G118" i="9" a="1"/>
  <c r="G118" i="9" s="1"/>
  <c r="H118" i="9" a="1"/>
  <c r="H118" i="9" s="1"/>
  <c r="I118" i="9"/>
  <c r="J118" i="9"/>
  <c r="K118" i="9"/>
  <c r="F119" i="9"/>
  <c r="G119" i="9" a="1"/>
  <c r="G119" i="9" s="1"/>
  <c r="H119" i="9" a="1"/>
  <c r="H119" i="9" s="1"/>
  <c r="I119" i="9"/>
  <c r="J119" i="9"/>
  <c r="K119" i="9"/>
  <c r="F120" i="9"/>
  <c r="G120" i="9" a="1"/>
  <c r="G120" i="9" s="1"/>
  <c r="H120" i="9" a="1"/>
  <c r="H120" i="9" s="1"/>
  <c r="I120" i="9"/>
  <c r="J120" i="9"/>
  <c r="K120" i="9"/>
  <c r="F121" i="9"/>
  <c r="G121" i="9" a="1"/>
  <c r="G121" i="9" s="1"/>
  <c r="H121" i="9" a="1"/>
  <c r="H121" i="9" s="1"/>
  <c r="I121" i="9"/>
  <c r="J121" i="9"/>
  <c r="K121" i="9"/>
  <c r="F122" i="9"/>
  <c r="G122" i="9" a="1"/>
  <c r="G122" i="9" s="1"/>
  <c r="H122" i="9" a="1"/>
  <c r="H122" i="9" s="1"/>
  <c r="I122" i="9"/>
  <c r="J122" i="9"/>
  <c r="K122" i="9"/>
  <c r="F123" i="9"/>
  <c r="G123" i="9" a="1"/>
  <c r="G123" i="9" s="1"/>
  <c r="H123" i="9" a="1"/>
  <c r="H123" i="9" s="1"/>
  <c r="I123" i="9"/>
  <c r="J123" i="9"/>
  <c r="K123" i="9"/>
  <c r="F124" i="9"/>
  <c r="G124" i="9" a="1"/>
  <c r="G124" i="9" s="1"/>
  <c r="H124" i="9" a="1"/>
  <c r="H124" i="9" s="1"/>
  <c r="I124" i="9"/>
  <c r="J124" i="9"/>
  <c r="K124" i="9"/>
  <c r="F125" i="9"/>
  <c r="G125" i="9" a="1"/>
  <c r="G125" i="9" s="1"/>
  <c r="H125" i="9" a="1"/>
  <c r="H125" i="9" s="1"/>
  <c r="I125" i="9"/>
  <c r="J125" i="9"/>
  <c r="K125" i="9"/>
  <c r="F126" i="9"/>
  <c r="G126" i="9" a="1"/>
  <c r="G126" i="9" s="1"/>
  <c r="H126" i="9" a="1"/>
  <c r="H126" i="9" s="1"/>
  <c r="I126" i="9"/>
  <c r="J126" i="9"/>
  <c r="K126" i="9"/>
  <c r="F127" i="9"/>
  <c r="G127" i="9" a="1"/>
  <c r="G127" i="9" s="1"/>
  <c r="H127" i="9" a="1"/>
  <c r="H127" i="9" s="1"/>
  <c r="I127" i="9"/>
  <c r="J127" i="9"/>
  <c r="K127" i="9"/>
  <c r="F128" i="9"/>
  <c r="G128" i="9" a="1"/>
  <c r="G128" i="9" s="1"/>
  <c r="H128" i="9" a="1"/>
  <c r="H128" i="9" s="1"/>
  <c r="I128" i="9"/>
  <c r="J128" i="9"/>
  <c r="K128" i="9"/>
  <c r="F129" i="9"/>
  <c r="G129" i="9" a="1"/>
  <c r="G129" i="9" s="1"/>
  <c r="H129" i="9" a="1"/>
  <c r="H129" i="9" s="1"/>
  <c r="I129" i="9"/>
  <c r="J129" i="9"/>
  <c r="K129" i="9"/>
  <c r="F130" i="9"/>
  <c r="G130" i="9" a="1"/>
  <c r="G130" i="9" s="1"/>
  <c r="H130" i="9" a="1"/>
  <c r="H130" i="9" s="1"/>
  <c r="I130" i="9"/>
  <c r="J130" i="9"/>
  <c r="K130" i="9"/>
  <c r="F131" i="9"/>
  <c r="G131" i="9" a="1"/>
  <c r="G131" i="9" s="1"/>
  <c r="H131" i="9" a="1"/>
  <c r="H131" i="9" s="1"/>
  <c r="I131" i="9"/>
  <c r="J131" i="9"/>
  <c r="K131" i="9"/>
  <c r="F132" i="9"/>
  <c r="G132" i="9" a="1"/>
  <c r="G132" i="9" s="1"/>
  <c r="H132" i="9" a="1"/>
  <c r="H132" i="9" s="1"/>
  <c r="I132" i="9"/>
  <c r="J132" i="9"/>
  <c r="K132" i="9"/>
  <c r="F133" i="9"/>
  <c r="G133" i="9" a="1"/>
  <c r="G133" i="9" s="1"/>
  <c r="H133" i="9" a="1"/>
  <c r="H133" i="9" s="1"/>
  <c r="I133" i="9"/>
  <c r="J133" i="9"/>
  <c r="K133" i="9"/>
  <c r="F134" i="9"/>
  <c r="G134" i="9" a="1"/>
  <c r="G134" i="9" s="1"/>
  <c r="H134" i="9" a="1"/>
  <c r="H134" i="9" s="1"/>
  <c r="I134" i="9"/>
  <c r="J134" i="9"/>
  <c r="K134" i="9"/>
  <c r="F135" i="9"/>
  <c r="G135" i="9" a="1"/>
  <c r="G135" i="9" s="1"/>
  <c r="H135" i="9" a="1"/>
  <c r="H135" i="9" s="1"/>
  <c r="I135" i="9"/>
  <c r="J135" i="9"/>
  <c r="K135" i="9"/>
  <c r="F136" i="9"/>
  <c r="G136" i="9" a="1"/>
  <c r="G136" i="9" s="1"/>
  <c r="H136" i="9" a="1"/>
  <c r="H136" i="9" s="1"/>
  <c r="I136" i="9"/>
  <c r="J136" i="9"/>
  <c r="K136" i="9"/>
  <c r="F137" i="9"/>
  <c r="G137" i="9" a="1"/>
  <c r="G137" i="9" s="1"/>
  <c r="H137" i="9" a="1"/>
  <c r="H137" i="9" s="1"/>
  <c r="I137" i="9"/>
  <c r="J137" i="9"/>
  <c r="K137" i="9"/>
  <c r="F138" i="9"/>
  <c r="G138" i="9" a="1"/>
  <c r="G138" i="9" s="1"/>
  <c r="H138" i="9" a="1"/>
  <c r="H138" i="9" s="1"/>
  <c r="I138" i="9"/>
  <c r="J138" i="9"/>
  <c r="K138" i="9"/>
  <c r="F139" i="9"/>
  <c r="G139" i="9" a="1"/>
  <c r="G139" i="9" s="1"/>
  <c r="H139" i="9" a="1"/>
  <c r="H139" i="9" s="1"/>
  <c r="I139" i="9"/>
  <c r="J139" i="9"/>
  <c r="K139" i="9"/>
  <c r="F140" i="9"/>
  <c r="G140" i="9" a="1"/>
  <c r="G140" i="9" s="1"/>
  <c r="H140" i="9" a="1"/>
  <c r="H140" i="9" s="1"/>
  <c r="I140" i="9"/>
  <c r="J140" i="9"/>
  <c r="K140" i="9"/>
  <c r="F141" i="9"/>
  <c r="G141" i="9" a="1"/>
  <c r="G141" i="9" s="1"/>
  <c r="H141" i="9" a="1"/>
  <c r="H141" i="9" s="1"/>
  <c r="I141" i="9"/>
  <c r="J141" i="9"/>
  <c r="K141" i="9"/>
  <c r="F142" i="9"/>
  <c r="G142" i="9" a="1"/>
  <c r="G142" i="9" s="1"/>
  <c r="H142" i="9" a="1"/>
  <c r="H142" i="9" s="1"/>
  <c r="I142" i="9"/>
  <c r="J142" i="9"/>
  <c r="K142" i="9"/>
  <c r="F143" i="9"/>
  <c r="G143" i="9" a="1"/>
  <c r="G143" i="9" s="1"/>
  <c r="H143" i="9" a="1"/>
  <c r="H143" i="9" s="1"/>
  <c r="I143" i="9"/>
  <c r="J143" i="9"/>
  <c r="K143" i="9"/>
  <c r="F144" i="9"/>
  <c r="G144" i="9" a="1"/>
  <c r="G144" i="9" s="1"/>
  <c r="H144" i="9" a="1"/>
  <c r="H144" i="9" s="1"/>
  <c r="I144" i="9"/>
  <c r="J144" i="9"/>
  <c r="K144" i="9"/>
  <c r="F145" i="9"/>
  <c r="G145" i="9" a="1"/>
  <c r="G145" i="9" s="1"/>
  <c r="H145" i="9" a="1"/>
  <c r="H145" i="9" s="1"/>
  <c r="I145" i="9"/>
  <c r="J145" i="9"/>
  <c r="K145" i="9"/>
  <c r="F146" i="9"/>
  <c r="G146" i="9" a="1"/>
  <c r="G146" i="9" s="1"/>
  <c r="H146" i="9" a="1"/>
  <c r="H146" i="9" s="1"/>
  <c r="I146" i="9"/>
  <c r="J146" i="9"/>
  <c r="K146" i="9"/>
  <c r="F147" i="9"/>
  <c r="G147" i="9" a="1"/>
  <c r="G147" i="9" s="1"/>
  <c r="H147" i="9" a="1"/>
  <c r="H147" i="9" s="1"/>
  <c r="I147" i="9"/>
  <c r="J147" i="9"/>
  <c r="K147" i="9"/>
  <c r="F148" i="9"/>
  <c r="G148" i="9" a="1"/>
  <c r="G148" i="9" s="1"/>
  <c r="H148" i="9" a="1"/>
  <c r="H148" i="9" s="1"/>
  <c r="I148" i="9"/>
  <c r="J148" i="9"/>
  <c r="K148" i="9"/>
  <c r="F149" i="9"/>
  <c r="G149" i="9" a="1"/>
  <c r="G149" i="9" s="1"/>
  <c r="H149" i="9" a="1"/>
  <c r="H149" i="9" s="1"/>
  <c r="I149" i="9"/>
  <c r="J149" i="9"/>
  <c r="K149" i="9"/>
  <c r="F150" i="9"/>
  <c r="G150" i="9" a="1"/>
  <c r="G150" i="9" s="1"/>
  <c r="H150" i="9" a="1"/>
  <c r="H150" i="9" s="1"/>
  <c r="I150" i="9"/>
  <c r="J150" i="9"/>
  <c r="K150" i="9"/>
  <c r="F151" i="9"/>
  <c r="G151" i="9" a="1"/>
  <c r="G151" i="9" s="1"/>
  <c r="H151" i="9" a="1"/>
  <c r="H151" i="9" s="1"/>
  <c r="I151" i="9"/>
  <c r="J151" i="9"/>
  <c r="K151" i="9"/>
  <c r="F152" i="9"/>
  <c r="G152" i="9" a="1"/>
  <c r="G152" i="9" s="1"/>
  <c r="H152" i="9" a="1"/>
  <c r="H152" i="9" s="1"/>
  <c r="I152" i="9"/>
  <c r="J152" i="9"/>
  <c r="K152" i="9"/>
  <c r="F153" i="9"/>
  <c r="G153" i="9" a="1"/>
  <c r="G153" i="9" s="1"/>
  <c r="H153" i="9" a="1"/>
  <c r="H153" i="9" s="1"/>
  <c r="I153" i="9"/>
  <c r="J153" i="9"/>
  <c r="K153" i="9"/>
  <c r="F154" i="9"/>
  <c r="G154" i="9" a="1"/>
  <c r="G154" i="9" s="1"/>
  <c r="H154" i="9" a="1"/>
  <c r="H154" i="9" s="1"/>
  <c r="I154" i="9"/>
  <c r="J154" i="9"/>
  <c r="K154" i="9"/>
  <c r="F155" i="9"/>
  <c r="G155" i="9" a="1"/>
  <c r="G155" i="9" s="1"/>
  <c r="H155" i="9" a="1"/>
  <c r="H155" i="9" s="1"/>
  <c r="I155" i="9"/>
  <c r="J155" i="9"/>
  <c r="K155" i="9"/>
  <c r="F156" i="9"/>
  <c r="G156" i="9" a="1"/>
  <c r="G156" i="9" s="1"/>
  <c r="H156" i="9" a="1"/>
  <c r="H156" i="9" s="1"/>
  <c r="I156" i="9"/>
  <c r="J156" i="9"/>
  <c r="K156" i="9"/>
  <c r="F157" i="9"/>
  <c r="G157" i="9" a="1"/>
  <c r="G157" i="9" s="1"/>
  <c r="H157" i="9" a="1"/>
  <c r="H157" i="9" s="1"/>
  <c r="I157" i="9"/>
  <c r="J157" i="9"/>
  <c r="K157" i="9"/>
  <c r="F158" i="9"/>
  <c r="G158" i="9" a="1"/>
  <c r="G158" i="9" s="1"/>
  <c r="H158" i="9" a="1"/>
  <c r="H158" i="9" s="1"/>
  <c r="I158" i="9"/>
  <c r="J158" i="9"/>
  <c r="K158" i="9"/>
  <c r="F159" i="9"/>
  <c r="G159" i="9" a="1"/>
  <c r="G159" i="9" s="1"/>
  <c r="H159" i="9" a="1"/>
  <c r="H159" i="9" s="1"/>
  <c r="I159" i="9"/>
  <c r="J159" i="9"/>
  <c r="K159" i="9"/>
  <c r="F160" i="9"/>
  <c r="G160" i="9" a="1"/>
  <c r="G160" i="9" s="1"/>
  <c r="H160" i="9" a="1"/>
  <c r="H160" i="9" s="1"/>
  <c r="I160" i="9"/>
  <c r="J160" i="9"/>
  <c r="K160" i="9"/>
  <c r="F161" i="9"/>
  <c r="G161" i="9" a="1"/>
  <c r="G161" i="9" s="1"/>
  <c r="H161" i="9" a="1"/>
  <c r="H161" i="9" s="1"/>
  <c r="I161" i="9"/>
  <c r="J161" i="9"/>
  <c r="K161" i="9"/>
  <c r="F162" i="9"/>
  <c r="G162" i="9" a="1"/>
  <c r="G162" i="9" s="1"/>
  <c r="H162" i="9" a="1"/>
  <c r="H162" i="9" s="1"/>
  <c r="I162" i="9"/>
  <c r="J162" i="9"/>
  <c r="K162" i="9"/>
  <c r="F163" i="9"/>
  <c r="G163" i="9" a="1"/>
  <c r="G163" i="9" s="1"/>
  <c r="H163" i="9" a="1"/>
  <c r="H163" i="9" s="1"/>
  <c r="I163" i="9"/>
  <c r="J163" i="9"/>
  <c r="K163" i="9"/>
  <c r="F164" i="9"/>
  <c r="G164" i="9" a="1"/>
  <c r="G164" i="9" s="1"/>
  <c r="H164" i="9" a="1"/>
  <c r="H164" i="9" s="1"/>
  <c r="I164" i="9"/>
  <c r="J164" i="9"/>
  <c r="K164" i="9"/>
  <c r="F165" i="9"/>
  <c r="G165" i="9" a="1"/>
  <c r="G165" i="9" s="1"/>
  <c r="H165" i="9" a="1"/>
  <c r="H165" i="9" s="1"/>
  <c r="I165" i="9"/>
  <c r="J165" i="9"/>
  <c r="K165" i="9"/>
  <c r="F166" i="9"/>
  <c r="G166" i="9" a="1"/>
  <c r="G166" i="9" s="1"/>
  <c r="H166" i="9" a="1"/>
  <c r="H166" i="9" s="1"/>
  <c r="I166" i="9"/>
  <c r="J166" i="9"/>
  <c r="K166" i="9"/>
  <c r="F167" i="9"/>
  <c r="G167" i="9" a="1"/>
  <c r="G167" i="9" s="1"/>
  <c r="H167" i="9" a="1"/>
  <c r="H167" i="9" s="1"/>
  <c r="I167" i="9"/>
  <c r="J167" i="9"/>
  <c r="K167" i="9"/>
  <c r="F168" i="9"/>
  <c r="G168" i="9" a="1"/>
  <c r="G168" i="9" s="1"/>
  <c r="H168" i="9" a="1"/>
  <c r="H168" i="9" s="1"/>
  <c r="I168" i="9"/>
  <c r="J168" i="9"/>
  <c r="K168" i="9"/>
  <c r="F169" i="9"/>
  <c r="G169" i="9" a="1"/>
  <c r="G169" i="9" s="1"/>
  <c r="H169" i="9" a="1"/>
  <c r="H169" i="9" s="1"/>
  <c r="I169" i="9"/>
  <c r="J169" i="9"/>
  <c r="K169" i="9"/>
  <c r="F170" i="9"/>
  <c r="G170" i="9" a="1"/>
  <c r="G170" i="9" s="1"/>
  <c r="H170" i="9" a="1"/>
  <c r="H170" i="9" s="1"/>
  <c r="I170" i="9"/>
  <c r="J170" i="9"/>
  <c r="K170" i="9"/>
  <c r="F171" i="9"/>
  <c r="G171" i="9" a="1"/>
  <c r="G171" i="9" s="1"/>
  <c r="H171" i="9" a="1"/>
  <c r="H171" i="9" s="1"/>
  <c r="I171" i="9"/>
  <c r="J171" i="9"/>
  <c r="K171" i="9"/>
  <c r="F172" i="9"/>
  <c r="G172" i="9" a="1"/>
  <c r="G172" i="9" s="1"/>
  <c r="H172" i="9" a="1"/>
  <c r="H172" i="9" s="1"/>
  <c r="I172" i="9"/>
  <c r="J172" i="9"/>
  <c r="K172" i="9"/>
  <c r="F173" i="9"/>
  <c r="G173" i="9" a="1"/>
  <c r="G173" i="9" s="1"/>
  <c r="H173" i="9" a="1"/>
  <c r="H173" i="9" s="1"/>
  <c r="I173" i="9"/>
  <c r="J173" i="9"/>
  <c r="K173" i="9"/>
  <c r="F174" i="9"/>
  <c r="G174" i="9" a="1"/>
  <c r="G174" i="9" s="1"/>
  <c r="H174" i="9" a="1"/>
  <c r="H174" i="9" s="1"/>
  <c r="I174" i="9"/>
  <c r="J174" i="9"/>
  <c r="K174" i="9"/>
  <c r="F175" i="9"/>
  <c r="G175" i="9" a="1"/>
  <c r="G175" i="9" s="1"/>
  <c r="H175" i="9" a="1"/>
  <c r="H175" i="9" s="1"/>
  <c r="I175" i="9"/>
  <c r="J175" i="9"/>
  <c r="K175" i="9"/>
  <c r="F176" i="9"/>
  <c r="G176" i="9" a="1"/>
  <c r="G176" i="9" s="1"/>
  <c r="H176" i="9" a="1"/>
  <c r="H176" i="9" s="1"/>
  <c r="I176" i="9"/>
  <c r="J176" i="9"/>
  <c r="K176" i="9"/>
  <c r="F177" i="9"/>
  <c r="G177" i="9" a="1"/>
  <c r="G177" i="9" s="1"/>
  <c r="H177" i="9" a="1"/>
  <c r="H177" i="9" s="1"/>
  <c r="I177" i="9"/>
  <c r="J177" i="9"/>
  <c r="K177" i="9"/>
  <c r="F178" i="9"/>
  <c r="G178" i="9" a="1"/>
  <c r="G178" i="9" s="1"/>
  <c r="H178" i="9" a="1"/>
  <c r="H178" i="9" s="1"/>
  <c r="I178" i="9"/>
  <c r="J178" i="9"/>
  <c r="K178" i="9"/>
  <c r="F179" i="9"/>
  <c r="G179" i="9" a="1"/>
  <c r="G179" i="9" s="1"/>
  <c r="H179" i="9" a="1"/>
  <c r="H179" i="9" s="1"/>
  <c r="I179" i="9"/>
  <c r="J179" i="9"/>
  <c r="K179" i="9"/>
  <c r="F180" i="9"/>
  <c r="G180" i="9" a="1"/>
  <c r="G180" i="9" s="1"/>
  <c r="H180" i="9" a="1"/>
  <c r="H180" i="9" s="1"/>
  <c r="I180" i="9"/>
  <c r="J180" i="9"/>
  <c r="K180" i="9"/>
  <c r="F181" i="9"/>
  <c r="G181" i="9" a="1"/>
  <c r="G181" i="9" s="1"/>
  <c r="H181" i="9" a="1"/>
  <c r="H181" i="9" s="1"/>
  <c r="I181" i="9"/>
  <c r="J181" i="9"/>
  <c r="K181" i="9"/>
  <c r="F182" i="9"/>
  <c r="G182" i="9" a="1"/>
  <c r="G182" i="9" s="1"/>
  <c r="H182" i="9" a="1"/>
  <c r="H182" i="9" s="1"/>
  <c r="I182" i="9"/>
  <c r="J182" i="9"/>
  <c r="K182" i="9"/>
  <c r="F183" i="9"/>
  <c r="G183" i="9" a="1"/>
  <c r="G183" i="9" s="1"/>
  <c r="H183" i="9" a="1"/>
  <c r="H183" i="9" s="1"/>
  <c r="I183" i="9"/>
  <c r="J183" i="9"/>
  <c r="K183" i="9"/>
  <c r="F184" i="9"/>
  <c r="G184" i="9" a="1"/>
  <c r="G184" i="9" s="1"/>
  <c r="H184" i="9" a="1"/>
  <c r="H184" i="9" s="1"/>
  <c r="I184" i="9"/>
  <c r="J184" i="9"/>
  <c r="K184" i="9"/>
  <c r="F185" i="9"/>
  <c r="G185" i="9" a="1"/>
  <c r="G185" i="9" s="1"/>
  <c r="H185" i="9" a="1"/>
  <c r="H185" i="9" s="1"/>
  <c r="I185" i="9"/>
  <c r="J185" i="9"/>
  <c r="K185" i="9"/>
  <c r="F186" i="9"/>
  <c r="G186" i="9" a="1"/>
  <c r="G186" i="9" s="1"/>
  <c r="H186" i="9" a="1"/>
  <c r="H186" i="9" s="1"/>
  <c r="I186" i="9"/>
  <c r="J186" i="9"/>
  <c r="K186" i="9"/>
  <c r="F187" i="9"/>
  <c r="G187" i="9" a="1"/>
  <c r="G187" i="9" s="1"/>
  <c r="H187" i="9" a="1"/>
  <c r="H187" i="9" s="1"/>
  <c r="I187" i="9"/>
  <c r="J187" i="9"/>
  <c r="K187" i="9"/>
  <c r="F188" i="9"/>
  <c r="G188" i="9" a="1"/>
  <c r="G188" i="9" s="1"/>
  <c r="H188" i="9" a="1"/>
  <c r="H188" i="9" s="1"/>
  <c r="I188" i="9"/>
  <c r="J188" i="9"/>
  <c r="K188" i="9"/>
  <c r="F189" i="9"/>
  <c r="G189" i="9" a="1"/>
  <c r="G189" i="9" s="1"/>
  <c r="H189" i="9" a="1"/>
  <c r="H189" i="9" s="1"/>
  <c r="I189" i="9"/>
  <c r="J189" i="9"/>
  <c r="K189" i="9"/>
  <c r="F190" i="9"/>
  <c r="G190" i="9" a="1"/>
  <c r="G190" i="9" s="1"/>
  <c r="H190" i="9" a="1"/>
  <c r="H190" i="9" s="1"/>
  <c r="I190" i="9"/>
  <c r="J190" i="9"/>
  <c r="K190" i="9"/>
  <c r="F191" i="9"/>
  <c r="G191" i="9" a="1"/>
  <c r="G191" i="9" s="1"/>
  <c r="H191" i="9" a="1"/>
  <c r="H191" i="9" s="1"/>
  <c r="I191" i="9"/>
  <c r="J191" i="9"/>
  <c r="K191" i="9"/>
  <c r="F192" i="9"/>
  <c r="G192" i="9" a="1"/>
  <c r="G192" i="9" s="1"/>
  <c r="H192" i="9" a="1"/>
  <c r="H192" i="9" s="1"/>
  <c r="I192" i="9"/>
  <c r="J192" i="9"/>
  <c r="K192" i="9"/>
  <c r="F193" i="9"/>
  <c r="G193" i="9" a="1"/>
  <c r="G193" i="9" s="1"/>
  <c r="H193" i="9" a="1"/>
  <c r="H193" i="9" s="1"/>
  <c r="I193" i="9"/>
  <c r="J193" i="9"/>
  <c r="K193" i="9"/>
  <c r="F194" i="9"/>
  <c r="G194" i="9" a="1"/>
  <c r="G194" i="9" s="1"/>
  <c r="H194" i="9" a="1"/>
  <c r="H194" i="9" s="1"/>
  <c r="I194" i="9"/>
  <c r="J194" i="9"/>
  <c r="K194" i="9"/>
  <c r="F195" i="9"/>
  <c r="G195" i="9" a="1"/>
  <c r="G195" i="9" s="1"/>
  <c r="H195" i="9" a="1"/>
  <c r="H195" i="9" s="1"/>
  <c r="I195" i="9"/>
  <c r="J195" i="9"/>
  <c r="K195" i="9"/>
  <c r="F196" i="9"/>
  <c r="G196" i="9" a="1"/>
  <c r="G196" i="9" s="1"/>
  <c r="H196" i="9" a="1"/>
  <c r="H196" i="9" s="1"/>
  <c r="I196" i="9"/>
  <c r="J196" i="9"/>
  <c r="K196" i="9"/>
  <c r="F197" i="9"/>
  <c r="G197" i="9" a="1"/>
  <c r="G197" i="9" s="1"/>
  <c r="H197" i="9" a="1"/>
  <c r="H197" i="9" s="1"/>
  <c r="I197" i="9"/>
  <c r="J197" i="9"/>
  <c r="K197" i="9"/>
  <c r="F198" i="9"/>
  <c r="G198" i="9" a="1"/>
  <c r="G198" i="9" s="1"/>
  <c r="H198" i="9" a="1"/>
  <c r="H198" i="9" s="1"/>
  <c r="I198" i="9"/>
  <c r="J198" i="9"/>
  <c r="K198" i="9"/>
  <c r="F199" i="9"/>
  <c r="G199" i="9" a="1"/>
  <c r="G199" i="9" s="1"/>
  <c r="H199" i="9" a="1"/>
  <c r="H199" i="9" s="1"/>
  <c r="I199" i="9"/>
  <c r="J199" i="9"/>
  <c r="K199" i="9"/>
  <c r="F200" i="9"/>
  <c r="G200" i="9" a="1"/>
  <c r="G200" i="9" s="1"/>
  <c r="H200" i="9" a="1"/>
  <c r="H200" i="9" s="1"/>
  <c r="I200" i="9"/>
  <c r="J200" i="9"/>
  <c r="K200" i="9"/>
  <c r="F201" i="9"/>
  <c r="G201" i="9" a="1"/>
  <c r="G201" i="9" s="1"/>
  <c r="H201" i="9" a="1"/>
  <c r="H201" i="9" s="1"/>
  <c r="I201" i="9"/>
  <c r="J201" i="9"/>
  <c r="K201" i="9"/>
  <c r="F202" i="9"/>
  <c r="G202" i="9" a="1"/>
  <c r="G202" i="9" s="1"/>
  <c r="H202" i="9" a="1"/>
  <c r="H202" i="9" s="1"/>
  <c r="I202" i="9"/>
  <c r="J202" i="9"/>
  <c r="K202" i="9"/>
  <c r="F203" i="9"/>
  <c r="G203" i="9" a="1"/>
  <c r="G203" i="9" s="1"/>
  <c r="H203" i="9" a="1"/>
  <c r="H203" i="9" s="1"/>
  <c r="I203" i="9"/>
  <c r="J203" i="9"/>
  <c r="K203" i="9"/>
  <c r="F204" i="9"/>
  <c r="G204" i="9" a="1"/>
  <c r="G204" i="9" s="1"/>
  <c r="H204" i="9" a="1"/>
  <c r="H204" i="9" s="1"/>
  <c r="I204" i="9"/>
  <c r="J204" i="9"/>
  <c r="K204" i="9"/>
  <c r="F205" i="9"/>
  <c r="G205" i="9" a="1"/>
  <c r="G205" i="9" s="1"/>
  <c r="H205" i="9" a="1"/>
  <c r="H205" i="9" s="1"/>
  <c r="I205" i="9"/>
  <c r="J205" i="9"/>
  <c r="K205" i="9"/>
  <c r="F206" i="9"/>
  <c r="G206" i="9" a="1"/>
  <c r="G206" i="9" s="1"/>
  <c r="H206" i="9" a="1"/>
  <c r="H206" i="9" s="1"/>
  <c r="I206" i="9"/>
  <c r="J206" i="9"/>
  <c r="K206" i="9"/>
  <c r="F207" i="9"/>
  <c r="G207" i="9" a="1"/>
  <c r="G207" i="9" s="1"/>
  <c r="H207" i="9" a="1"/>
  <c r="H207" i="9" s="1"/>
  <c r="I207" i="9"/>
  <c r="J207" i="9"/>
  <c r="K207" i="9"/>
  <c r="F208" i="9"/>
  <c r="G208" i="9" a="1"/>
  <c r="G208" i="9" s="1"/>
  <c r="H208" i="9" a="1"/>
  <c r="H208" i="9" s="1"/>
  <c r="I208" i="9"/>
  <c r="J208" i="9"/>
  <c r="K208" i="9"/>
  <c r="F209" i="9"/>
  <c r="G209" i="9" a="1"/>
  <c r="G209" i="9" s="1"/>
  <c r="H209" i="9" a="1"/>
  <c r="H209" i="9" s="1"/>
  <c r="I209" i="9"/>
  <c r="J209" i="9"/>
  <c r="K209" i="9"/>
  <c r="F210" i="9"/>
  <c r="G210" i="9" a="1"/>
  <c r="G210" i="9" s="1"/>
  <c r="H210" i="9" a="1"/>
  <c r="H210" i="9" s="1"/>
  <c r="I210" i="9"/>
  <c r="J210" i="9"/>
  <c r="K210" i="9"/>
  <c r="F211" i="9"/>
  <c r="G211" i="9" a="1"/>
  <c r="G211" i="9" s="1"/>
  <c r="H211" i="9" a="1"/>
  <c r="H211" i="9" s="1"/>
  <c r="I211" i="9"/>
  <c r="J211" i="9"/>
  <c r="K211" i="9"/>
  <c r="F212" i="9"/>
  <c r="G212" i="9" a="1"/>
  <c r="G212" i="9" s="1"/>
  <c r="H212" i="9" a="1"/>
  <c r="H212" i="9" s="1"/>
  <c r="I212" i="9"/>
  <c r="J212" i="9"/>
  <c r="K212" i="9"/>
  <c r="F213" i="9"/>
  <c r="G213" i="9" a="1"/>
  <c r="G213" i="9" s="1"/>
  <c r="H213" i="9" a="1"/>
  <c r="H213" i="9" s="1"/>
  <c r="I213" i="9"/>
  <c r="J213" i="9"/>
  <c r="K213" i="9"/>
  <c r="F214" i="9"/>
  <c r="G214" i="9" a="1"/>
  <c r="G214" i="9" s="1"/>
  <c r="H214" i="9" a="1"/>
  <c r="H214" i="9" s="1"/>
  <c r="I214" i="9"/>
  <c r="J214" i="9"/>
  <c r="K214" i="9"/>
  <c r="F215" i="9"/>
  <c r="G215" i="9" a="1"/>
  <c r="G215" i="9" s="1"/>
  <c r="H215" i="9" a="1"/>
  <c r="H215" i="9" s="1"/>
  <c r="I215" i="9"/>
  <c r="J215" i="9"/>
  <c r="K215" i="9"/>
  <c r="F216" i="9"/>
  <c r="G216" i="9" a="1"/>
  <c r="G216" i="9" s="1"/>
  <c r="H216" i="9" a="1"/>
  <c r="H216" i="9" s="1"/>
  <c r="I216" i="9"/>
  <c r="J216" i="9"/>
  <c r="K216" i="9"/>
  <c r="F217" i="9"/>
  <c r="G217" i="9" a="1"/>
  <c r="G217" i="9" s="1"/>
  <c r="H217" i="9" a="1"/>
  <c r="H217" i="9" s="1"/>
  <c r="I217" i="9"/>
  <c r="J217" i="9"/>
  <c r="K217" i="9"/>
  <c r="F218" i="9"/>
  <c r="G218" i="9" a="1"/>
  <c r="G218" i="9" s="1"/>
  <c r="H218" i="9" a="1"/>
  <c r="H218" i="9" s="1"/>
  <c r="I218" i="9"/>
  <c r="J218" i="9"/>
  <c r="K218" i="9"/>
  <c r="F219" i="9"/>
  <c r="G219" i="9" a="1"/>
  <c r="G219" i="9" s="1"/>
  <c r="H219" i="9" a="1"/>
  <c r="H219" i="9" s="1"/>
  <c r="I219" i="9"/>
  <c r="J219" i="9"/>
  <c r="K219" i="9"/>
  <c r="F220" i="9"/>
  <c r="G220" i="9" a="1"/>
  <c r="G220" i="9" s="1"/>
  <c r="H220" i="9" a="1"/>
  <c r="H220" i="9" s="1"/>
  <c r="I220" i="9"/>
  <c r="J220" i="9"/>
  <c r="K220" i="9"/>
  <c r="F221" i="9"/>
  <c r="G221" i="9" a="1"/>
  <c r="G221" i="9" s="1"/>
  <c r="H221" i="9" a="1"/>
  <c r="H221" i="9" s="1"/>
  <c r="I221" i="9"/>
  <c r="J221" i="9"/>
  <c r="K221" i="9"/>
  <c r="F222" i="9"/>
  <c r="G222" i="9" a="1"/>
  <c r="G222" i="9" s="1"/>
  <c r="H222" i="9" a="1"/>
  <c r="H222" i="9" s="1"/>
  <c r="I222" i="9"/>
  <c r="J222" i="9"/>
  <c r="K222" i="9"/>
  <c r="F223" i="9"/>
  <c r="G223" i="9" a="1"/>
  <c r="G223" i="9" s="1"/>
  <c r="H223" i="9" a="1"/>
  <c r="H223" i="9" s="1"/>
  <c r="I223" i="9"/>
  <c r="J223" i="9"/>
  <c r="K223" i="9"/>
  <c r="F224" i="9"/>
  <c r="G224" i="9" a="1"/>
  <c r="G224" i="9" s="1"/>
  <c r="H224" i="9" a="1"/>
  <c r="H224" i="9" s="1"/>
  <c r="I224" i="9"/>
  <c r="J224" i="9"/>
  <c r="K224" i="9"/>
  <c r="F225" i="9"/>
  <c r="G225" i="9" a="1"/>
  <c r="G225" i="9" s="1"/>
  <c r="H225" i="9" a="1"/>
  <c r="H225" i="9" s="1"/>
  <c r="I225" i="9"/>
  <c r="J225" i="9"/>
  <c r="K225" i="9"/>
  <c r="F226" i="9"/>
  <c r="G226" i="9" a="1"/>
  <c r="G226" i="9" s="1"/>
  <c r="H226" i="9" a="1"/>
  <c r="H226" i="9" s="1"/>
  <c r="I226" i="9"/>
  <c r="J226" i="9"/>
  <c r="K226" i="9"/>
  <c r="F227" i="9"/>
  <c r="G227" i="9" a="1"/>
  <c r="G227" i="9" s="1"/>
  <c r="H227" i="9" a="1"/>
  <c r="H227" i="9" s="1"/>
  <c r="I227" i="9"/>
  <c r="J227" i="9"/>
  <c r="K227" i="9"/>
  <c r="F228" i="9"/>
  <c r="G228" i="9" a="1"/>
  <c r="G228" i="9" s="1"/>
  <c r="H228" i="9" a="1"/>
  <c r="H228" i="9" s="1"/>
  <c r="I228" i="9"/>
  <c r="J228" i="9"/>
  <c r="K228" i="9"/>
  <c r="F229" i="9"/>
  <c r="G229" i="9" a="1"/>
  <c r="G229" i="9" s="1"/>
  <c r="H229" i="9" a="1"/>
  <c r="H229" i="9" s="1"/>
  <c r="I229" i="9"/>
  <c r="J229" i="9"/>
  <c r="K229" i="9"/>
  <c r="F230" i="9"/>
  <c r="G230" i="9" a="1"/>
  <c r="G230" i="9" s="1"/>
  <c r="H230" i="9" a="1"/>
  <c r="H230" i="9" s="1"/>
  <c r="I230" i="9"/>
  <c r="J230" i="9"/>
  <c r="K230" i="9"/>
  <c r="F231" i="9"/>
  <c r="G231" i="9" a="1"/>
  <c r="G231" i="9" s="1"/>
  <c r="H231" i="9" a="1"/>
  <c r="H231" i="9" s="1"/>
  <c r="I231" i="9"/>
  <c r="J231" i="9"/>
  <c r="K231" i="9"/>
  <c r="F232" i="9"/>
  <c r="G232" i="9" a="1"/>
  <c r="G232" i="9" s="1"/>
  <c r="H232" i="9" a="1"/>
  <c r="H232" i="9" s="1"/>
  <c r="I232" i="9"/>
  <c r="J232" i="9"/>
  <c r="K232" i="9"/>
  <c r="F233" i="9"/>
  <c r="G233" i="9" a="1"/>
  <c r="G233" i="9" s="1"/>
  <c r="H233" i="9" a="1"/>
  <c r="H233" i="9" s="1"/>
  <c r="I233" i="9"/>
  <c r="J233" i="9"/>
  <c r="K233" i="9"/>
  <c r="F234" i="9"/>
  <c r="G234" i="9" a="1"/>
  <c r="G234" i="9" s="1"/>
  <c r="H234" i="9" a="1"/>
  <c r="H234" i="9" s="1"/>
  <c r="I234" i="9"/>
  <c r="J234" i="9"/>
  <c r="K234" i="9"/>
  <c r="F235" i="9"/>
  <c r="G235" i="9" a="1"/>
  <c r="G235" i="9" s="1"/>
  <c r="H235" i="9" a="1"/>
  <c r="H235" i="9" s="1"/>
  <c r="I235" i="9"/>
  <c r="J235" i="9"/>
  <c r="K235" i="9"/>
  <c r="F236" i="9"/>
  <c r="G236" i="9" a="1"/>
  <c r="G236" i="9" s="1"/>
  <c r="H236" i="9" a="1"/>
  <c r="H236" i="9" s="1"/>
  <c r="I236" i="9"/>
  <c r="J236" i="9"/>
  <c r="K236" i="9"/>
  <c r="F237" i="9"/>
  <c r="G237" i="9" a="1"/>
  <c r="G237" i="9" s="1"/>
  <c r="H237" i="9" a="1"/>
  <c r="H237" i="9" s="1"/>
  <c r="I237" i="9"/>
  <c r="J237" i="9"/>
  <c r="K237" i="9"/>
  <c r="F238" i="9"/>
  <c r="G238" i="9" a="1"/>
  <c r="G238" i="9" s="1"/>
  <c r="H238" i="9" a="1"/>
  <c r="H238" i="9" s="1"/>
  <c r="I238" i="9"/>
  <c r="J238" i="9"/>
  <c r="K238" i="9"/>
  <c r="F239" i="9"/>
  <c r="G239" i="9" a="1"/>
  <c r="G239" i="9" s="1"/>
  <c r="H239" i="9" a="1"/>
  <c r="H239" i="9" s="1"/>
  <c r="I239" i="9"/>
  <c r="J239" i="9"/>
  <c r="K239" i="9"/>
  <c r="F240" i="9"/>
  <c r="G240" i="9" a="1"/>
  <c r="G240" i="9" s="1"/>
  <c r="H240" i="9" a="1"/>
  <c r="H240" i="9" s="1"/>
  <c r="I240" i="9"/>
  <c r="J240" i="9"/>
  <c r="K240" i="9"/>
  <c r="F241" i="9"/>
  <c r="G241" i="9" a="1"/>
  <c r="G241" i="9" s="1"/>
  <c r="H241" i="9" a="1"/>
  <c r="H241" i="9" s="1"/>
  <c r="I241" i="9"/>
  <c r="J241" i="9"/>
  <c r="K241" i="9"/>
  <c r="F242" i="9"/>
  <c r="G242" i="9" a="1"/>
  <c r="G242" i="9" s="1"/>
  <c r="H242" i="9" a="1"/>
  <c r="H242" i="9" s="1"/>
  <c r="I242" i="9"/>
  <c r="J242" i="9"/>
  <c r="K242" i="9"/>
  <c r="F243" i="9"/>
  <c r="G243" i="9" a="1"/>
  <c r="G243" i="9" s="1"/>
  <c r="H243" i="9" a="1"/>
  <c r="H243" i="9" s="1"/>
  <c r="I243" i="9"/>
  <c r="J243" i="9"/>
  <c r="K243" i="9"/>
  <c r="F244" i="9"/>
  <c r="G244" i="9" a="1"/>
  <c r="G244" i="9" s="1"/>
  <c r="H244" i="9" a="1"/>
  <c r="H244" i="9" s="1"/>
  <c r="I244" i="9"/>
  <c r="J244" i="9"/>
  <c r="K244" i="9"/>
  <c r="F245" i="9"/>
  <c r="G245" i="9" a="1"/>
  <c r="G245" i="9" s="1"/>
  <c r="H245" i="9" a="1"/>
  <c r="H245" i="9" s="1"/>
  <c r="I245" i="9"/>
  <c r="J245" i="9"/>
  <c r="K245" i="9"/>
  <c r="F246" i="9"/>
  <c r="G246" i="9" a="1"/>
  <c r="G246" i="9" s="1"/>
  <c r="H246" i="9" a="1"/>
  <c r="H246" i="9" s="1"/>
  <c r="I246" i="9"/>
  <c r="J246" i="9"/>
  <c r="K246" i="9"/>
  <c r="F247" i="9"/>
  <c r="G247" i="9" a="1"/>
  <c r="G247" i="9" s="1"/>
  <c r="H247" i="9" a="1"/>
  <c r="H247" i="9" s="1"/>
  <c r="I247" i="9"/>
  <c r="J247" i="9"/>
  <c r="K247" i="9"/>
  <c r="F248" i="9"/>
  <c r="G248" i="9" a="1"/>
  <c r="G248" i="9" s="1"/>
  <c r="H248" i="9" a="1"/>
  <c r="H248" i="9" s="1"/>
  <c r="I248" i="9"/>
  <c r="J248" i="9"/>
  <c r="K248" i="9"/>
  <c r="F249" i="9"/>
  <c r="G249" i="9" a="1"/>
  <c r="G249" i="9" s="1"/>
  <c r="H249" i="9" a="1"/>
  <c r="H249" i="9" s="1"/>
  <c r="I249" i="9"/>
  <c r="J249" i="9"/>
  <c r="K249" i="9"/>
  <c r="F250" i="9"/>
  <c r="G250" i="9" a="1"/>
  <c r="G250" i="9" s="1"/>
  <c r="H250" i="9" a="1"/>
  <c r="H250" i="9" s="1"/>
  <c r="I250" i="9"/>
  <c r="J250" i="9"/>
  <c r="K250" i="9"/>
  <c r="F251" i="9"/>
  <c r="G251" i="9" a="1"/>
  <c r="G251" i="9" s="1"/>
  <c r="H251" i="9" a="1"/>
  <c r="H251" i="9" s="1"/>
  <c r="I251" i="9"/>
  <c r="J251" i="9"/>
  <c r="K251" i="9"/>
  <c r="F252" i="9"/>
  <c r="G252" i="9" a="1"/>
  <c r="G252" i="9" s="1"/>
  <c r="H252" i="9" a="1"/>
  <c r="H252" i="9" s="1"/>
  <c r="I252" i="9"/>
  <c r="J252" i="9"/>
  <c r="K252" i="9"/>
  <c r="F253" i="9"/>
  <c r="G253" i="9" a="1"/>
  <c r="G253" i="9" s="1"/>
  <c r="H253" i="9" a="1"/>
  <c r="H253" i="9" s="1"/>
  <c r="I253" i="9"/>
  <c r="J253" i="9"/>
  <c r="K253" i="9"/>
  <c r="F254" i="9"/>
  <c r="G254" i="9" a="1"/>
  <c r="G254" i="9" s="1"/>
  <c r="H254" i="9" a="1"/>
  <c r="H254" i="9" s="1"/>
  <c r="I254" i="9"/>
  <c r="J254" i="9"/>
  <c r="K254" i="9"/>
  <c r="F255" i="9"/>
  <c r="G255" i="9" a="1"/>
  <c r="G255" i="9" s="1"/>
  <c r="H255" i="9" a="1"/>
  <c r="H255" i="9" s="1"/>
  <c r="I255" i="9"/>
  <c r="J255" i="9"/>
  <c r="K255" i="9"/>
  <c r="F256" i="9"/>
  <c r="G256" i="9" a="1"/>
  <c r="G256" i="9" s="1"/>
  <c r="H256" i="9" a="1"/>
  <c r="H256" i="9" s="1"/>
  <c r="I256" i="9"/>
  <c r="J256" i="9"/>
  <c r="K256" i="9"/>
  <c r="F257" i="9"/>
  <c r="G257" i="9" a="1"/>
  <c r="G257" i="9" s="1"/>
  <c r="H257" i="9" a="1"/>
  <c r="H257" i="9" s="1"/>
  <c r="I257" i="9"/>
  <c r="J257" i="9"/>
  <c r="K257" i="9"/>
  <c r="F258" i="9"/>
  <c r="G258" i="9" a="1"/>
  <c r="G258" i="9" s="1"/>
  <c r="H258" i="9" a="1"/>
  <c r="H258" i="9" s="1"/>
  <c r="I258" i="9"/>
  <c r="J258" i="9"/>
  <c r="K258" i="9"/>
  <c r="F259" i="9"/>
  <c r="G259" i="9" a="1"/>
  <c r="G259" i="9" s="1"/>
  <c r="H259" i="9" a="1"/>
  <c r="H259" i="9" s="1"/>
  <c r="I259" i="9"/>
  <c r="J259" i="9"/>
  <c r="K259" i="9"/>
  <c r="F260" i="9"/>
  <c r="G260" i="9" a="1"/>
  <c r="G260" i="9" s="1"/>
  <c r="H260" i="9" a="1"/>
  <c r="H260" i="9" s="1"/>
  <c r="I260" i="9"/>
  <c r="J260" i="9"/>
  <c r="K260" i="9"/>
  <c r="F261" i="9"/>
  <c r="G261" i="9" a="1"/>
  <c r="G261" i="9" s="1"/>
  <c r="H261" i="9" a="1"/>
  <c r="H261" i="9" s="1"/>
  <c r="I261" i="9"/>
  <c r="J261" i="9"/>
  <c r="K261" i="9"/>
  <c r="F262" i="9"/>
  <c r="G262" i="9" a="1"/>
  <c r="G262" i="9" s="1"/>
  <c r="H262" i="9" a="1"/>
  <c r="H262" i="9" s="1"/>
  <c r="I262" i="9"/>
  <c r="J262" i="9"/>
  <c r="K262" i="9"/>
  <c r="F263" i="9"/>
  <c r="G263" i="9" a="1"/>
  <c r="G263" i="9" s="1"/>
  <c r="H263" i="9" a="1"/>
  <c r="H263" i="9" s="1"/>
  <c r="I263" i="9"/>
  <c r="J263" i="9"/>
  <c r="K263" i="9"/>
  <c r="F264" i="9"/>
  <c r="G264" i="9" a="1"/>
  <c r="G264" i="9" s="1"/>
  <c r="H264" i="9" a="1"/>
  <c r="H264" i="9" s="1"/>
  <c r="I264" i="9"/>
  <c r="J264" i="9"/>
  <c r="K264" i="9"/>
  <c r="F265" i="9"/>
  <c r="G265" i="9" a="1"/>
  <c r="G265" i="9" s="1"/>
  <c r="H265" i="9" a="1"/>
  <c r="H265" i="9" s="1"/>
  <c r="I265" i="9"/>
  <c r="J265" i="9"/>
  <c r="K265" i="9"/>
  <c r="F266" i="9"/>
  <c r="G266" i="9" a="1"/>
  <c r="G266" i="9" s="1"/>
  <c r="H266" i="9" a="1"/>
  <c r="H266" i="9" s="1"/>
  <c r="I266" i="9"/>
  <c r="J266" i="9"/>
  <c r="K266" i="9"/>
  <c r="F267" i="9"/>
  <c r="G267" i="9" a="1"/>
  <c r="G267" i="9" s="1"/>
  <c r="H267" i="9" a="1"/>
  <c r="H267" i="9" s="1"/>
  <c r="I267" i="9"/>
  <c r="J267" i="9"/>
  <c r="K267" i="9"/>
  <c r="F268" i="9"/>
  <c r="G268" i="9" a="1"/>
  <c r="G268" i="9" s="1"/>
  <c r="H268" i="9" a="1"/>
  <c r="H268" i="9" s="1"/>
  <c r="I268" i="9"/>
  <c r="J268" i="9"/>
  <c r="K268" i="9"/>
  <c r="F269" i="9"/>
  <c r="G269" i="9" a="1"/>
  <c r="G269" i="9" s="1"/>
  <c r="H269" i="9" a="1"/>
  <c r="H269" i="9" s="1"/>
  <c r="I269" i="9"/>
  <c r="J269" i="9"/>
  <c r="K269" i="9"/>
  <c r="F270" i="9"/>
  <c r="G270" i="9" a="1"/>
  <c r="G270" i="9" s="1"/>
  <c r="H270" i="9" a="1"/>
  <c r="H270" i="9" s="1"/>
  <c r="I270" i="9"/>
  <c r="J270" i="9"/>
  <c r="K270" i="9"/>
  <c r="F271" i="9"/>
  <c r="G271" i="9" a="1"/>
  <c r="G271" i="9" s="1"/>
  <c r="H271" i="9" a="1"/>
  <c r="H271" i="9" s="1"/>
  <c r="I271" i="9"/>
  <c r="J271" i="9"/>
  <c r="K271" i="9"/>
  <c r="F272" i="9"/>
  <c r="G272" i="9" a="1"/>
  <c r="G272" i="9" s="1"/>
  <c r="H272" i="9" a="1"/>
  <c r="H272" i="9" s="1"/>
  <c r="I272" i="9"/>
  <c r="J272" i="9"/>
  <c r="K272" i="9"/>
  <c r="F273" i="9"/>
  <c r="G273" i="9" a="1"/>
  <c r="G273" i="9" s="1"/>
  <c r="H273" i="9" a="1"/>
  <c r="H273" i="9" s="1"/>
  <c r="I273" i="9"/>
  <c r="J273" i="9"/>
  <c r="K273" i="9"/>
  <c r="F274" i="9"/>
  <c r="G274" i="9" a="1"/>
  <c r="G274" i="9" s="1"/>
  <c r="H274" i="9" a="1"/>
  <c r="H274" i="9" s="1"/>
  <c r="I274" i="9"/>
  <c r="J274" i="9"/>
  <c r="K274" i="9"/>
  <c r="F275" i="9"/>
  <c r="G275" i="9" a="1"/>
  <c r="G275" i="9" s="1"/>
  <c r="H275" i="9" a="1"/>
  <c r="H275" i="9" s="1"/>
  <c r="I275" i="9"/>
  <c r="J275" i="9"/>
  <c r="K275" i="9"/>
  <c r="F276" i="9"/>
  <c r="G276" i="9" a="1"/>
  <c r="G276" i="9" s="1"/>
  <c r="H276" i="9" a="1"/>
  <c r="H276" i="9" s="1"/>
  <c r="I276" i="9"/>
  <c r="J276" i="9"/>
  <c r="K276" i="9"/>
  <c r="F277" i="9"/>
  <c r="G277" i="9" a="1"/>
  <c r="G277" i="9" s="1"/>
  <c r="H277" i="9" a="1"/>
  <c r="H277" i="9" s="1"/>
  <c r="I277" i="9"/>
  <c r="J277" i="9"/>
  <c r="K277" i="9"/>
  <c r="F278" i="9"/>
  <c r="G278" i="9" a="1"/>
  <c r="G278" i="9" s="1"/>
  <c r="H278" i="9" a="1"/>
  <c r="H278" i="9" s="1"/>
  <c r="I278" i="9"/>
  <c r="J278" i="9"/>
  <c r="K278" i="9"/>
  <c r="F279" i="9"/>
  <c r="G279" i="9" a="1"/>
  <c r="G279" i="9" s="1"/>
  <c r="H279" i="9" a="1"/>
  <c r="H279" i="9" s="1"/>
  <c r="I279" i="9"/>
  <c r="J279" i="9"/>
  <c r="K279" i="9"/>
  <c r="F280" i="9"/>
  <c r="G280" i="9" a="1"/>
  <c r="G280" i="9" s="1"/>
  <c r="H280" i="9" a="1"/>
  <c r="H280" i="9" s="1"/>
  <c r="I280" i="9"/>
  <c r="J280" i="9"/>
  <c r="K280" i="9"/>
  <c r="F281" i="9"/>
  <c r="G281" i="9" a="1"/>
  <c r="G281" i="9" s="1"/>
  <c r="H281" i="9" a="1"/>
  <c r="H281" i="9" s="1"/>
  <c r="I281" i="9"/>
  <c r="J281" i="9"/>
  <c r="K281" i="9"/>
  <c r="F282" i="9"/>
  <c r="G282" i="9" a="1"/>
  <c r="G282" i="9" s="1"/>
  <c r="H282" i="9" a="1"/>
  <c r="H282" i="9" s="1"/>
  <c r="I282" i="9"/>
  <c r="J282" i="9"/>
  <c r="K282" i="9"/>
  <c r="F283" i="9"/>
  <c r="G283" i="9" a="1"/>
  <c r="G283" i="9" s="1"/>
  <c r="H283" i="9" a="1"/>
  <c r="H283" i="9" s="1"/>
  <c r="I283" i="9"/>
  <c r="J283" i="9"/>
  <c r="K283" i="9"/>
  <c r="F284" i="9"/>
  <c r="G284" i="9" a="1"/>
  <c r="G284" i="9" s="1"/>
  <c r="H284" i="9" a="1"/>
  <c r="H284" i="9" s="1"/>
  <c r="I284" i="9"/>
  <c r="J284" i="9"/>
  <c r="K284" i="9"/>
  <c r="F285" i="9"/>
  <c r="G285" i="9" a="1"/>
  <c r="G285" i="9" s="1"/>
  <c r="H285" i="9" a="1"/>
  <c r="H285" i="9" s="1"/>
  <c r="I285" i="9"/>
  <c r="J285" i="9"/>
  <c r="K285" i="9"/>
  <c r="F286" i="9"/>
  <c r="G286" i="9" a="1"/>
  <c r="G286" i="9" s="1"/>
  <c r="H286" i="9" a="1"/>
  <c r="H286" i="9" s="1"/>
  <c r="I286" i="9"/>
  <c r="J286" i="9"/>
  <c r="K286" i="9"/>
  <c r="F287" i="9"/>
  <c r="G287" i="9" a="1"/>
  <c r="G287" i="9" s="1"/>
  <c r="H287" i="9" a="1"/>
  <c r="H287" i="9" s="1"/>
  <c r="I287" i="9"/>
  <c r="J287" i="9"/>
  <c r="K287" i="9"/>
  <c r="F288" i="9"/>
  <c r="G288" i="9" a="1"/>
  <c r="G288" i="9" s="1"/>
  <c r="H288" i="9" a="1"/>
  <c r="H288" i="9" s="1"/>
  <c r="I288" i="9"/>
  <c r="J288" i="9"/>
  <c r="K288" i="9"/>
  <c r="F289" i="9"/>
  <c r="G289" i="9" a="1"/>
  <c r="G289" i="9" s="1"/>
  <c r="H289" i="9" a="1"/>
  <c r="H289" i="9" s="1"/>
  <c r="I289" i="9"/>
  <c r="J289" i="9"/>
  <c r="K289" i="9"/>
  <c r="F290" i="9"/>
  <c r="G290" i="9" a="1"/>
  <c r="G290" i="9" s="1"/>
  <c r="H290" i="9" a="1"/>
  <c r="H290" i="9" s="1"/>
  <c r="I290" i="9"/>
  <c r="J290" i="9"/>
  <c r="K290" i="9"/>
  <c r="F291" i="9"/>
  <c r="G291" i="9" a="1"/>
  <c r="G291" i="9" s="1"/>
  <c r="H291" i="9" a="1"/>
  <c r="H291" i="9" s="1"/>
  <c r="I291" i="9"/>
  <c r="J291" i="9"/>
  <c r="K291" i="9"/>
  <c r="F292" i="9"/>
  <c r="G292" i="9" a="1"/>
  <c r="G292" i="9" s="1"/>
  <c r="H292" i="9" a="1"/>
  <c r="H292" i="9" s="1"/>
  <c r="I292" i="9"/>
  <c r="J292" i="9"/>
  <c r="K292" i="9"/>
  <c r="F293" i="9"/>
  <c r="G293" i="9" a="1"/>
  <c r="G293" i="9" s="1"/>
  <c r="H293" i="9" a="1"/>
  <c r="H293" i="9" s="1"/>
  <c r="I293" i="9"/>
  <c r="J293" i="9"/>
  <c r="K293" i="9"/>
  <c r="F294" i="9"/>
  <c r="G294" i="9" a="1"/>
  <c r="G294" i="9" s="1"/>
  <c r="H294" i="9" a="1"/>
  <c r="H294" i="9" s="1"/>
  <c r="I294" i="9"/>
  <c r="J294" i="9"/>
  <c r="K294" i="9"/>
  <c r="F295" i="9"/>
  <c r="G295" i="9" a="1"/>
  <c r="G295" i="9" s="1"/>
  <c r="H295" i="9" a="1"/>
  <c r="H295" i="9" s="1"/>
  <c r="I295" i="9"/>
  <c r="J295" i="9"/>
  <c r="K295" i="9"/>
  <c r="F296" i="9"/>
  <c r="G296" i="9" a="1"/>
  <c r="G296" i="9" s="1"/>
  <c r="H296" i="9" a="1"/>
  <c r="H296" i="9" s="1"/>
  <c r="I296" i="9"/>
  <c r="J296" i="9"/>
  <c r="K296" i="9"/>
  <c r="F297" i="9"/>
  <c r="G297" i="9" a="1"/>
  <c r="G297" i="9" s="1"/>
  <c r="H297" i="9" a="1"/>
  <c r="H297" i="9" s="1"/>
  <c r="I297" i="9"/>
  <c r="J297" i="9"/>
  <c r="K297" i="9"/>
  <c r="F298" i="9"/>
  <c r="G298" i="9" a="1"/>
  <c r="G298" i="9" s="1"/>
  <c r="H298" i="9" a="1"/>
  <c r="H298" i="9" s="1"/>
  <c r="I298" i="9"/>
  <c r="J298" i="9"/>
  <c r="K298" i="9"/>
  <c r="F299" i="9"/>
  <c r="G299" i="9" a="1"/>
  <c r="G299" i="9" s="1"/>
  <c r="H299" i="9" a="1"/>
  <c r="H299" i="9" s="1"/>
  <c r="I299" i="9"/>
  <c r="J299" i="9"/>
  <c r="K299" i="9"/>
  <c r="F300" i="9"/>
  <c r="G300" i="9" a="1"/>
  <c r="G300" i="9" s="1"/>
  <c r="H300" i="9" a="1"/>
  <c r="H300" i="9" s="1"/>
  <c r="I300" i="9"/>
  <c r="J300" i="9"/>
  <c r="K300" i="9"/>
  <c r="F301" i="9"/>
  <c r="G301" i="9" a="1"/>
  <c r="G301" i="9" s="1"/>
  <c r="H301" i="9" a="1"/>
  <c r="H301" i="9" s="1"/>
  <c r="I301" i="9"/>
  <c r="J301" i="9"/>
  <c r="K301" i="9"/>
  <c r="F302" i="9"/>
  <c r="G302" i="9" a="1"/>
  <c r="G302" i="9" s="1"/>
  <c r="H302" i="9" a="1"/>
  <c r="H302" i="9" s="1"/>
  <c r="I302" i="9"/>
  <c r="J302" i="9"/>
  <c r="K302" i="9"/>
  <c r="F303" i="9"/>
  <c r="G303" i="9" a="1"/>
  <c r="G303" i="9" s="1"/>
  <c r="H303" i="9" a="1"/>
  <c r="H303" i="9" s="1"/>
  <c r="I303" i="9"/>
  <c r="J303" i="9"/>
  <c r="K303" i="9"/>
  <c r="F304" i="9"/>
  <c r="G304" i="9" a="1"/>
  <c r="G304" i="9" s="1"/>
  <c r="H304" i="9" a="1"/>
  <c r="H304" i="9" s="1"/>
  <c r="I304" i="9"/>
  <c r="J304" i="9"/>
  <c r="K304" i="9"/>
  <c r="F305" i="9"/>
  <c r="G305" i="9" a="1"/>
  <c r="G305" i="9" s="1"/>
  <c r="H305" i="9" a="1"/>
  <c r="H305" i="9" s="1"/>
  <c r="I305" i="9"/>
  <c r="J305" i="9"/>
  <c r="K305" i="9"/>
  <c r="F306" i="9"/>
  <c r="G306" i="9" a="1"/>
  <c r="G306" i="9" s="1"/>
  <c r="H306" i="9" a="1"/>
  <c r="H306" i="9" s="1"/>
  <c r="I306" i="9"/>
  <c r="J306" i="9"/>
  <c r="K306" i="9"/>
  <c r="F307" i="9"/>
  <c r="G307" i="9" a="1"/>
  <c r="G307" i="9" s="1"/>
  <c r="H307" i="9" a="1"/>
  <c r="H307" i="9" s="1"/>
  <c r="I307" i="9"/>
  <c r="J307" i="9"/>
  <c r="K307" i="9"/>
  <c r="F308" i="9"/>
  <c r="G308" i="9" a="1"/>
  <c r="G308" i="9" s="1"/>
  <c r="H308" i="9" a="1"/>
  <c r="H308" i="9" s="1"/>
  <c r="I308" i="9"/>
  <c r="J308" i="9"/>
  <c r="K308" i="9"/>
  <c r="F309" i="9"/>
  <c r="G309" i="9" a="1"/>
  <c r="G309" i="9" s="1"/>
  <c r="H309" i="9" a="1"/>
  <c r="H309" i="9" s="1"/>
  <c r="I309" i="9"/>
  <c r="J309" i="9"/>
  <c r="K309" i="9"/>
  <c r="F310" i="9"/>
  <c r="G310" i="9" a="1"/>
  <c r="G310" i="9" s="1"/>
  <c r="H310" i="9" a="1"/>
  <c r="H310" i="9" s="1"/>
  <c r="I310" i="9"/>
  <c r="J310" i="9"/>
  <c r="K310" i="9"/>
  <c r="F311" i="9"/>
  <c r="G311" i="9" a="1"/>
  <c r="G311" i="9" s="1"/>
  <c r="H311" i="9" a="1"/>
  <c r="H311" i="9" s="1"/>
  <c r="I311" i="9"/>
  <c r="J311" i="9"/>
  <c r="K311" i="9"/>
  <c r="F312" i="9"/>
  <c r="G312" i="9" a="1"/>
  <c r="G312" i="9" s="1"/>
  <c r="H312" i="9" a="1"/>
  <c r="H312" i="9" s="1"/>
  <c r="I312" i="9"/>
  <c r="J312" i="9"/>
  <c r="K312" i="9"/>
  <c r="F313" i="9"/>
  <c r="G313" i="9" a="1"/>
  <c r="G313" i="9" s="1"/>
  <c r="H313" i="9" a="1"/>
  <c r="H313" i="9" s="1"/>
  <c r="I313" i="9"/>
  <c r="J313" i="9"/>
  <c r="K313" i="9"/>
  <c r="F314" i="9"/>
  <c r="G314" i="9" a="1"/>
  <c r="G314" i="9" s="1"/>
  <c r="H314" i="9" a="1"/>
  <c r="H314" i="9" s="1"/>
  <c r="I314" i="9"/>
  <c r="J314" i="9"/>
  <c r="K314" i="9"/>
  <c r="F315" i="9"/>
  <c r="G315" i="9" a="1"/>
  <c r="G315" i="9" s="1"/>
  <c r="H315" i="9" a="1"/>
  <c r="H315" i="9" s="1"/>
  <c r="I315" i="9"/>
  <c r="J315" i="9"/>
  <c r="K315" i="9"/>
  <c r="F316" i="9"/>
  <c r="G316" i="9" a="1"/>
  <c r="G316" i="9" s="1"/>
  <c r="H316" i="9" a="1"/>
  <c r="H316" i="9" s="1"/>
  <c r="I316" i="9"/>
  <c r="J316" i="9"/>
  <c r="K316" i="9"/>
  <c r="F317" i="9"/>
  <c r="G317" i="9" a="1"/>
  <c r="G317" i="9" s="1"/>
  <c r="H317" i="9" a="1"/>
  <c r="H317" i="9" s="1"/>
  <c r="I317" i="9"/>
  <c r="J317" i="9"/>
  <c r="K317" i="9"/>
  <c r="F318" i="9"/>
  <c r="G318" i="9" a="1"/>
  <c r="G318" i="9" s="1"/>
  <c r="H318" i="9" a="1"/>
  <c r="H318" i="9" s="1"/>
  <c r="I318" i="9"/>
  <c r="J318" i="9"/>
  <c r="K318" i="9"/>
  <c r="F319" i="9"/>
  <c r="G319" i="9" a="1"/>
  <c r="G319" i="9" s="1"/>
  <c r="H319" i="9" a="1"/>
  <c r="H319" i="9" s="1"/>
  <c r="I319" i="9"/>
  <c r="J319" i="9"/>
  <c r="K319" i="9"/>
  <c r="F320" i="9"/>
  <c r="G320" i="9" a="1"/>
  <c r="G320" i="9" s="1"/>
  <c r="H320" i="9" a="1"/>
  <c r="H320" i="9" s="1"/>
  <c r="I320" i="9"/>
  <c r="J320" i="9"/>
  <c r="K320" i="9"/>
  <c r="F321" i="9"/>
  <c r="G321" i="9" a="1"/>
  <c r="G321" i="9" s="1"/>
  <c r="H321" i="9" a="1"/>
  <c r="H321" i="9" s="1"/>
  <c r="I321" i="9"/>
  <c r="J321" i="9"/>
  <c r="K321" i="9"/>
  <c r="F322" i="9"/>
  <c r="G322" i="9" a="1"/>
  <c r="G322" i="9" s="1"/>
  <c r="H322" i="9" a="1"/>
  <c r="H322" i="9" s="1"/>
  <c r="I322" i="9"/>
  <c r="J322" i="9"/>
  <c r="K322" i="9"/>
  <c r="F323" i="9"/>
  <c r="G323" i="9" a="1"/>
  <c r="G323" i="9" s="1"/>
  <c r="H323" i="9" a="1"/>
  <c r="H323" i="9" s="1"/>
  <c r="I323" i="9"/>
  <c r="J323" i="9"/>
  <c r="K323" i="9"/>
  <c r="F324" i="9"/>
  <c r="G324" i="9" a="1"/>
  <c r="G324" i="9" s="1"/>
  <c r="H324" i="9" a="1"/>
  <c r="H324" i="9" s="1"/>
  <c r="I324" i="9"/>
  <c r="J324" i="9"/>
  <c r="K324" i="9"/>
  <c r="F325" i="9"/>
  <c r="G325" i="9" a="1"/>
  <c r="G325" i="9" s="1"/>
  <c r="H325" i="9" a="1"/>
  <c r="H325" i="9" s="1"/>
  <c r="I325" i="9"/>
  <c r="J325" i="9"/>
  <c r="K325" i="9"/>
  <c r="F326" i="9"/>
  <c r="G326" i="9" a="1"/>
  <c r="G326" i="9" s="1"/>
  <c r="H326" i="9" a="1"/>
  <c r="H326" i="9" s="1"/>
  <c r="I326" i="9"/>
  <c r="J326" i="9"/>
  <c r="K326" i="9"/>
  <c r="F327" i="9"/>
  <c r="G327" i="9" a="1"/>
  <c r="G327" i="9" s="1"/>
  <c r="H327" i="9" a="1"/>
  <c r="H327" i="9" s="1"/>
  <c r="I327" i="9"/>
  <c r="J327" i="9"/>
  <c r="K327" i="9"/>
  <c r="F328" i="9"/>
  <c r="G328" i="9" a="1"/>
  <c r="G328" i="9" s="1"/>
  <c r="H328" i="9" a="1"/>
  <c r="H328" i="9" s="1"/>
  <c r="I328" i="9"/>
  <c r="J328" i="9"/>
  <c r="K328" i="9"/>
  <c r="F329" i="9"/>
  <c r="G329" i="9" a="1"/>
  <c r="G329" i="9" s="1"/>
  <c r="H329" i="9" a="1"/>
  <c r="H329" i="9" s="1"/>
  <c r="I329" i="9"/>
  <c r="J329" i="9"/>
  <c r="K329" i="9"/>
  <c r="F330" i="9"/>
  <c r="G330" i="9" a="1"/>
  <c r="G330" i="9" s="1"/>
  <c r="H330" i="9" a="1"/>
  <c r="H330" i="9" s="1"/>
  <c r="I330" i="9"/>
  <c r="J330" i="9"/>
  <c r="K330" i="9"/>
  <c r="F331" i="9"/>
  <c r="G331" i="9" a="1"/>
  <c r="G331" i="9" s="1"/>
  <c r="H331" i="9" a="1"/>
  <c r="H331" i="9" s="1"/>
  <c r="I331" i="9"/>
  <c r="J331" i="9"/>
  <c r="K331" i="9"/>
  <c r="F332" i="9"/>
  <c r="G332" i="9" a="1"/>
  <c r="G332" i="9" s="1"/>
  <c r="H332" i="9" a="1"/>
  <c r="H332" i="9" s="1"/>
  <c r="I332" i="9"/>
  <c r="J332" i="9"/>
  <c r="K332" i="9"/>
  <c r="F333" i="9"/>
  <c r="G333" i="9" a="1"/>
  <c r="G333" i="9" s="1"/>
  <c r="H333" i="9" a="1"/>
  <c r="H333" i="9" s="1"/>
  <c r="I333" i="9"/>
  <c r="J333" i="9"/>
  <c r="K333" i="9"/>
  <c r="F334" i="9"/>
  <c r="G334" i="9" a="1"/>
  <c r="G334" i="9" s="1"/>
  <c r="H334" i="9" a="1"/>
  <c r="H334" i="9" s="1"/>
  <c r="I334" i="9"/>
  <c r="J334" i="9"/>
  <c r="K334" i="9"/>
  <c r="F335" i="9"/>
  <c r="G335" i="9" a="1"/>
  <c r="G335" i="9" s="1"/>
  <c r="H335" i="9" a="1"/>
  <c r="H335" i="9" s="1"/>
  <c r="I335" i="9"/>
  <c r="J335" i="9"/>
  <c r="K335" i="9"/>
  <c r="F336" i="9"/>
  <c r="G336" i="9" a="1"/>
  <c r="G336" i="9" s="1"/>
  <c r="H336" i="9" a="1"/>
  <c r="H336" i="9" s="1"/>
  <c r="I336" i="9"/>
  <c r="J336" i="9"/>
  <c r="K336" i="9"/>
  <c r="F337" i="9"/>
  <c r="G337" i="9" a="1"/>
  <c r="G337" i="9" s="1"/>
  <c r="H337" i="9" a="1"/>
  <c r="H337" i="9" s="1"/>
  <c r="I337" i="9"/>
  <c r="J337" i="9"/>
  <c r="K337" i="9"/>
  <c r="F338" i="9"/>
  <c r="G338" i="9" a="1"/>
  <c r="G338" i="9" s="1"/>
  <c r="H338" i="9" a="1"/>
  <c r="H338" i="9" s="1"/>
  <c r="I338" i="9"/>
  <c r="J338" i="9"/>
  <c r="K338" i="9"/>
  <c r="F339" i="9"/>
  <c r="G339" i="9" a="1"/>
  <c r="G339" i="9" s="1"/>
  <c r="H339" i="9" a="1"/>
  <c r="H339" i="9" s="1"/>
  <c r="I339" i="9"/>
  <c r="J339" i="9"/>
  <c r="K339" i="9"/>
  <c r="F340" i="9"/>
  <c r="G340" i="9" a="1"/>
  <c r="G340" i="9" s="1"/>
  <c r="H340" i="9" a="1"/>
  <c r="H340" i="9" s="1"/>
  <c r="I340" i="9"/>
  <c r="J340" i="9"/>
  <c r="K340" i="9"/>
  <c r="F341" i="9"/>
  <c r="G341" i="9" a="1"/>
  <c r="G341" i="9" s="1"/>
  <c r="H341" i="9" a="1"/>
  <c r="H341" i="9" s="1"/>
  <c r="I341" i="9"/>
  <c r="J341" i="9"/>
  <c r="K341" i="9"/>
  <c r="F342" i="9"/>
  <c r="G342" i="9" a="1"/>
  <c r="G342" i="9" s="1"/>
  <c r="H342" i="9" a="1"/>
  <c r="H342" i="9" s="1"/>
  <c r="I342" i="9"/>
  <c r="J342" i="9"/>
  <c r="K342" i="9"/>
  <c r="F343" i="9"/>
  <c r="G343" i="9" a="1"/>
  <c r="G343" i="9" s="1"/>
  <c r="H343" i="9" a="1"/>
  <c r="H343" i="9" s="1"/>
  <c r="I343" i="9"/>
  <c r="J343" i="9"/>
  <c r="K343" i="9"/>
  <c r="F344" i="9"/>
  <c r="G344" i="9" a="1"/>
  <c r="G344" i="9" s="1"/>
  <c r="H344" i="9" a="1"/>
  <c r="H344" i="9" s="1"/>
  <c r="I344" i="9"/>
  <c r="J344" i="9"/>
  <c r="K344" i="9"/>
  <c r="F345" i="9"/>
  <c r="G345" i="9" a="1"/>
  <c r="G345" i="9" s="1"/>
  <c r="H345" i="9" a="1"/>
  <c r="H345" i="9" s="1"/>
  <c r="I345" i="9"/>
  <c r="J345" i="9"/>
  <c r="K345" i="9"/>
  <c r="F346" i="9"/>
  <c r="G346" i="9" a="1"/>
  <c r="G346" i="9" s="1"/>
  <c r="H346" i="9" a="1"/>
  <c r="H346" i="9" s="1"/>
  <c r="I346" i="9"/>
  <c r="J346" i="9"/>
  <c r="K346" i="9"/>
  <c r="F347" i="9"/>
  <c r="G347" i="9" a="1"/>
  <c r="G347" i="9" s="1"/>
  <c r="H347" i="9" a="1"/>
  <c r="H347" i="9" s="1"/>
  <c r="I347" i="9"/>
  <c r="J347" i="9"/>
  <c r="K347" i="9"/>
  <c r="F348" i="9"/>
  <c r="G348" i="9" a="1"/>
  <c r="G348" i="9" s="1"/>
  <c r="H348" i="9" a="1"/>
  <c r="H348" i="9" s="1"/>
  <c r="I348" i="9"/>
  <c r="J348" i="9"/>
  <c r="K348" i="9"/>
  <c r="F349" i="9"/>
  <c r="G349" i="9" a="1"/>
  <c r="G349" i="9" s="1"/>
  <c r="H349" i="9" a="1"/>
  <c r="H349" i="9" s="1"/>
  <c r="I349" i="9"/>
  <c r="J349" i="9"/>
  <c r="K349" i="9"/>
  <c r="F350" i="9"/>
  <c r="G350" i="9" a="1"/>
  <c r="G350" i="9" s="1"/>
  <c r="H350" i="9" a="1"/>
  <c r="H350" i="9" s="1"/>
  <c r="I350" i="9"/>
  <c r="J350" i="9"/>
  <c r="K350" i="9"/>
  <c r="F351" i="9"/>
  <c r="G351" i="9" a="1"/>
  <c r="G351" i="9" s="1"/>
  <c r="H351" i="9" a="1"/>
  <c r="H351" i="9" s="1"/>
  <c r="I351" i="9"/>
  <c r="J351" i="9"/>
  <c r="K351" i="9"/>
  <c r="F352" i="9"/>
  <c r="G352" i="9" a="1"/>
  <c r="G352" i="9" s="1"/>
  <c r="H352" i="9" a="1"/>
  <c r="H352" i="9" s="1"/>
  <c r="I352" i="9"/>
  <c r="J352" i="9"/>
  <c r="K352" i="9"/>
  <c r="F353" i="9"/>
  <c r="G353" i="9" a="1"/>
  <c r="G353" i="9" s="1"/>
  <c r="H353" i="9" a="1"/>
  <c r="H353" i="9" s="1"/>
  <c r="I353" i="9"/>
  <c r="J353" i="9"/>
  <c r="K353" i="9"/>
  <c r="F354" i="9"/>
  <c r="G354" i="9" a="1"/>
  <c r="G354" i="9" s="1"/>
  <c r="H354" i="9" a="1"/>
  <c r="H354" i="9" s="1"/>
  <c r="I354" i="9"/>
  <c r="J354" i="9"/>
  <c r="K354" i="9"/>
  <c r="F355" i="9"/>
  <c r="G355" i="9" a="1"/>
  <c r="G355" i="9" s="1"/>
  <c r="H355" i="9" a="1"/>
  <c r="H355" i="9" s="1"/>
  <c r="I355" i="9"/>
  <c r="J355" i="9"/>
  <c r="K355" i="9"/>
  <c r="F356" i="9"/>
  <c r="G356" i="9" a="1"/>
  <c r="G356" i="9" s="1"/>
  <c r="H356" i="9" a="1"/>
  <c r="H356" i="9" s="1"/>
  <c r="I356" i="9"/>
  <c r="J356" i="9"/>
  <c r="K356" i="9"/>
  <c r="F357" i="9"/>
  <c r="G357" i="9" a="1"/>
  <c r="G357" i="9" s="1"/>
  <c r="H357" i="9" a="1"/>
  <c r="H357" i="9" s="1"/>
  <c r="I357" i="9"/>
  <c r="J357" i="9"/>
  <c r="K357" i="9"/>
  <c r="F358" i="9"/>
  <c r="G358" i="9" a="1"/>
  <c r="G358" i="9" s="1"/>
  <c r="H358" i="9" a="1"/>
  <c r="H358" i="9" s="1"/>
  <c r="I358" i="9"/>
  <c r="J358" i="9"/>
  <c r="K358" i="9"/>
  <c r="F359" i="9"/>
  <c r="G359" i="9" a="1"/>
  <c r="G359" i="9" s="1"/>
  <c r="H359" i="9" a="1"/>
  <c r="H359" i="9" s="1"/>
  <c r="I359" i="9"/>
  <c r="J359" i="9"/>
  <c r="K359" i="9"/>
  <c r="F360" i="9"/>
  <c r="G360" i="9" a="1"/>
  <c r="G360" i="9" s="1"/>
  <c r="H360" i="9" a="1"/>
  <c r="H360" i="9" s="1"/>
  <c r="I360" i="9"/>
  <c r="J360" i="9"/>
  <c r="K360" i="9"/>
  <c r="F361" i="9"/>
  <c r="G361" i="9" a="1"/>
  <c r="G361" i="9" s="1"/>
  <c r="H361" i="9" a="1"/>
  <c r="H361" i="9" s="1"/>
  <c r="I361" i="9"/>
  <c r="J361" i="9"/>
  <c r="K361" i="9"/>
  <c r="F362" i="9"/>
  <c r="G362" i="9" a="1"/>
  <c r="G362" i="9" s="1"/>
  <c r="H362" i="9" a="1"/>
  <c r="H362" i="9" s="1"/>
  <c r="I362" i="9"/>
  <c r="J362" i="9"/>
  <c r="K362" i="9"/>
  <c r="F363" i="9"/>
  <c r="G363" i="9" a="1"/>
  <c r="G363" i="9" s="1"/>
  <c r="H363" i="9" a="1"/>
  <c r="H363" i="9" s="1"/>
  <c r="I363" i="9"/>
  <c r="J363" i="9"/>
  <c r="K363" i="9"/>
  <c r="F364" i="9"/>
  <c r="G364" i="9" a="1"/>
  <c r="G364" i="9" s="1"/>
  <c r="H364" i="9" a="1"/>
  <c r="H364" i="9" s="1"/>
  <c r="I364" i="9"/>
  <c r="J364" i="9"/>
  <c r="K364" i="9"/>
  <c r="F365" i="9"/>
  <c r="G365" i="9" a="1"/>
  <c r="G365" i="9" s="1"/>
  <c r="H365" i="9" a="1"/>
  <c r="H365" i="9" s="1"/>
  <c r="I365" i="9"/>
  <c r="J365" i="9"/>
  <c r="K365" i="9"/>
  <c r="F366" i="9"/>
  <c r="G366" i="9" a="1"/>
  <c r="G366" i="9" s="1"/>
  <c r="H366" i="9" a="1"/>
  <c r="H366" i="9" s="1"/>
  <c r="I366" i="9"/>
  <c r="J366" i="9"/>
  <c r="K366" i="9"/>
  <c r="F367" i="9"/>
  <c r="G367" i="9" a="1"/>
  <c r="G367" i="9" s="1"/>
  <c r="H367" i="9" a="1"/>
  <c r="H367" i="9" s="1"/>
  <c r="I367" i="9"/>
  <c r="J367" i="9"/>
  <c r="K367" i="9"/>
  <c r="F368" i="9"/>
  <c r="G368" i="9" a="1"/>
  <c r="G368" i="9" s="1"/>
  <c r="H368" i="9" a="1"/>
  <c r="H368" i="9" s="1"/>
  <c r="I368" i="9"/>
  <c r="J368" i="9"/>
  <c r="K368" i="9"/>
  <c r="F369" i="9"/>
  <c r="G369" i="9" a="1"/>
  <c r="G369" i="9" s="1"/>
  <c r="H369" i="9" a="1"/>
  <c r="H369" i="9" s="1"/>
  <c r="I369" i="9"/>
  <c r="J369" i="9"/>
  <c r="K369" i="9"/>
  <c r="F370" i="9"/>
  <c r="G370" i="9" a="1"/>
  <c r="G370" i="9" s="1"/>
  <c r="H370" i="9" a="1"/>
  <c r="H370" i="9" s="1"/>
  <c r="I370" i="9"/>
  <c r="J370" i="9"/>
  <c r="K370" i="9"/>
  <c r="F371" i="9"/>
  <c r="G371" i="9" a="1"/>
  <c r="G371" i="9" s="1"/>
  <c r="H371" i="9" a="1"/>
  <c r="H371" i="9" s="1"/>
  <c r="I371" i="9"/>
  <c r="J371" i="9"/>
  <c r="K371" i="9"/>
  <c r="F372" i="9"/>
  <c r="G372" i="9" a="1"/>
  <c r="G372" i="9" s="1"/>
  <c r="H372" i="9" a="1"/>
  <c r="H372" i="9" s="1"/>
  <c r="I372" i="9"/>
  <c r="J372" i="9"/>
  <c r="K372" i="9"/>
  <c r="F373" i="9"/>
  <c r="G373" i="9" a="1"/>
  <c r="G373" i="9" s="1"/>
  <c r="H373" i="9" a="1"/>
  <c r="H373" i="9" s="1"/>
  <c r="I373" i="9"/>
  <c r="J373" i="9"/>
  <c r="K373" i="9"/>
  <c r="F374" i="9"/>
  <c r="G374" i="9" a="1"/>
  <c r="G374" i="9" s="1"/>
  <c r="H374" i="9" a="1"/>
  <c r="H374" i="9" s="1"/>
  <c r="I374" i="9"/>
  <c r="J374" i="9"/>
  <c r="K374" i="9"/>
  <c r="F375" i="9"/>
  <c r="G375" i="9" a="1"/>
  <c r="G375" i="9" s="1"/>
  <c r="H375" i="9" a="1"/>
  <c r="H375" i="9" s="1"/>
  <c r="I375" i="9"/>
  <c r="J375" i="9"/>
  <c r="K375" i="9"/>
  <c r="F376" i="9"/>
  <c r="G376" i="9" a="1"/>
  <c r="G376" i="9" s="1"/>
  <c r="H376" i="9" a="1"/>
  <c r="H376" i="9" s="1"/>
  <c r="I376" i="9"/>
  <c r="J376" i="9"/>
  <c r="K376" i="9"/>
  <c r="F377" i="9"/>
  <c r="G377" i="9" a="1"/>
  <c r="G377" i="9" s="1"/>
  <c r="H377" i="9" a="1"/>
  <c r="H377" i="9" s="1"/>
  <c r="I377" i="9"/>
  <c r="J377" i="9"/>
  <c r="K377" i="9"/>
  <c r="F378" i="9"/>
  <c r="G378" i="9" a="1"/>
  <c r="G378" i="9" s="1"/>
  <c r="H378" i="9" a="1"/>
  <c r="H378" i="9" s="1"/>
  <c r="I378" i="9"/>
  <c r="J378" i="9"/>
  <c r="K378" i="9"/>
  <c r="F379" i="9"/>
  <c r="G379" i="9" a="1"/>
  <c r="G379" i="9" s="1"/>
  <c r="H379" i="9" a="1"/>
  <c r="H379" i="9" s="1"/>
  <c r="I379" i="9"/>
  <c r="J379" i="9"/>
  <c r="K379" i="9"/>
  <c r="F380" i="9"/>
  <c r="G380" i="9" a="1"/>
  <c r="G380" i="9" s="1"/>
  <c r="H380" i="9" a="1"/>
  <c r="H380" i="9" s="1"/>
  <c r="I380" i="9"/>
  <c r="J380" i="9"/>
  <c r="K380" i="9"/>
  <c r="F381" i="9"/>
  <c r="G381" i="9" a="1"/>
  <c r="G381" i="9" s="1"/>
  <c r="H381" i="9" a="1"/>
  <c r="H381" i="9" s="1"/>
  <c r="I381" i="9"/>
  <c r="J381" i="9"/>
  <c r="K381" i="9"/>
  <c r="F382" i="9"/>
  <c r="G382" i="9" a="1"/>
  <c r="G382" i="9" s="1"/>
  <c r="H382" i="9" a="1"/>
  <c r="H382" i="9" s="1"/>
  <c r="I382" i="9"/>
  <c r="J382" i="9"/>
  <c r="K382" i="9"/>
  <c r="F383" i="9"/>
  <c r="G383" i="9" a="1"/>
  <c r="G383" i="9" s="1"/>
  <c r="H383" i="9" a="1"/>
  <c r="H383" i="9" s="1"/>
  <c r="I383" i="9"/>
  <c r="J383" i="9"/>
  <c r="K383" i="9"/>
  <c r="F384" i="9"/>
  <c r="G384" i="9" a="1"/>
  <c r="G384" i="9" s="1"/>
  <c r="H384" i="9" a="1"/>
  <c r="H384" i="9" s="1"/>
  <c r="I384" i="9"/>
  <c r="J384" i="9"/>
  <c r="K384" i="9"/>
  <c r="F385" i="9"/>
  <c r="G385" i="9" a="1"/>
  <c r="G385" i="9" s="1"/>
  <c r="H385" i="9" a="1"/>
  <c r="H385" i="9" s="1"/>
  <c r="I385" i="9"/>
  <c r="J385" i="9"/>
  <c r="K385" i="9"/>
  <c r="F386" i="9"/>
  <c r="G386" i="9" a="1"/>
  <c r="G386" i="9" s="1"/>
  <c r="H386" i="9" a="1"/>
  <c r="H386" i="9" s="1"/>
  <c r="I386" i="9"/>
  <c r="J386" i="9"/>
  <c r="K386" i="9"/>
  <c r="F387" i="9"/>
  <c r="G387" i="9" a="1"/>
  <c r="G387" i="9" s="1"/>
  <c r="H387" i="9" a="1"/>
  <c r="H387" i="9" s="1"/>
  <c r="I387" i="9"/>
  <c r="J387" i="9"/>
  <c r="K387" i="9"/>
  <c r="F388" i="9"/>
  <c r="G388" i="9" a="1"/>
  <c r="G388" i="9" s="1"/>
  <c r="H388" i="9" a="1"/>
  <c r="H388" i="9" s="1"/>
  <c r="I388" i="9"/>
  <c r="J388" i="9"/>
  <c r="K388" i="9"/>
  <c r="F389" i="9"/>
  <c r="G389" i="9" a="1"/>
  <c r="G389" i="9" s="1"/>
  <c r="H389" i="9" a="1"/>
  <c r="H389" i="9" s="1"/>
  <c r="I389" i="9"/>
  <c r="J389" i="9"/>
  <c r="K389" i="9"/>
  <c r="F390" i="9"/>
  <c r="G390" i="9" a="1"/>
  <c r="G390" i="9" s="1"/>
  <c r="H390" i="9" a="1"/>
  <c r="H390" i="9" s="1"/>
  <c r="I390" i="9"/>
  <c r="J390" i="9"/>
  <c r="K390" i="9"/>
  <c r="F391" i="9"/>
  <c r="G391" i="9" a="1"/>
  <c r="G391" i="9" s="1"/>
  <c r="H391" i="9" a="1"/>
  <c r="H391" i="9" s="1"/>
  <c r="I391" i="9"/>
  <c r="J391" i="9"/>
  <c r="K391" i="9"/>
  <c r="F392" i="9"/>
  <c r="G392" i="9" a="1"/>
  <c r="G392" i="9" s="1"/>
  <c r="H392" i="9" a="1"/>
  <c r="H392" i="9" s="1"/>
  <c r="I392" i="9"/>
  <c r="J392" i="9"/>
  <c r="K392" i="9"/>
  <c r="F393" i="9"/>
  <c r="G393" i="9" a="1"/>
  <c r="G393" i="9" s="1"/>
  <c r="H393" i="9" a="1"/>
  <c r="H393" i="9" s="1"/>
  <c r="I393" i="9"/>
  <c r="J393" i="9"/>
  <c r="K393" i="9"/>
  <c r="F394" i="9"/>
  <c r="G394" i="9" a="1"/>
  <c r="G394" i="9" s="1"/>
  <c r="H394" i="9" a="1"/>
  <c r="H394" i="9" s="1"/>
  <c r="I394" i="9"/>
  <c r="J394" i="9"/>
  <c r="K394" i="9"/>
  <c r="F395" i="9"/>
  <c r="G395" i="9" a="1"/>
  <c r="G395" i="9" s="1"/>
  <c r="H395" i="9" a="1"/>
  <c r="H395" i="9" s="1"/>
  <c r="I395" i="9"/>
  <c r="J395" i="9"/>
  <c r="K395" i="9"/>
  <c r="F396" i="9"/>
  <c r="G396" i="9" a="1"/>
  <c r="G396" i="9" s="1"/>
  <c r="H396" i="9" a="1"/>
  <c r="H396" i="9" s="1"/>
  <c r="I396" i="9"/>
  <c r="J396" i="9"/>
  <c r="K396" i="9"/>
  <c r="F397" i="9"/>
  <c r="G397" i="9" a="1"/>
  <c r="G397" i="9" s="1"/>
  <c r="H397" i="9" a="1"/>
  <c r="H397" i="9" s="1"/>
  <c r="I397" i="9"/>
  <c r="J397" i="9"/>
  <c r="K397" i="9"/>
  <c r="F398" i="9"/>
  <c r="G398" i="9" a="1"/>
  <c r="G398" i="9" s="1"/>
  <c r="H398" i="9" a="1"/>
  <c r="H398" i="9" s="1"/>
  <c r="I398" i="9"/>
  <c r="J398" i="9"/>
  <c r="K398" i="9"/>
  <c r="F399" i="9"/>
  <c r="G399" i="9" a="1"/>
  <c r="G399" i="9" s="1"/>
  <c r="H399" i="9" a="1"/>
  <c r="H399" i="9" s="1"/>
  <c r="I399" i="9"/>
  <c r="J399" i="9"/>
  <c r="K399" i="9"/>
  <c r="F400" i="9"/>
  <c r="G400" i="9" a="1"/>
  <c r="G400" i="9" s="1"/>
  <c r="H400" i="9" a="1"/>
  <c r="H400" i="9" s="1"/>
  <c r="I400" i="9"/>
  <c r="J400" i="9"/>
  <c r="K400" i="9"/>
  <c r="F401" i="9"/>
  <c r="G401" i="9" a="1"/>
  <c r="G401" i="9" s="1"/>
  <c r="H401" i="9" a="1"/>
  <c r="H401" i="9" s="1"/>
  <c r="I401" i="9"/>
  <c r="J401" i="9"/>
  <c r="K401" i="9"/>
  <c r="F402" i="9"/>
  <c r="G402" i="9" a="1"/>
  <c r="G402" i="9" s="1"/>
  <c r="H402" i="9" a="1"/>
  <c r="H402" i="9" s="1"/>
  <c r="I402" i="9"/>
  <c r="J402" i="9"/>
  <c r="K402" i="9"/>
  <c r="F403" i="9"/>
  <c r="G403" i="9" a="1"/>
  <c r="G403" i="9" s="1"/>
  <c r="H403" i="9" a="1"/>
  <c r="H403" i="9" s="1"/>
  <c r="I403" i="9"/>
  <c r="J403" i="9"/>
  <c r="K403" i="9"/>
  <c r="F404" i="9"/>
  <c r="G404" i="9" a="1"/>
  <c r="G404" i="9" s="1"/>
  <c r="H404" i="9" a="1"/>
  <c r="H404" i="9" s="1"/>
  <c r="I404" i="9"/>
  <c r="J404" i="9"/>
  <c r="K404" i="9"/>
  <c r="F405" i="9"/>
  <c r="G405" i="9" a="1"/>
  <c r="G405" i="9" s="1"/>
  <c r="H405" i="9" a="1"/>
  <c r="H405" i="9" s="1"/>
  <c r="I405" i="9"/>
  <c r="J405" i="9"/>
  <c r="K405" i="9"/>
  <c r="F406" i="9"/>
  <c r="G406" i="9" a="1"/>
  <c r="G406" i="9" s="1"/>
  <c r="H406" i="9" a="1"/>
  <c r="H406" i="9" s="1"/>
  <c r="I406" i="9"/>
  <c r="J406" i="9"/>
  <c r="K406" i="9"/>
  <c r="F407" i="9"/>
  <c r="G407" i="9" a="1"/>
  <c r="G407" i="9" s="1"/>
  <c r="H407" i="9" a="1"/>
  <c r="H407" i="9" s="1"/>
  <c r="I407" i="9"/>
  <c r="J407" i="9"/>
  <c r="K407" i="9"/>
  <c r="F408" i="9"/>
  <c r="G408" i="9" a="1"/>
  <c r="G408" i="9" s="1"/>
  <c r="H408" i="9" a="1"/>
  <c r="H408" i="9" s="1"/>
  <c r="I408" i="9"/>
  <c r="J408" i="9"/>
  <c r="K408" i="9"/>
  <c r="F409" i="9"/>
  <c r="G409" i="9" a="1"/>
  <c r="G409" i="9" s="1"/>
  <c r="H409" i="9" a="1"/>
  <c r="H409" i="9" s="1"/>
  <c r="I409" i="9"/>
  <c r="J409" i="9"/>
  <c r="K409" i="9"/>
  <c r="F410" i="9"/>
  <c r="G410" i="9" a="1"/>
  <c r="G410" i="9" s="1"/>
  <c r="H410" i="9" a="1"/>
  <c r="H410" i="9" s="1"/>
  <c r="I410" i="9"/>
  <c r="J410" i="9"/>
  <c r="K410" i="9"/>
  <c r="F411" i="9"/>
  <c r="G411" i="9" a="1"/>
  <c r="G411" i="9" s="1"/>
  <c r="H411" i="9" a="1"/>
  <c r="H411" i="9" s="1"/>
  <c r="I411" i="9"/>
  <c r="J411" i="9"/>
  <c r="K411" i="9"/>
  <c r="F412" i="9"/>
  <c r="G412" i="9" a="1"/>
  <c r="G412" i="9" s="1"/>
  <c r="H412" i="9" a="1"/>
  <c r="H412" i="9" s="1"/>
  <c r="I412" i="9"/>
  <c r="J412" i="9"/>
  <c r="K412" i="9"/>
  <c r="F413" i="9"/>
  <c r="G413" i="9" a="1"/>
  <c r="G413" i="9" s="1"/>
  <c r="H413" i="9" a="1"/>
  <c r="H413" i="9" s="1"/>
  <c r="I413" i="9"/>
  <c r="J413" i="9"/>
  <c r="K413" i="9"/>
  <c r="F414" i="9"/>
  <c r="G414" i="9" a="1"/>
  <c r="G414" i="9" s="1"/>
  <c r="H414" i="9" a="1"/>
  <c r="H414" i="9" s="1"/>
  <c r="I414" i="9"/>
  <c r="J414" i="9"/>
  <c r="K414" i="9"/>
  <c r="F415" i="9"/>
  <c r="G415" i="9" a="1"/>
  <c r="G415" i="9" s="1"/>
  <c r="H415" i="9" a="1"/>
  <c r="H415" i="9" s="1"/>
  <c r="I415" i="9"/>
  <c r="J415" i="9"/>
  <c r="K415" i="9"/>
  <c r="F416" i="9"/>
  <c r="G416" i="9" a="1"/>
  <c r="G416" i="9" s="1"/>
  <c r="H416" i="9" a="1"/>
  <c r="H416" i="9" s="1"/>
  <c r="I416" i="9"/>
  <c r="J416" i="9"/>
  <c r="K416" i="9"/>
  <c r="F417" i="9"/>
  <c r="G417" i="9" a="1"/>
  <c r="G417" i="9" s="1"/>
  <c r="H417" i="9" a="1"/>
  <c r="H417" i="9" s="1"/>
  <c r="I417" i="9"/>
  <c r="J417" i="9"/>
  <c r="K417" i="9"/>
  <c r="F418" i="9"/>
  <c r="G418" i="9" a="1"/>
  <c r="G418" i="9" s="1"/>
  <c r="H418" i="9" a="1"/>
  <c r="H418" i="9" s="1"/>
  <c r="I418" i="9"/>
  <c r="J418" i="9"/>
  <c r="K418" i="9"/>
  <c r="F419" i="9"/>
  <c r="G419" i="9" a="1"/>
  <c r="G419" i="9" s="1"/>
  <c r="H419" i="9" a="1"/>
  <c r="H419" i="9" s="1"/>
  <c r="I419" i="9"/>
  <c r="J419" i="9"/>
  <c r="K419" i="9"/>
  <c r="F420" i="9"/>
  <c r="G420" i="9" a="1"/>
  <c r="G420" i="9" s="1"/>
  <c r="H420" i="9" a="1"/>
  <c r="H420" i="9" s="1"/>
  <c r="I420" i="9"/>
  <c r="J420" i="9"/>
  <c r="K420" i="9"/>
  <c r="F421" i="9"/>
  <c r="G421" i="9" a="1"/>
  <c r="G421" i="9" s="1"/>
  <c r="H421" i="9" a="1"/>
  <c r="H421" i="9" s="1"/>
  <c r="I421" i="9"/>
  <c r="J421" i="9"/>
  <c r="K421" i="9"/>
  <c r="F422" i="9"/>
  <c r="G422" i="9" a="1"/>
  <c r="G422" i="9" s="1"/>
  <c r="H422" i="9" a="1"/>
  <c r="H422" i="9" s="1"/>
  <c r="I422" i="9"/>
  <c r="J422" i="9"/>
  <c r="K422" i="9"/>
  <c r="F423" i="9"/>
  <c r="G423" i="9" a="1"/>
  <c r="G423" i="9" s="1"/>
  <c r="H423" i="9" a="1"/>
  <c r="H423" i="9" s="1"/>
  <c r="I423" i="9"/>
  <c r="J423" i="9"/>
  <c r="K423" i="9"/>
  <c r="F424" i="9"/>
  <c r="G424" i="9" a="1"/>
  <c r="G424" i="9" s="1"/>
  <c r="H424" i="9" a="1"/>
  <c r="H424" i="9" s="1"/>
  <c r="I424" i="9"/>
  <c r="J424" i="9"/>
  <c r="K424" i="9"/>
  <c r="F425" i="9"/>
  <c r="G425" i="9" a="1"/>
  <c r="G425" i="9" s="1"/>
  <c r="H425" i="9" a="1"/>
  <c r="H425" i="9" s="1"/>
  <c r="I425" i="9"/>
  <c r="J425" i="9"/>
  <c r="K425" i="9"/>
  <c r="F426" i="9"/>
  <c r="G426" i="9" a="1"/>
  <c r="G426" i="9" s="1"/>
  <c r="H426" i="9" a="1"/>
  <c r="H426" i="9" s="1"/>
  <c r="I426" i="9"/>
  <c r="J426" i="9"/>
  <c r="K426" i="9"/>
  <c r="F427" i="9"/>
  <c r="G427" i="9" a="1"/>
  <c r="G427" i="9" s="1"/>
  <c r="H427" i="9" a="1"/>
  <c r="H427" i="9" s="1"/>
  <c r="I427" i="9"/>
  <c r="J427" i="9"/>
  <c r="K427" i="9"/>
  <c r="F428" i="9"/>
  <c r="G428" i="9" a="1"/>
  <c r="G428" i="9" s="1"/>
  <c r="H428" i="9" a="1"/>
  <c r="H428" i="9" s="1"/>
  <c r="I428" i="9"/>
  <c r="J428" i="9"/>
  <c r="K428" i="9"/>
  <c r="F429" i="9"/>
  <c r="G429" i="9" a="1"/>
  <c r="G429" i="9" s="1"/>
  <c r="H429" i="9" a="1"/>
  <c r="H429" i="9" s="1"/>
  <c r="I429" i="9"/>
  <c r="J429" i="9"/>
  <c r="K429" i="9"/>
  <c r="F430" i="9"/>
  <c r="G430" i="9" a="1"/>
  <c r="G430" i="9" s="1"/>
  <c r="H430" i="9" a="1"/>
  <c r="H430" i="9" s="1"/>
  <c r="I430" i="9"/>
  <c r="J430" i="9"/>
  <c r="K430" i="9"/>
  <c r="F431" i="9"/>
  <c r="G431" i="9" a="1"/>
  <c r="G431" i="9" s="1"/>
  <c r="H431" i="9" a="1"/>
  <c r="H431" i="9" s="1"/>
  <c r="I431" i="9"/>
  <c r="J431" i="9"/>
  <c r="K431" i="9"/>
  <c r="F432" i="9"/>
  <c r="G432" i="9" a="1"/>
  <c r="G432" i="9" s="1"/>
  <c r="H432" i="9" a="1"/>
  <c r="H432" i="9" s="1"/>
  <c r="I432" i="9"/>
  <c r="J432" i="9"/>
  <c r="K432" i="9"/>
  <c r="F433" i="9"/>
  <c r="G433" i="9" a="1"/>
  <c r="G433" i="9" s="1"/>
  <c r="H433" i="9" a="1"/>
  <c r="H433" i="9" s="1"/>
  <c r="I433" i="9"/>
  <c r="J433" i="9"/>
  <c r="K433" i="9"/>
  <c r="F434" i="9"/>
  <c r="G434" i="9" a="1"/>
  <c r="G434" i="9" s="1"/>
  <c r="H434" i="9" a="1"/>
  <c r="H434" i="9" s="1"/>
  <c r="I434" i="9"/>
  <c r="J434" i="9"/>
  <c r="K434" i="9"/>
  <c r="F435" i="9"/>
  <c r="G435" i="9" a="1"/>
  <c r="G435" i="9" s="1"/>
  <c r="H435" i="9" a="1"/>
  <c r="H435" i="9" s="1"/>
  <c r="I435" i="9"/>
  <c r="J435" i="9"/>
  <c r="K435" i="9"/>
  <c r="F436" i="9"/>
  <c r="G436" i="9" a="1"/>
  <c r="G436" i="9" s="1"/>
  <c r="H436" i="9" a="1"/>
  <c r="H436" i="9" s="1"/>
  <c r="I436" i="9"/>
  <c r="J436" i="9"/>
  <c r="K436" i="9"/>
  <c r="F437" i="9"/>
  <c r="G437" i="9" a="1"/>
  <c r="G437" i="9" s="1"/>
  <c r="H437" i="9" a="1"/>
  <c r="H437" i="9" s="1"/>
  <c r="I437" i="9"/>
  <c r="J437" i="9"/>
  <c r="K437" i="9"/>
  <c r="F438" i="9"/>
  <c r="G438" i="9" a="1"/>
  <c r="G438" i="9" s="1"/>
  <c r="H438" i="9" a="1"/>
  <c r="H438" i="9" s="1"/>
  <c r="I438" i="9"/>
  <c r="J438" i="9"/>
  <c r="K438" i="9"/>
  <c r="F439" i="9"/>
  <c r="G439" i="9" a="1"/>
  <c r="G439" i="9" s="1"/>
  <c r="H439" i="9" a="1"/>
  <c r="H439" i="9" s="1"/>
  <c r="I439" i="9"/>
  <c r="J439" i="9"/>
  <c r="K439" i="9"/>
  <c r="F440" i="9"/>
  <c r="G440" i="9" a="1"/>
  <c r="G440" i="9" s="1"/>
  <c r="H440" i="9" a="1"/>
  <c r="H440" i="9" s="1"/>
  <c r="I440" i="9"/>
  <c r="J440" i="9"/>
  <c r="K440" i="9"/>
  <c r="F441" i="9"/>
  <c r="G441" i="9" a="1"/>
  <c r="G441" i="9" s="1"/>
  <c r="H441" i="9" a="1"/>
  <c r="H441" i="9" s="1"/>
  <c r="I441" i="9"/>
  <c r="J441" i="9"/>
  <c r="K441" i="9"/>
  <c r="F442" i="9"/>
  <c r="G442" i="9" a="1"/>
  <c r="G442" i="9" s="1"/>
  <c r="H442" i="9" a="1"/>
  <c r="H442" i="9" s="1"/>
  <c r="I442" i="9"/>
  <c r="J442" i="9"/>
  <c r="K442" i="9"/>
  <c r="F443" i="9"/>
  <c r="G443" i="9" a="1"/>
  <c r="G443" i="9" s="1"/>
  <c r="H443" i="9" a="1"/>
  <c r="H443" i="9" s="1"/>
  <c r="I443" i="9"/>
  <c r="J443" i="9"/>
  <c r="K443" i="9"/>
  <c r="F444" i="9"/>
  <c r="G444" i="9" a="1"/>
  <c r="G444" i="9" s="1"/>
  <c r="H444" i="9" a="1"/>
  <c r="H444" i="9" s="1"/>
  <c r="I444" i="9"/>
  <c r="J444" i="9"/>
  <c r="K444" i="9"/>
  <c r="F445" i="9"/>
  <c r="G445" i="9" a="1"/>
  <c r="G445" i="9" s="1"/>
  <c r="H445" i="9" a="1"/>
  <c r="H445" i="9" s="1"/>
  <c r="I445" i="9"/>
  <c r="J445" i="9"/>
  <c r="K445" i="9"/>
  <c r="F446" i="9"/>
  <c r="G446" i="9" a="1"/>
  <c r="G446" i="9" s="1"/>
  <c r="H446" i="9" a="1"/>
  <c r="H446" i="9" s="1"/>
  <c r="I446" i="9"/>
  <c r="J446" i="9"/>
  <c r="K446" i="9"/>
  <c r="F447" i="9"/>
  <c r="G447" i="9" a="1"/>
  <c r="G447" i="9" s="1"/>
  <c r="H447" i="9" a="1"/>
  <c r="H447" i="9" s="1"/>
  <c r="I447" i="9"/>
  <c r="J447" i="9"/>
  <c r="K447" i="9"/>
  <c r="F448" i="9"/>
  <c r="G448" i="9" a="1"/>
  <c r="G448" i="9" s="1"/>
  <c r="H448" i="9" a="1"/>
  <c r="H448" i="9" s="1"/>
  <c r="I448" i="9"/>
  <c r="J448" i="9"/>
  <c r="K448" i="9"/>
  <c r="F449" i="9"/>
  <c r="G449" i="9" a="1"/>
  <c r="G449" i="9" s="1"/>
  <c r="H449" i="9" a="1"/>
  <c r="H449" i="9" s="1"/>
  <c r="I449" i="9"/>
  <c r="J449" i="9"/>
  <c r="K449" i="9"/>
  <c r="F450" i="9"/>
  <c r="G450" i="9" a="1"/>
  <c r="G450" i="9" s="1"/>
  <c r="H450" i="9" a="1"/>
  <c r="H450" i="9" s="1"/>
  <c r="I450" i="9"/>
  <c r="J450" i="9"/>
  <c r="K450" i="9"/>
  <c r="F451" i="9"/>
  <c r="G451" i="9" a="1"/>
  <c r="G451" i="9" s="1"/>
  <c r="H451" i="9" a="1"/>
  <c r="H451" i="9" s="1"/>
  <c r="I451" i="9"/>
  <c r="J451" i="9"/>
  <c r="K451" i="9"/>
  <c r="F452" i="9"/>
  <c r="G452" i="9" a="1"/>
  <c r="G452" i="9" s="1"/>
  <c r="H452" i="9" a="1"/>
  <c r="H452" i="9" s="1"/>
  <c r="I452" i="9"/>
  <c r="J452" i="9"/>
  <c r="K452" i="9"/>
  <c r="F453" i="9"/>
  <c r="G453" i="9" a="1"/>
  <c r="G453" i="9" s="1"/>
  <c r="H453" i="9" a="1"/>
  <c r="H453" i="9" s="1"/>
  <c r="I453" i="9"/>
  <c r="J453" i="9"/>
  <c r="K453" i="9"/>
  <c r="F454" i="9"/>
  <c r="G454" i="9" a="1"/>
  <c r="G454" i="9" s="1"/>
  <c r="H454" i="9" a="1"/>
  <c r="H454" i="9" s="1"/>
  <c r="I454" i="9"/>
  <c r="J454" i="9"/>
  <c r="K454" i="9"/>
  <c r="F455" i="9"/>
  <c r="G455" i="9" a="1"/>
  <c r="G455" i="9" s="1"/>
  <c r="H455" i="9" a="1"/>
  <c r="H455" i="9" s="1"/>
  <c r="I455" i="9"/>
  <c r="J455" i="9"/>
  <c r="K455" i="9"/>
  <c r="F456" i="9"/>
  <c r="G456" i="9" a="1"/>
  <c r="G456" i="9" s="1"/>
  <c r="H456" i="9" a="1"/>
  <c r="H456" i="9" s="1"/>
  <c r="I456" i="9"/>
  <c r="J456" i="9"/>
  <c r="K456" i="9"/>
  <c r="F457" i="9"/>
  <c r="G457" i="9" a="1"/>
  <c r="G457" i="9" s="1"/>
  <c r="H457" i="9" a="1"/>
  <c r="H457" i="9" s="1"/>
  <c r="I457" i="9"/>
  <c r="J457" i="9"/>
  <c r="K457" i="9"/>
  <c r="F458" i="9"/>
  <c r="G458" i="9" a="1"/>
  <c r="G458" i="9" s="1"/>
  <c r="H458" i="9" a="1"/>
  <c r="H458" i="9" s="1"/>
  <c r="I458" i="9"/>
  <c r="J458" i="9"/>
  <c r="K458" i="9"/>
  <c r="F459" i="9"/>
  <c r="G459" i="9" a="1"/>
  <c r="G459" i="9" s="1"/>
  <c r="H459" i="9" a="1"/>
  <c r="H459" i="9" s="1"/>
  <c r="I459" i="9"/>
  <c r="J459" i="9"/>
  <c r="K459" i="9"/>
  <c r="F460" i="9"/>
  <c r="G460" i="9" a="1"/>
  <c r="G460" i="9" s="1"/>
  <c r="H460" i="9" a="1"/>
  <c r="H460" i="9" s="1"/>
  <c r="I460" i="9"/>
  <c r="J460" i="9"/>
  <c r="K460" i="9"/>
  <c r="F461" i="9"/>
  <c r="G461" i="9" a="1"/>
  <c r="G461" i="9" s="1"/>
  <c r="H461" i="9" a="1"/>
  <c r="H461" i="9" s="1"/>
  <c r="I461" i="9"/>
  <c r="J461" i="9"/>
  <c r="K461" i="9"/>
  <c r="F462" i="9"/>
  <c r="G462" i="9" a="1"/>
  <c r="G462" i="9" s="1"/>
  <c r="H462" i="9" a="1"/>
  <c r="H462" i="9" s="1"/>
  <c r="I462" i="9"/>
  <c r="J462" i="9"/>
  <c r="K462" i="9"/>
  <c r="F463" i="9"/>
  <c r="G463" i="9" a="1"/>
  <c r="G463" i="9" s="1"/>
  <c r="H463" i="9" a="1"/>
  <c r="H463" i="9" s="1"/>
  <c r="I463" i="9"/>
  <c r="J463" i="9"/>
  <c r="K463" i="9"/>
  <c r="F464" i="9"/>
  <c r="G464" i="9" a="1"/>
  <c r="G464" i="9" s="1"/>
  <c r="H464" i="9" a="1"/>
  <c r="H464" i="9" s="1"/>
  <c r="I464" i="9"/>
  <c r="J464" i="9"/>
  <c r="K464" i="9"/>
  <c r="F465" i="9"/>
  <c r="G465" i="9" a="1"/>
  <c r="G465" i="9" s="1"/>
  <c r="H465" i="9" a="1"/>
  <c r="H465" i="9" s="1"/>
  <c r="I465" i="9"/>
  <c r="J465" i="9"/>
  <c r="K465" i="9"/>
  <c r="F466" i="9"/>
  <c r="G466" i="9" a="1"/>
  <c r="G466" i="9" s="1"/>
  <c r="H466" i="9" a="1"/>
  <c r="H466" i="9" s="1"/>
  <c r="I466" i="9"/>
  <c r="J466" i="9"/>
  <c r="K466" i="9"/>
  <c r="F467" i="9"/>
  <c r="G467" i="9" a="1"/>
  <c r="G467" i="9" s="1"/>
  <c r="H467" i="9" a="1"/>
  <c r="H467" i="9" s="1"/>
  <c r="I467" i="9"/>
  <c r="J467" i="9"/>
  <c r="K467" i="9"/>
  <c r="F468" i="9"/>
  <c r="G468" i="9" a="1"/>
  <c r="G468" i="9" s="1"/>
  <c r="H468" i="9" a="1"/>
  <c r="H468" i="9" s="1"/>
  <c r="I468" i="9"/>
  <c r="J468" i="9"/>
  <c r="K468" i="9"/>
  <c r="F469" i="9"/>
  <c r="G469" i="9" a="1"/>
  <c r="G469" i="9" s="1"/>
  <c r="H469" i="9" a="1"/>
  <c r="H469" i="9" s="1"/>
  <c r="I469" i="9"/>
  <c r="J469" i="9"/>
  <c r="K469" i="9"/>
  <c r="F470" i="9"/>
  <c r="G470" i="9" a="1"/>
  <c r="G470" i="9" s="1"/>
  <c r="H470" i="9" a="1"/>
  <c r="H470" i="9" s="1"/>
  <c r="I470" i="9"/>
  <c r="J470" i="9"/>
  <c r="K470" i="9"/>
  <c r="F471" i="9"/>
  <c r="G471" i="9" a="1"/>
  <c r="G471" i="9" s="1"/>
  <c r="H471" i="9" a="1"/>
  <c r="H471" i="9" s="1"/>
  <c r="I471" i="9"/>
  <c r="J471" i="9"/>
  <c r="K471" i="9"/>
  <c r="F472" i="9"/>
  <c r="G472" i="9" a="1"/>
  <c r="G472" i="9" s="1"/>
  <c r="H472" i="9" a="1"/>
  <c r="H472" i="9" s="1"/>
  <c r="I472" i="9"/>
  <c r="J472" i="9"/>
  <c r="K472" i="9"/>
  <c r="F473" i="9"/>
  <c r="G473" i="9" a="1"/>
  <c r="G473" i="9" s="1"/>
  <c r="H473" i="9" a="1"/>
  <c r="H473" i="9" s="1"/>
  <c r="I473" i="9"/>
  <c r="J473" i="9"/>
  <c r="K473" i="9"/>
  <c r="F474" i="9"/>
  <c r="G474" i="9" a="1"/>
  <c r="G474" i="9" s="1"/>
  <c r="H474" i="9" a="1"/>
  <c r="H474" i="9" s="1"/>
  <c r="I474" i="9"/>
  <c r="J474" i="9"/>
  <c r="K474" i="9"/>
  <c r="F475" i="9"/>
  <c r="G475" i="9" a="1"/>
  <c r="G475" i="9" s="1"/>
  <c r="H475" i="9" a="1"/>
  <c r="H475" i="9" s="1"/>
  <c r="I475" i="9"/>
  <c r="J475" i="9"/>
  <c r="K475" i="9"/>
  <c r="F476" i="9"/>
  <c r="G476" i="9" a="1"/>
  <c r="G476" i="9" s="1"/>
  <c r="H476" i="9" a="1"/>
  <c r="H476" i="9" s="1"/>
  <c r="I476" i="9"/>
  <c r="J476" i="9"/>
  <c r="K476" i="9"/>
  <c r="F477" i="9"/>
  <c r="G477" i="9" a="1"/>
  <c r="G477" i="9" s="1"/>
  <c r="H477" i="9" a="1"/>
  <c r="H477" i="9" s="1"/>
  <c r="I477" i="9"/>
  <c r="J477" i="9"/>
  <c r="K477" i="9"/>
  <c r="F478" i="9"/>
  <c r="G478" i="9" a="1"/>
  <c r="G478" i="9" s="1"/>
  <c r="H478" i="9" a="1"/>
  <c r="H478" i="9" s="1"/>
  <c r="I478" i="9"/>
  <c r="J478" i="9"/>
  <c r="K478" i="9"/>
  <c r="F479" i="9"/>
  <c r="G479" i="9" a="1"/>
  <c r="G479" i="9" s="1"/>
  <c r="H479" i="9" a="1"/>
  <c r="H479" i="9" s="1"/>
  <c r="I479" i="9"/>
  <c r="J479" i="9"/>
  <c r="K479" i="9"/>
  <c r="F480" i="9"/>
  <c r="G480" i="9" a="1"/>
  <c r="G480" i="9" s="1"/>
  <c r="H480" i="9" a="1"/>
  <c r="H480" i="9" s="1"/>
  <c r="I480" i="9"/>
  <c r="J480" i="9"/>
  <c r="K480" i="9"/>
  <c r="F481" i="9"/>
  <c r="G481" i="9" a="1"/>
  <c r="G481" i="9" s="1"/>
  <c r="H481" i="9" a="1"/>
  <c r="H481" i="9" s="1"/>
  <c r="I481" i="9"/>
  <c r="J481" i="9"/>
  <c r="K481" i="9"/>
  <c r="F482" i="9"/>
  <c r="G482" i="9" a="1"/>
  <c r="G482" i="9" s="1"/>
  <c r="H482" i="9" a="1"/>
  <c r="H482" i="9" s="1"/>
  <c r="I482" i="9"/>
  <c r="J482" i="9"/>
  <c r="K482" i="9"/>
  <c r="F483" i="9"/>
  <c r="G483" i="9" a="1"/>
  <c r="G483" i="9" s="1"/>
  <c r="H483" i="9" a="1"/>
  <c r="H483" i="9" s="1"/>
  <c r="I483" i="9"/>
  <c r="J483" i="9"/>
  <c r="K483" i="9"/>
  <c r="F484" i="9"/>
  <c r="G484" i="9" a="1"/>
  <c r="G484" i="9" s="1"/>
  <c r="H484" i="9" a="1"/>
  <c r="H484" i="9" s="1"/>
  <c r="I484" i="9"/>
  <c r="J484" i="9"/>
  <c r="K484" i="9"/>
  <c r="F485" i="9"/>
  <c r="G485" i="9" a="1"/>
  <c r="G485" i="9" s="1"/>
  <c r="H485" i="9" a="1"/>
  <c r="H485" i="9" s="1"/>
  <c r="I485" i="9"/>
  <c r="J485" i="9"/>
  <c r="K485" i="9"/>
  <c r="F486" i="9"/>
  <c r="G486" i="9" a="1"/>
  <c r="G486" i="9" s="1"/>
  <c r="H486" i="9" a="1"/>
  <c r="H486" i="9" s="1"/>
  <c r="I486" i="9"/>
  <c r="J486" i="9"/>
  <c r="K486" i="9"/>
  <c r="F487" i="9"/>
  <c r="G487" i="9" a="1"/>
  <c r="G487" i="9" s="1"/>
  <c r="H487" i="9" a="1"/>
  <c r="H487" i="9" s="1"/>
  <c r="I487" i="9"/>
  <c r="J487" i="9"/>
  <c r="K487" i="9"/>
  <c r="F488" i="9"/>
  <c r="G488" i="9" a="1"/>
  <c r="G488" i="9" s="1"/>
  <c r="H488" i="9" a="1"/>
  <c r="H488" i="9" s="1"/>
  <c r="I488" i="9"/>
  <c r="J488" i="9"/>
  <c r="K488" i="9"/>
  <c r="F489" i="9"/>
  <c r="G489" i="9" a="1"/>
  <c r="G489" i="9" s="1"/>
  <c r="H489" i="9" a="1"/>
  <c r="H489" i="9" s="1"/>
  <c r="I489" i="9"/>
  <c r="J489" i="9"/>
  <c r="K489" i="9"/>
  <c r="F490" i="9"/>
  <c r="G490" i="9" a="1"/>
  <c r="G490" i="9" s="1"/>
  <c r="H490" i="9" a="1"/>
  <c r="H490" i="9" s="1"/>
  <c r="I490" i="9"/>
  <c r="J490" i="9"/>
  <c r="K490" i="9"/>
  <c r="F491" i="9"/>
  <c r="G491" i="9" a="1"/>
  <c r="G491" i="9" s="1"/>
  <c r="H491" i="9" a="1"/>
  <c r="H491" i="9" s="1"/>
  <c r="I491" i="9"/>
  <c r="J491" i="9"/>
  <c r="K491" i="9"/>
  <c r="F492" i="9"/>
  <c r="G492" i="9" a="1"/>
  <c r="G492" i="9" s="1"/>
  <c r="H492" i="9" a="1"/>
  <c r="H492" i="9" s="1"/>
  <c r="I492" i="9"/>
  <c r="J492" i="9"/>
  <c r="K492" i="9"/>
  <c r="F493" i="9"/>
  <c r="G493" i="9" a="1"/>
  <c r="G493" i="9" s="1"/>
  <c r="H493" i="9" a="1"/>
  <c r="H493" i="9" s="1"/>
  <c r="I493" i="9"/>
  <c r="J493" i="9"/>
  <c r="K493" i="9"/>
  <c r="F494" i="9"/>
  <c r="G494" i="9" a="1"/>
  <c r="G494" i="9" s="1"/>
  <c r="H494" i="9" a="1"/>
  <c r="H494" i="9" s="1"/>
  <c r="I494" i="9"/>
  <c r="J494" i="9"/>
  <c r="K494" i="9"/>
  <c r="F495" i="9"/>
  <c r="G495" i="9" a="1"/>
  <c r="G495" i="9" s="1"/>
  <c r="H495" i="9" a="1"/>
  <c r="H495" i="9" s="1"/>
  <c r="I495" i="9"/>
  <c r="J495" i="9"/>
  <c r="K495" i="9"/>
  <c r="F496" i="9"/>
  <c r="G496" i="9" a="1"/>
  <c r="G496" i="9" s="1"/>
  <c r="H496" i="9" a="1"/>
  <c r="H496" i="9" s="1"/>
  <c r="I496" i="9"/>
  <c r="J496" i="9"/>
  <c r="K496" i="9"/>
  <c r="F497" i="9"/>
  <c r="G497" i="9" a="1"/>
  <c r="G497" i="9" s="1"/>
  <c r="H497" i="9" a="1"/>
  <c r="H497" i="9" s="1"/>
  <c r="I497" i="9"/>
  <c r="J497" i="9"/>
  <c r="K497" i="9"/>
  <c r="F498" i="9"/>
  <c r="G498" i="9" a="1"/>
  <c r="G498" i="9" s="1"/>
  <c r="H498" i="9" a="1"/>
  <c r="H498" i="9" s="1"/>
  <c r="I498" i="9"/>
  <c r="J498" i="9"/>
  <c r="K498" i="9"/>
  <c r="F499" i="9"/>
  <c r="G499" i="9" a="1"/>
  <c r="G499" i="9" s="1"/>
  <c r="H499" i="9" a="1"/>
  <c r="H499" i="9" s="1"/>
  <c r="I499" i="9"/>
  <c r="J499" i="9"/>
  <c r="K499" i="9"/>
  <c r="F500" i="9"/>
  <c r="G500" i="9" a="1"/>
  <c r="G500" i="9" s="1"/>
  <c r="H500" i="9" a="1"/>
  <c r="H500" i="9" s="1"/>
  <c r="I500" i="9"/>
  <c r="J500" i="9"/>
  <c r="K500" i="9"/>
  <c r="F501" i="9"/>
  <c r="G501" i="9" a="1"/>
  <c r="G501" i="9" s="1"/>
  <c r="H501" i="9" a="1"/>
  <c r="H501" i="9" s="1"/>
  <c r="I501" i="9"/>
  <c r="J501" i="9"/>
  <c r="K501" i="9"/>
  <c r="F502" i="9"/>
  <c r="G502" i="9" a="1"/>
  <c r="G502" i="9" s="1"/>
  <c r="H502" i="9" a="1"/>
  <c r="H502" i="9" s="1"/>
  <c r="I502" i="9"/>
  <c r="J502" i="9"/>
  <c r="K502" i="9"/>
  <c r="F503" i="9"/>
  <c r="G503" i="9" a="1"/>
  <c r="G503" i="9" s="1"/>
  <c r="H503" i="9" a="1"/>
  <c r="H503" i="9" s="1"/>
  <c r="I503" i="9"/>
  <c r="J503" i="9"/>
  <c r="K503" i="9"/>
  <c r="F504" i="9"/>
  <c r="G504" i="9" a="1"/>
  <c r="G504" i="9" s="1"/>
  <c r="H504" i="9" a="1"/>
  <c r="H504" i="9" s="1"/>
  <c r="I504" i="9"/>
  <c r="J504" i="9"/>
  <c r="K504" i="9"/>
  <c r="F505" i="9"/>
  <c r="G505" i="9" a="1"/>
  <c r="G505" i="9" s="1"/>
  <c r="H505" i="9" a="1"/>
  <c r="H505" i="9" s="1"/>
  <c r="I505" i="9"/>
  <c r="J505" i="9"/>
  <c r="K505" i="9"/>
  <c r="F506" i="9"/>
  <c r="G506" i="9" a="1"/>
  <c r="G506" i="9" s="1"/>
  <c r="H506" i="9" a="1"/>
  <c r="H506" i="9" s="1"/>
  <c r="I506" i="9"/>
  <c r="J506" i="9"/>
  <c r="K506" i="9"/>
  <c r="F507" i="9"/>
  <c r="G507" i="9" a="1"/>
  <c r="G507" i="9" s="1"/>
  <c r="H507" i="9" a="1"/>
  <c r="H507" i="9" s="1"/>
  <c r="I507" i="9"/>
  <c r="J507" i="9"/>
  <c r="K507" i="9"/>
  <c r="F508" i="9"/>
  <c r="G508" i="9" a="1"/>
  <c r="G508" i="9" s="1"/>
  <c r="H508" i="9" a="1"/>
  <c r="H508" i="9" s="1"/>
  <c r="I508" i="9"/>
  <c r="J508" i="9"/>
  <c r="K508" i="9"/>
  <c r="F509" i="9"/>
  <c r="G509" i="9" a="1"/>
  <c r="G509" i="9" s="1"/>
  <c r="H509" i="9" a="1"/>
  <c r="H509" i="9" s="1"/>
  <c r="I509" i="9"/>
  <c r="J509" i="9"/>
  <c r="K509" i="9"/>
  <c r="F510" i="9"/>
  <c r="G510" i="9" a="1"/>
  <c r="G510" i="9" s="1"/>
  <c r="H510" i="9" a="1"/>
  <c r="H510" i="9" s="1"/>
  <c r="I510" i="9"/>
  <c r="J510" i="9"/>
  <c r="K510" i="9"/>
  <c r="F511" i="9"/>
  <c r="G511" i="9" a="1"/>
  <c r="G511" i="9" s="1"/>
  <c r="H511" i="9" a="1"/>
  <c r="H511" i="9" s="1"/>
  <c r="I511" i="9"/>
  <c r="J511" i="9"/>
  <c r="K511" i="9"/>
  <c r="F512" i="9"/>
  <c r="G512" i="9" a="1"/>
  <c r="G512" i="9" s="1"/>
  <c r="H512" i="9" a="1"/>
  <c r="H512" i="9" s="1"/>
  <c r="I512" i="9"/>
  <c r="J512" i="9"/>
  <c r="K512" i="9"/>
  <c r="F513" i="9"/>
  <c r="G513" i="9" a="1"/>
  <c r="G513" i="9" s="1"/>
  <c r="H513" i="9" a="1"/>
  <c r="H513" i="9" s="1"/>
  <c r="I513" i="9"/>
  <c r="J513" i="9"/>
  <c r="K513" i="9"/>
  <c r="F514" i="9"/>
  <c r="G514" i="9" a="1"/>
  <c r="G514" i="9" s="1"/>
  <c r="H514" i="9" a="1"/>
  <c r="H514" i="9" s="1"/>
  <c r="I514" i="9"/>
  <c r="J514" i="9"/>
  <c r="K514" i="9"/>
  <c r="F515" i="9"/>
  <c r="G515" i="9" a="1"/>
  <c r="G515" i="9" s="1"/>
  <c r="H515" i="9" a="1"/>
  <c r="H515" i="9" s="1"/>
  <c r="I515" i="9"/>
  <c r="J515" i="9"/>
  <c r="K515" i="9"/>
  <c r="F516" i="9"/>
  <c r="G516" i="9" a="1"/>
  <c r="G516" i="9" s="1"/>
  <c r="H516" i="9" a="1"/>
  <c r="H516" i="9" s="1"/>
  <c r="I516" i="9"/>
  <c r="J516" i="9"/>
  <c r="K516" i="9"/>
  <c r="F517" i="9"/>
  <c r="G517" i="9" a="1"/>
  <c r="G517" i="9" s="1"/>
  <c r="H517" i="9" a="1"/>
  <c r="H517" i="9" s="1"/>
  <c r="I517" i="9"/>
  <c r="J517" i="9"/>
  <c r="K517" i="9"/>
  <c r="F518" i="9"/>
  <c r="G518" i="9" a="1"/>
  <c r="G518" i="9" s="1"/>
  <c r="H518" i="9" a="1"/>
  <c r="H518" i="9" s="1"/>
  <c r="I518" i="9"/>
  <c r="J518" i="9"/>
  <c r="K518" i="9"/>
  <c r="F519" i="9"/>
  <c r="G519" i="9" a="1"/>
  <c r="G519" i="9" s="1"/>
  <c r="H519" i="9" a="1"/>
  <c r="H519" i="9" s="1"/>
  <c r="I519" i="9"/>
  <c r="J519" i="9"/>
  <c r="K519" i="9"/>
  <c r="F520" i="9"/>
  <c r="G520" i="9" a="1"/>
  <c r="G520" i="9" s="1"/>
  <c r="H520" i="9" a="1"/>
  <c r="H520" i="9" s="1"/>
  <c r="I520" i="9"/>
  <c r="J520" i="9"/>
  <c r="K520" i="9"/>
  <c r="F521" i="9"/>
  <c r="G521" i="9" a="1"/>
  <c r="G521" i="9" s="1"/>
  <c r="H521" i="9" a="1"/>
  <c r="H521" i="9" s="1"/>
  <c r="I521" i="9"/>
  <c r="J521" i="9"/>
  <c r="K521" i="9"/>
  <c r="F522" i="9"/>
  <c r="G522" i="9" a="1"/>
  <c r="G522" i="9" s="1"/>
  <c r="H522" i="9" a="1"/>
  <c r="H522" i="9" s="1"/>
  <c r="I522" i="9"/>
  <c r="J522" i="9"/>
  <c r="K522" i="9"/>
  <c r="F523" i="9"/>
  <c r="G523" i="9" a="1"/>
  <c r="G523" i="9" s="1"/>
  <c r="H523" i="9" a="1"/>
  <c r="H523" i="9" s="1"/>
  <c r="I523" i="9"/>
  <c r="J523" i="9"/>
  <c r="K523" i="9"/>
  <c r="F524" i="9"/>
  <c r="G524" i="9" a="1"/>
  <c r="G524" i="9" s="1"/>
  <c r="H524" i="9" a="1"/>
  <c r="H524" i="9" s="1"/>
  <c r="I524" i="9"/>
  <c r="J524" i="9"/>
  <c r="K524" i="9"/>
  <c r="F525" i="9"/>
  <c r="G525" i="9" a="1"/>
  <c r="G525" i="9" s="1"/>
  <c r="H525" i="9" a="1"/>
  <c r="H525" i="9" s="1"/>
  <c r="I525" i="9"/>
  <c r="J525" i="9"/>
  <c r="K525" i="9"/>
  <c r="F526" i="9"/>
  <c r="G526" i="9" a="1"/>
  <c r="G526" i="9" s="1"/>
  <c r="H526" i="9" a="1"/>
  <c r="H526" i="9" s="1"/>
  <c r="I526" i="9"/>
  <c r="J526" i="9"/>
  <c r="K526" i="9"/>
  <c r="F527" i="9"/>
  <c r="G527" i="9" a="1"/>
  <c r="G527" i="9" s="1"/>
  <c r="H527" i="9" a="1"/>
  <c r="H527" i="9" s="1"/>
  <c r="I527" i="9"/>
  <c r="J527" i="9"/>
  <c r="K527" i="9"/>
  <c r="F528" i="9"/>
  <c r="G528" i="9" a="1"/>
  <c r="G528" i="9" s="1"/>
  <c r="H528" i="9" a="1"/>
  <c r="H528" i="9" s="1"/>
  <c r="I528" i="9"/>
  <c r="J528" i="9"/>
  <c r="K528" i="9"/>
  <c r="F529" i="9"/>
  <c r="G529" i="9" a="1"/>
  <c r="G529" i="9" s="1"/>
  <c r="H529" i="9" a="1"/>
  <c r="H529" i="9" s="1"/>
  <c r="I529" i="9"/>
  <c r="J529" i="9"/>
  <c r="K529" i="9"/>
  <c r="F530" i="9"/>
  <c r="G530" i="9" a="1"/>
  <c r="G530" i="9" s="1"/>
  <c r="H530" i="9" a="1"/>
  <c r="H530" i="9" s="1"/>
  <c r="I530" i="9"/>
  <c r="J530" i="9"/>
  <c r="K530" i="9"/>
  <c r="F531" i="9"/>
  <c r="G531" i="9" a="1"/>
  <c r="G531" i="9" s="1"/>
  <c r="H531" i="9" a="1"/>
  <c r="H531" i="9" s="1"/>
  <c r="I531" i="9"/>
  <c r="J531" i="9"/>
  <c r="K531" i="9"/>
  <c r="F532" i="9"/>
  <c r="G532" i="9" a="1"/>
  <c r="G532" i="9" s="1"/>
  <c r="H532" i="9" a="1"/>
  <c r="H532" i="9" s="1"/>
  <c r="I532" i="9"/>
  <c r="J532" i="9"/>
  <c r="K532" i="9"/>
  <c r="F533" i="9"/>
  <c r="G533" i="9" a="1"/>
  <c r="G533" i="9" s="1"/>
  <c r="H533" i="9" a="1"/>
  <c r="H533" i="9" s="1"/>
  <c r="I533" i="9"/>
  <c r="J533" i="9"/>
  <c r="K533" i="9"/>
  <c r="F534" i="9"/>
  <c r="G534" i="9" a="1"/>
  <c r="G534" i="9" s="1"/>
  <c r="H534" i="9" a="1"/>
  <c r="H534" i="9" s="1"/>
  <c r="I534" i="9"/>
  <c r="J534" i="9"/>
  <c r="K534" i="9"/>
  <c r="F535" i="9"/>
  <c r="G535" i="9" a="1"/>
  <c r="G535" i="9" s="1"/>
  <c r="H535" i="9" a="1"/>
  <c r="H535" i="9" s="1"/>
  <c r="I535" i="9"/>
  <c r="J535" i="9"/>
  <c r="K535" i="9"/>
  <c r="F536" i="9"/>
  <c r="G536" i="9" a="1"/>
  <c r="G536" i="9" s="1"/>
  <c r="H536" i="9" a="1"/>
  <c r="H536" i="9" s="1"/>
  <c r="I536" i="9"/>
  <c r="J536" i="9"/>
  <c r="K536" i="9"/>
  <c r="F537" i="9"/>
  <c r="G537" i="9" a="1"/>
  <c r="G537" i="9" s="1"/>
  <c r="H537" i="9" a="1"/>
  <c r="H537" i="9" s="1"/>
  <c r="I537" i="9"/>
  <c r="J537" i="9"/>
  <c r="K537" i="9"/>
  <c r="F538" i="9"/>
  <c r="G538" i="9" a="1"/>
  <c r="G538" i="9" s="1"/>
  <c r="H538" i="9" a="1"/>
  <c r="H538" i="9" s="1"/>
  <c r="I538" i="9"/>
  <c r="J538" i="9"/>
  <c r="K538" i="9"/>
  <c r="F539" i="9"/>
  <c r="G539" i="9" a="1"/>
  <c r="G539" i="9" s="1"/>
  <c r="H539" i="9" a="1"/>
  <c r="H539" i="9" s="1"/>
  <c r="I539" i="9"/>
  <c r="J539" i="9"/>
  <c r="K539" i="9"/>
  <c r="F540" i="9"/>
  <c r="G540" i="9" a="1"/>
  <c r="G540" i="9" s="1"/>
  <c r="H540" i="9" a="1"/>
  <c r="H540" i="9" s="1"/>
  <c r="I540" i="9"/>
  <c r="J540" i="9"/>
  <c r="K540" i="9"/>
  <c r="F541" i="9"/>
  <c r="G541" i="9" a="1"/>
  <c r="G541" i="9" s="1"/>
  <c r="H541" i="9" a="1"/>
  <c r="H541" i="9" s="1"/>
  <c r="I541" i="9"/>
  <c r="J541" i="9"/>
  <c r="K541" i="9"/>
  <c r="F542" i="9"/>
  <c r="G542" i="9" a="1"/>
  <c r="G542" i="9" s="1"/>
  <c r="H542" i="9" a="1"/>
  <c r="H542" i="9" s="1"/>
  <c r="I542" i="9"/>
  <c r="J542" i="9"/>
  <c r="K542" i="9"/>
  <c r="F543" i="9"/>
  <c r="G543" i="9" a="1"/>
  <c r="G543" i="9" s="1"/>
  <c r="H543" i="9" a="1"/>
  <c r="H543" i="9" s="1"/>
  <c r="I543" i="9"/>
  <c r="J543" i="9"/>
  <c r="K543" i="9"/>
  <c r="F544" i="9"/>
  <c r="G544" i="9" a="1"/>
  <c r="G544" i="9" s="1"/>
  <c r="H544" i="9" a="1"/>
  <c r="H544" i="9" s="1"/>
  <c r="I544" i="9"/>
  <c r="J544" i="9"/>
  <c r="K544" i="9"/>
  <c r="F545" i="9"/>
  <c r="G545" i="9" a="1"/>
  <c r="G545" i="9" s="1"/>
  <c r="H545" i="9" a="1"/>
  <c r="H545" i="9" s="1"/>
  <c r="I545" i="9"/>
  <c r="J545" i="9"/>
  <c r="K545" i="9"/>
  <c r="F546" i="9"/>
  <c r="G546" i="9" a="1"/>
  <c r="G546" i="9" s="1"/>
  <c r="H546" i="9" a="1"/>
  <c r="H546" i="9" s="1"/>
  <c r="I546" i="9"/>
  <c r="J546" i="9"/>
  <c r="K546" i="9"/>
  <c r="F547" i="9"/>
  <c r="G547" i="9" a="1"/>
  <c r="G547" i="9" s="1"/>
  <c r="H547" i="9" a="1"/>
  <c r="H547" i="9" s="1"/>
  <c r="I547" i="9"/>
  <c r="J547" i="9"/>
  <c r="K547" i="9"/>
  <c r="F548" i="9"/>
  <c r="G548" i="9" a="1"/>
  <c r="G548" i="9" s="1"/>
  <c r="H548" i="9" a="1"/>
  <c r="H548" i="9" s="1"/>
  <c r="I548" i="9"/>
  <c r="J548" i="9"/>
  <c r="K548" i="9"/>
  <c r="F549" i="9"/>
  <c r="G549" i="9" a="1"/>
  <c r="G549" i="9" s="1"/>
  <c r="H549" i="9" a="1"/>
  <c r="H549" i="9" s="1"/>
  <c r="I549" i="9"/>
  <c r="J549" i="9"/>
  <c r="K549" i="9"/>
  <c r="F550" i="9"/>
  <c r="G550" i="9" a="1"/>
  <c r="G550" i="9" s="1"/>
  <c r="H550" i="9" a="1"/>
  <c r="H550" i="9" s="1"/>
  <c r="I550" i="9"/>
  <c r="J550" i="9"/>
  <c r="K550" i="9"/>
  <c r="F551" i="9"/>
  <c r="G551" i="9" a="1"/>
  <c r="G551" i="9" s="1"/>
  <c r="H551" i="9" a="1"/>
  <c r="H551" i="9" s="1"/>
  <c r="I551" i="9"/>
  <c r="J551" i="9"/>
  <c r="K551" i="9"/>
  <c r="F552" i="9"/>
  <c r="G552" i="9" a="1"/>
  <c r="G552" i="9" s="1"/>
  <c r="H552" i="9" a="1"/>
  <c r="H552" i="9" s="1"/>
  <c r="I552" i="9"/>
  <c r="J552" i="9"/>
  <c r="K552" i="9"/>
  <c r="F553" i="9"/>
  <c r="G553" i="9" a="1"/>
  <c r="G553" i="9" s="1"/>
  <c r="H553" i="9" a="1"/>
  <c r="H553" i="9" s="1"/>
  <c r="I553" i="9"/>
  <c r="J553" i="9"/>
  <c r="K553" i="9"/>
  <c r="F554" i="9"/>
  <c r="G554" i="9" a="1"/>
  <c r="G554" i="9" s="1"/>
  <c r="H554" i="9" a="1"/>
  <c r="H554" i="9" s="1"/>
  <c r="I554" i="9"/>
  <c r="J554" i="9"/>
  <c r="K554" i="9"/>
  <c r="F555" i="9"/>
  <c r="G555" i="9" a="1"/>
  <c r="G555" i="9" s="1"/>
  <c r="H555" i="9" a="1"/>
  <c r="H555" i="9" s="1"/>
  <c r="I555" i="9"/>
  <c r="J555" i="9"/>
  <c r="K555" i="9"/>
  <c r="F556" i="9"/>
  <c r="G556" i="9" a="1"/>
  <c r="G556" i="9" s="1"/>
  <c r="H556" i="9" a="1"/>
  <c r="H556" i="9" s="1"/>
  <c r="I556" i="9"/>
  <c r="J556" i="9"/>
  <c r="K556" i="9"/>
  <c r="F557" i="9"/>
  <c r="G557" i="9" a="1"/>
  <c r="G557" i="9" s="1"/>
  <c r="H557" i="9" a="1"/>
  <c r="H557" i="9" s="1"/>
  <c r="I557" i="9"/>
  <c r="J557" i="9"/>
  <c r="K557" i="9"/>
  <c r="F558" i="9"/>
  <c r="G558" i="9" a="1"/>
  <c r="G558" i="9" s="1"/>
  <c r="H558" i="9" a="1"/>
  <c r="H558" i="9" s="1"/>
  <c r="I558" i="9"/>
  <c r="J558" i="9"/>
  <c r="K558" i="9"/>
  <c r="F559" i="9"/>
  <c r="G559" i="9" a="1"/>
  <c r="G559" i="9" s="1"/>
  <c r="H559" i="9" a="1"/>
  <c r="H559" i="9" s="1"/>
  <c r="I559" i="9"/>
  <c r="J559" i="9"/>
  <c r="K559" i="9"/>
  <c r="F560" i="9"/>
  <c r="G560" i="9" a="1"/>
  <c r="G560" i="9" s="1"/>
  <c r="H560" i="9" a="1"/>
  <c r="H560" i="9" s="1"/>
  <c r="I560" i="9"/>
  <c r="J560" i="9"/>
  <c r="K560" i="9"/>
  <c r="F561" i="9"/>
  <c r="G561" i="9" a="1"/>
  <c r="G561" i="9" s="1"/>
  <c r="H561" i="9" a="1"/>
  <c r="H561" i="9" s="1"/>
  <c r="I561" i="9"/>
  <c r="J561" i="9"/>
  <c r="K561" i="9"/>
  <c r="F562" i="9"/>
  <c r="G562" i="9" a="1"/>
  <c r="G562" i="9" s="1"/>
  <c r="H562" i="9" a="1"/>
  <c r="H562" i="9" s="1"/>
  <c r="I562" i="9"/>
  <c r="J562" i="9"/>
  <c r="K562" i="9"/>
  <c r="F563" i="9"/>
  <c r="G563" i="9" a="1"/>
  <c r="G563" i="9" s="1"/>
  <c r="H563" i="9" a="1"/>
  <c r="H563" i="9" s="1"/>
  <c r="I563" i="9"/>
  <c r="J563" i="9"/>
  <c r="K563" i="9"/>
  <c r="F564" i="9"/>
  <c r="G564" i="9" a="1"/>
  <c r="G564" i="9" s="1"/>
  <c r="H564" i="9" a="1"/>
  <c r="H564" i="9" s="1"/>
  <c r="I564" i="9"/>
  <c r="J564" i="9"/>
  <c r="K564" i="9"/>
  <c r="F565" i="9"/>
  <c r="G565" i="9" a="1"/>
  <c r="G565" i="9" s="1"/>
  <c r="H565" i="9" a="1"/>
  <c r="H565" i="9" s="1"/>
  <c r="I565" i="9"/>
  <c r="J565" i="9"/>
  <c r="K565" i="9"/>
  <c r="F566" i="9"/>
  <c r="G566" i="9" a="1"/>
  <c r="G566" i="9" s="1"/>
  <c r="H566" i="9" a="1"/>
  <c r="H566" i="9" s="1"/>
  <c r="I566" i="9"/>
  <c r="J566" i="9"/>
  <c r="K566" i="9"/>
  <c r="F567" i="9"/>
  <c r="G567" i="9" a="1"/>
  <c r="G567" i="9" s="1"/>
  <c r="H567" i="9" a="1"/>
  <c r="H567" i="9" s="1"/>
  <c r="I567" i="9"/>
  <c r="J567" i="9"/>
  <c r="K567" i="9"/>
  <c r="F568" i="9"/>
  <c r="G568" i="9" a="1"/>
  <c r="G568" i="9" s="1"/>
  <c r="H568" i="9" a="1"/>
  <c r="H568" i="9" s="1"/>
  <c r="I568" i="9"/>
  <c r="J568" i="9"/>
  <c r="K568" i="9"/>
  <c r="F569" i="9"/>
  <c r="G569" i="9" a="1"/>
  <c r="G569" i="9" s="1"/>
  <c r="H569" i="9" a="1"/>
  <c r="H569" i="9" s="1"/>
  <c r="I569" i="9"/>
  <c r="J569" i="9"/>
  <c r="K569" i="9"/>
  <c r="F570" i="9"/>
  <c r="G570" i="9" a="1"/>
  <c r="G570" i="9" s="1"/>
  <c r="H570" i="9" a="1"/>
  <c r="H570" i="9" s="1"/>
  <c r="I570" i="9"/>
  <c r="J570" i="9"/>
  <c r="K570" i="9"/>
  <c r="F571" i="9"/>
  <c r="G571" i="9" a="1"/>
  <c r="G571" i="9" s="1"/>
  <c r="H571" i="9" a="1"/>
  <c r="H571" i="9" s="1"/>
  <c r="I571" i="9"/>
  <c r="J571" i="9"/>
  <c r="K571" i="9"/>
  <c r="F572" i="9"/>
  <c r="G572" i="9" a="1"/>
  <c r="G572" i="9" s="1"/>
  <c r="H572" i="9" a="1"/>
  <c r="H572" i="9" s="1"/>
  <c r="I572" i="9"/>
  <c r="J572" i="9"/>
  <c r="K572" i="9"/>
  <c r="F573" i="9"/>
  <c r="G573" i="9" a="1"/>
  <c r="G573" i="9" s="1"/>
  <c r="H573" i="9" a="1"/>
  <c r="H573" i="9" s="1"/>
  <c r="I573" i="9"/>
  <c r="J573" i="9"/>
  <c r="K573" i="9"/>
  <c r="F574" i="9"/>
  <c r="G574" i="9" a="1"/>
  <c r="G574" i="9" s="1"/>
  <c r="H574" i="9" a="1"/>
  <c r="H574" i="9" s="1"/>
  <c r="I574" i="9"/>
  <c r="J574" i="9"/>
  <c r="K574" i="9"/>
  <c r="F575" i="9"/>
  <c r="G575" i="9" a="1"/>
  <c r="G575" i="9" s="1"/>
  <c r="H575" i="9" a="1"/>
  <c r="H575" i="9" s="1"/>
  <c r="I575" i="9"/>
  <c r="J575" i="9"/>
  <c r="K575" i="9"/>
  <c r="F576" i="9"/>
  <c r="G576" i="9" a="1"/>
  <c r="G576" i="9" s="1"/>
  <c r="H576" i="9" a="1"/>
  <c r="H576" i="9" s="1"/>
  <c r="I576" i="9"/>
  <c r="J576" i="9"/>
  <c r="K576" i="9"/>
  <c r="F577" i="9"/>
  <c r="G577" i="9" a="1"/>
  <c r="G577" i="9" s="1"/>
  <c r="H577" i="9" a="1"/>
  <c r="H577" i="9" s="1"/>
  <c r="I577" i="9"/>
  <c r="J577" i="9"/>
  <c r="K577" i="9"/>
  <c r="F578" i="9"/>
  <c r="G578" i="9" a="1"/>
  <c r="G578" i="9" s="1"/>
  <c r="H578" i="9" a="1"/>
  <c r="H578" i="9" s="1"/>
  <c r="I578" i="9"/>
  <c r="J578" i="9"/>
  <c r="K578" i="9"/>
  <c r="F579" i="9"/>
  <c r="G579" i="9" a="1"/>
  <c r="G579" i="9" s="1"/>
  <c r="H579" i="9" a="1"/>
  <c r="H579" i="9" s="1"/>
  <c r="I579" i="9"/>
  <c r="J579" i="9"/>
  <c r="K579" i="9"/>
  <c r="F580" i="9"/>
  <c r="G580" i="9" a="1"/>
  <c r="G580" i="9" s="1"/>
  <c r="H580" i="9" a="1"/>
  <c r="H580" i="9" s="1"/>
  <c r="I580" i="9"/>
  <c r="J580" i="9"/>
  <c r="K580" i="9"/>
  <c r="F581" i="9"/>
  <c r="G581" i="9" a="1"/>
  <c r="G581" i="9" s="1"/>
  <c r="H581" i="9" a="1"/>
  <c r="H581" i="9" s="1"/>
  <c r="I581" i="9"/>
  <c r="J581" i="9"/>
  <c r="K581" i="9"/>
  <c r="F582" i="9"/>
  <c r="G582" i="9" a="1"/>
  <c r="G582" i="9" s="1"/>
  <c r="H582" i="9" a="1"/>
  <c r="H582" i="9" s="1"/>
  <c r="I582" i="9"/>
  <c r="J582" i="9"/>
  <c r="K582" i="9"/>
  <c r="F583" i="9"/>
  <c r="G583" i="9" a="1"/>
  <c r="G583" i="9" s="1"/>
  <c r="H583" i="9" a="1"/>
  <c r="H583" i="9" s="1"/>
  <c r="I583" i="9"/>
  <c r="J583" i="9"/>
  <c r="K583" i="9"/>
  <c r="F584" i="9"/>
  <c r="G584" i="9" a="1"/>
  <c r="G584" i="9" s="1"/>
  <c r="H584" i="9" a="1"/>
  <c r="H584" i="9" s="1"/>
  <c r="I584" i="9"/>
  <c r="J584" i="9"/>
  <c r="K584" i="9"/>
  <c r="F585" i="9"/>
  <c r="G585" i="9" a="1"/>
  <c r="G585" i="9" s="1"/>
  <c r="H585" i="9" a="1"/>
  <c r="H585" i="9" s="1"/>
  <c r="I585" i="9"/>
  <c r="J585" i="9"/>
  <c r="K585" i="9"/>
  <c r="F586" i="9"/>
  <c r="G586" i="9" a="1"/>
  <c r="G586" i="9" s="1"/>
  <c r="H586" i="9" a="1"/>
  <c r="H586" i="9" s="1"/>
  <c r="I586" i="9"/>
  <c r="J586" i="9"/>
  <c r="K586" i="9"/>
  <c r="F587" i="9"/>
  <c r="G587" i="9" a="1"/>
  <c r="G587" i="9" s="1"/>
  <c r="H587" i="9" a="1"/>
  <c r="H587" i="9" s="1"/>
  <c r="I587" i="9"/>
  <c r="J587" i="9"/>
  <c r="K587" i="9"/>
  <c r="F588" i="9"/>
  <c r="G588" i="9" a="1"/>
  <c r="G588" i="9" s="1"/>
  <c r="H588" i="9" a="1"/>
  <c r="H588" i="9" s="1"/>
  <c r="I588" i="9"/>
  <c r="J588" i="9"/>
  <c r="K588" i="9"/>
  <c r="F589" i="9"/>
  <c r="G589" i="9" a="1"/>
  <c r="G589" i="9" s="1"/>
  <c r="H589" i="9" a="1"/>
  <c r="H589" i="9" s="1"/>
  <c r="I589" i="9"/>
  <c r="J589" i="9"/>
  <c r="K589" i="9"/>
  <c r="F590" i="9"/>
  <c r="G590" i="9" a="1"/>
  <c r="G590" i="9" s="1"/>
  <c r="H590" i="9" a="1"/>
  <c r="H590" i="9" s="1"/>
  <c r="I590" i="9"/>
  <c r="J590" i="9"/>
  <c r="K590" i="9"/>
  <c r="F591" i="9"/>
  <c r="G591" i="9" a="1"/>
  <c r="G591" i="9" s="1"/>
  <c r="H591" i="9" a="1"/>
  <c r="H591" i="9" s="1"/>
  <c r="I591" i="9"/>
  <c r="J591" i="9"/>
  <c r="K591" i="9"/>
  <c r="F592" i="9"/>
  <c r="G592" i="9" a="1"/>
  <c r="G592" i="9" s="1"/>
  <c r="H592" i="9" a="1"/>
  <c r="H592" i="9" s="1"/>
  <c r="I592" i="9"/>
  <c r="J592" i="9"/>
  <c r="K592" i="9"/>
  <c r="F593" i="9"/>
  <c r="G593" i="9" a="1"/>
  <c r="G593" i="9" s="1"/>
  <c r="H593" i="9" a="1"/>
  <c r="H593" i="9" s="1"/>
  <c r="I593" i="9"/>
  <c r="J593" i="9"/>
  <c r="K593" i="9"/>
  <c r="F594" i="9"/>
  <c r="G594" i="9" a="1"/>
  <c r="G594" i="9" s="1"/>
  <c r="H594" i="9" a="1"/>
  <c r="H594" i="9" s="1"/>
  <c r="I594" i="9"/>
  <c r="J594" i="9"/>
  <c r="K594" i="9"/>
  <c r="F595" i="9"/>
  <c r="G595" i="9" a="1"/>
  <c r="G595" i="9" s="1"/>
  <c r="H595" i="9" a="1"/>
  <c r="H595" i="9" s="1"/>
  <c r="I595" i="9"/>
  <c r="J595" i="9"/>
  <c r="K595" i="9"/>
  <c r="F596" i="9"/>
  <c r="G596" i="9" a="1"/>
  <c r="G596" i="9" s="1"/>
  <c r="H596" i="9" a="1"/>
  <c r="H596" i="9" s="1"/>
  <c r="I596" i="9"/>
  <c r="J596" i="9"/>
  <c r="K596" i="9"/>
  <c r="F597" i="9"/>
  <c r="G597" i="9" a="1"/>
  <c r="G597" i="9" s="1"/>
  <c r="H597" i="9" a="1"/>
  <c r="H597" i="9" s="1"/>
  <c r="I597" i="9"/>
  <c r="J597" i="9"/>
  <c r="K597" i="9"/>
  <c r="F598" i="9"/>
  <c r="G598" i="9" a="1"/>
  <c r="G598" i="9" s="1"/>
  <c r="H598" i="9" a="1"/>
  <c r="H598" i="9" s="1"/>
  <c r="I598" i="9"/>
  <c r="J598" i="9"/>
  <c r="K598" i="9"/>
  <c r="F599" i="9"/>
  <c r="G599" i="9" a="1"/>
  <c r="G599" i="9" s="1"/>
  <c r="H599" i="9" a="1"/>
  <c r="H599" i="9" s="1"/>
  <c r="I599" i="9"/>
  <c r="J599" i="9"/>
  <c r="K599" i="9"/>
  <c r="F600" i="9"/>
  <c r="G600" i="9" a="1"/>
  <c r="G600" i="9" s="1"/>
  <c r="H600" i="9" a="1"/>
  <c r="H600" i="9" s="1"/>
  <c r="I600" i="9"/>
  <c r="J600" i="9"/>
  <c r="K600" i="9"/>
  <c r="F601" i="9"/>
  <c r="G601" i="9" a="1"/>
  <c r="G601" i="9" s="1"/>
  <c r="H601" i="9" a="1"/>
  <c r="H601" i="9" s="1"/>
  <c r="I601" i="9"/>
  <c r="J601" i="9"/>
  <c r="K601" i="9"/>
  <c r="F602" i="9"/>
  <c r="G602" i="9" a="1"/>
  <c r="G602" i="9" s="1"/>
  <c r="H602" i="9" a="1"/>
  <c r="H602" i="9" s="1"/>
  <c r="I602" i="9"/>
  <c r="J602" i="9"/>
  <c r="K602" i="9"/>
  <c r="F603" i="9"/>
  <c r="G603" i="9" a="1"/>
  <c r="G603" i="9" s="1"/>
  <c r="H603" i="9" a="1"/>
  <c r="H603" i="9" s="1"/>
  <c r="I603" i="9"/>
  <c r="J603" i="9"/>
  <c r="K603" i="9"/>
  <c r="F604" i="9"/>
  <c r="G604" i="9" a="1"/>
  <c r="G604" i="9" s="1"/>
  <c r="H604" i="9" a="1"/>
  <c r="H604" i="9" s="1"/>
  <c r="I604" i="9"/>
  <c r="J604" i="9"/>
  <c r="K604" i="9"/>
  <c r="F605" i="9"/>
  <c r="G605" i="9" a="1"/>
  <c r="G605" i="9" s="1"/>
  <c r="H605" i="9" a="1"/>
  <c r="H605" i="9" s="1"/>
  <c r="I605" i="9"/>
  <c r="J605" i="9"/>
  <c r="K605" i="9"/>
  <c r="F606" i="9"/>
  <c r="G606" i="9" a="1"/>
  <c r="G606" i="9" s="1"/>
  <c r="H606" i="9" a="1"/>
  <c r="H606" i="9" s="1"/>
  <c r="I606" i="9"/>
  <c r="J606" i="9"/>
  <c r="K606" i="9"/>
  <c r="F607" i="9"/>
  <c r="G607" i="9" a="1"/>
  <c r="G607" i="9" s="1"/>
  <c r="H607" i="9" a="1"/>
  <c r="H607" i="9" s="1"/>
  <c r="I607" i="9"/>
  <c r="J607" i="9"/>
  <c r="K607" i="9"/>
  <c r="F608" i="9"/>
  <c r="G608" i="9" a="1"/>
  <c r="G608" i="9" s="1"/>
  <c r="H608" i="9" a="1"/>
  <c r="H608" i="9" s="1"/>
  <c r="I608" i="9"/>
  <c r="J608" i="9"/>
  <c r="K608" i="9"/>
  <c r="F609" i="9"/>
  <c r="G609" i="9" a="1"/>
  <c r="G609" i="9" s="1"/>
  <c r="H609" i="9" a="1"/>
  <c r="H609" i="9" s="1"/>
  <c r="I609" i="9"/>
  <c r="J609" i="9"/>
  <c r="K609" i="9"/>
  <c r="F610" i="9"/>
  <c r="G610" i="9" a="1"/>
  <c r="G610" i="9" s="1"/>
  <c r="H610" i="9" a="1"/>
  <c r="H610" i="9" s="1"/>
  <c r="I610" i="9"/>
  <c r="J610" i="9"/>
  <c r="K610" i="9"/>
  <c r="F611" i="9"/>
  <c r="G611" i="9" a="1"/>
  <c r="G611" i="9" s="1"/>
  <c r="H611" i="9" a="1"/>
  <c r="H611" i="9" s="1"/>
  <c r="I611" i="9"/>
  <c r="J611" i="9"/>
  <c r="K611" i="9"/>
  <c r="F612" i="9"/>
  <c r="G612" i="9" a="1"/>
  <c r="G612" i="9" s="1"/>
  <c r="H612" i="9" a="1"/>
  <c r="H612" i="9" s="1"/>
  <c r="I612" i="9"/>
  <c r="J612" i="9"/>
  <c r="K612" i="9"/>
  <c r="F613" i="9"/>
  <c r="G613" i="9" a="1"/>
  <c r="G613" i="9" s="1"/>
  <c r="H613" i="9" a="1"/>
  <c r="H613" i="9" s="1"/>
  <c r="I613" i="9"/>
  <c r="J613" i="9"/>
  <c r="K613" i="9"/>
  <c r="F614" i="9"/>
  <c r="G614" i="9" a="1"/>
  <c r="G614" i="9" s="1"/>
  <c r="H614" i="9" a="1"/>
  <c r="H614" i="9" s="1"/>
  <c r="I614" i="9"/>
  <c r="J614" i="9"/>
  <c r="K614" i="9"/>
  <c r="F615" i="9"/>
  <c r="G615" i="9" a="1"/>
  <c r="G615" i="9" s="1"/>
  <c r="H615" i="9" a="1"/>
  <c r="H615" i="9" s="1"/>
  <c r="I615" i="9"/>
  <c r="J615" i="9"/>
  <c r="K615" i="9"/>
  <c r="F616" i="9"/>
  <c r="G616" i="9" a="1"/>
  <c r="G616" i="9" s="1"/>
  <c r="H616" i="9" a="1"/>
  <c r="H616" i="9" s="1"/>
  <c r="I616" i="9"/>
  <c r="J616" i="9"/>
  <c r="K616" i="9"/>
  <c r="F617" i="9"/>
  <c r="G617" i="9" a="1"/>
  <c r="G617" i="9" s="1"/>
  <c r="H617" i="9" a="1"/>
  <c r="H617" i="9" s="1"/>
  <c r="I617" i="9"/>
  <c r="J617" i="9"/>
  <c r="K617" i="9"/>
  <c r="F618" i="9"/>
  <c r="G618" i="9" a="1"/>
  <c r="G618" i="9" s="1"/>
  <c r="H618" i="9" a="1"/>
  <c r="H618" i="9" s="1"/>
  <c r="I618" i="9"/>
  <c r="J618" i="9"/>
  <c r="K618" i="9"/>
  <c r="F619" i="9"/>
  <c r="G619" i="9" a="1"/>
  <c r="G619" i="9" s="1"/>
  <c r="H619" i="9" a="1"/>
  <c r="H619" i="9" s="1"/>
  <c r="I619" i="9"/>
  <c r="J619" i="9"/>
  <c r="K619" i="9"/>
  <c r="F620" i="9"/>
  <c r="G620" i="9" a="1"/>
  <c r="G620" i="9" s="1"/>
  <c r="H620" i="9" a="1"/>
  <c r="H620" i="9" s="1"/>
  <c r="I620" i="9"/>
  <c r="J620" i="9"/>
  <c r="K620" i="9"/>
  <c r="F621" i="9"/>
  <c r="G621" i="9" a="1"/>
  <c r="G621" i="9" s="1"/>
  <c r="H621" i="9" a="1"/>
  <c r="H621" i="9" s="1"/>
  <c r="I621" i="9"/>
  <c r="J621" i="9"/>
  <c r="K621" i="9"/>
  <c r="F622" i="9"/>
  <c r="G622" i="9" a="1"/>
  <c r="G622" i="9" s="1"/>
  <c r="H622" i="9" a="1"/>
  <c r="H622" i="9" s="1"/>
  <c r="I622" i="9"/>
  <c r="J622" i="9"/>
  <c r="K622" i="9"/>
  <c r="F623" i="9"/>
  <c r="G623" i="9" a="1"/>
  <c r="G623" i="9" s="1"/>
  <c r="H623" i="9" a="1"/>
  <c r="H623" i="9" s="1"/>
  <c r="I623" i="9"/>
  <c r="J623" i="9"/>
  <c r="K623" i="9"/>
  <c r="F624" i="9"/>
  <c r="G624" i="9" a="1"/>
  <c r="G624" i="9" s="1"/>
  <c r="H624" i="9" a="1"/>
  <c r="H624" i="9" s="1"/>
  <c r="I624" i="9"/>
  <c r="J624" i="9"/>
  <c r="K624" i="9"/>
  <c r="F625" i="9"/>
  <c r="G625" i="9" a="1"/>
  <c r="G625" i="9" s="1"/>
  <c r="H625" i="9" a="1"/>
  <c r="H625" i="9" s="1"/>
  <c r="I625" i="9"/>
  <c r="J625" i="9"/>
  <c r="K625" i="9"/>
  <c r="F626" i="9"/>
  <c r="G626" i="9" a="1"/>
  <c r="G626" i="9" s="1"/>
  <c r="H626" i="9" a="1"/>
  <c r="H626" i="9" s="1"/>
  <c r="I626" i="9"/>
  <c r="J626" i="9"/>
  <c r="K626" i="9"/>
  <c r="F627" i="9"/>
  <c r="G627" i="9" a="1"/>
  <c r="G627" i="9" s="1"/>
  <c r="H627" i="9" a="1"/>
  <c r="H627" i="9" s="1"/>
  <c r="I627" i="9"/>
  <c r="J627" i="9"/>
  <c r="K627" i="9"/>
  <c r="F628" i="9"/>
  <c r="G628" i="9" a="1"/>
  <c r="G628" i="9" s="1"/>
  <c r="H628" i="9" a="1"/>
  <c r="H628" i="9" s="1"/>
  <c r="I628" i="9"/>
  <c r="J628" i="9"/>
  <c r="K628" i="9"/>
  <c r="F629" i="9"/>
  <c r="G629" i="9" a="1"/>
  <c r="G629" i="9" s="1"/>
  <c r="H629" i="9" a="1"/>
  <c r="H629" i="9" s="1"/>
  <c r="I629" i="9"/>
  <c r="J629" i="9"/>
  <c r="K629" i="9"/>
  <c r="F630" i="9"/>
  <c r="G630" i="9" a="1"/>
  <c r="G630" i="9" s="1"/>
  <c r="H630" i="9" a="1"/>
  <c r="H630" i="9" s="1"/>
  <c r="I630" i="9"/>
  <c r="J630" i="9"/>
  <c r="K630" i="9"/>
  <c r="F631" i="9"/>
  <c r="G631" i="9" a="1"/>
  <c r="G631" i="9" s="1"/>
  <c r="H631" i="9" a="1"/>
  <c r="H631" i="9" s="1"/>
  <c r="I631" i="9"/>
  <c r="J631" i="9"/>
  <c r="K631" i="9"/>
  <c r="F632" i="9"/>
  <c r="G632" i="9" a="1"/>
  <c r="G632" i="9" s="1"/>
  <c r="H632" i="9" a="1"/>
  <c r="H632" i="9" s="1"/>
  <c r="I632" i="9"/>
  <c r="J632" i="9"/>
  <c r="K632" i="9"/>
  <c r="F633" i="9"/>
  <c r="G633" i="9" a="1"/>
  <c r="G633" i="9" s="1"/>
  <c r="H633" i="9" a="1"/>
  <c r="H633" i="9" s="1"/>
  <c r="I633" i="9"/>
  <c r="J633" i="9"/>
  <c r="K633" i="9"/>
  <c r="F634" i="9"/>
  <c r="G634" i="9" a="1"/>
  <c r="G634" i="9" s="1"/>
  <c r="H634" i="9" a="1"/>
  <c r="H634" i="9" s="1"/>
  <c r="I634" i="9"/>
  <c r="J634" i="9"/>
  <c r="K634" i="9"/>
  <c r="F635" i="9"/>
  <c r="G635" i="9" a="1"/>
  <c r="G635" i="9" s="1"/>
  <c r="H635" i="9" a="1"/>
  <c r="H635" i="9" s="1"/>
  <c r="I635" i="9"/>
  <c r="J635" i="9"/>
  <c r="K635" i="9"/>
  <c r="F636" i="9"/>
  <c r="G636" i="9" a="1"/>
  <c r="G636" i="9" s="1"/>
  <c r="H636" i="9" a="1"/>
  <c r="H636" i="9" s="1"/>
  <c r="I636" i="9"/>
  <c r="J636" i="9"/>
  <c r="K636" i="9"/>
  <c r="F637" i="9"/>
  <c r="G637" i="9" a="1"/>
  <c r="G637" i="9" s="1"/>
  <c r="H637" i="9" a="1"/>
  <c r="H637" i="9" s="1"/>
  <c r="I637" i="9"/>
  <c r="J637" i="9"/>
  <c r="K637" i="9"/>
  <c r="F638" i="9"/>
  <c r="G638" i="9" a="1"/>
  <c r="G638" i="9" s="1"/>
  <c r="H638" i="9" a="1"/>
  <c r="H638" i="9" s="1"/>
  <c r="I638" i="9"/>
  <c r="J638" i="9"/>
  <c r="K638" i="9"/>
  <c r="F639" i="9"/>
  <c r="G639" i="9" a="1"/>
  <c r="G639" i="9" s="1"/>
  <c r="H639" i="9" a="1"/>
  <c r="H639" i="9" s="1"/>
  <c r="I639" i="9"/>
  <c r="J639" i="9"/>
  <c r="K639" i="9"/>
  <c r="F640" i="9"/>
  <c r="G640" i="9" a="1"/>
  <c r="G640" i="9" s="1"/>
  <c r="H640" i="9" a="1"/>
  <c r="H640" i="9" s="1"/>
  <c r="I640" i="9"/>
  <c r="J640" i="9"/>
  <c r="K640" i="9"/>
  <c r="F641" i="9"/>
  <c r="G641" i="9" a="1"/>
  <c r="G641" i="9" s="1"/>
  <c r="H641" i="9" a="1"/>
  <c r="H641" i="9" s="1"/>
  <c r="I641" i="9"/>
  <c r="J641" i="9"/>
  <c r="K641" i="9"/>
  <c r="F642" i="9"/>
  <c r="G642" i="9" a="1"/>
  <c r="G642" i="9" s="1"/>
  <c r="H642" i="9" a="1"/>
  <c r="H642" i="9" s="1"/>
  <c r="I642" i="9"/>
  <c r="J642" i="9"/>
  <c r="K642" i="9"/>
  <c r="F643" i="9"/>
  <c r="G643" i="9" a="1"/>
  <c r="G643" i="9" s="1"/>
  <c r="H643" i="9" a="1"/>
  <c r="H643" i="9" s="1"/>
  <c r="I643" i="9"/>
  <c r="J643" i="9"/>
  <c r="K643" i="9"/>
  <c r="F644" i="9"/>
  <c r="G644" i="9" a="1"/>
  <c r="G644" i="9" s="1"/>
  <c r="H644" i="9" a="1"/>
  <c r="H644" i="9" s="1"/>
  <c r="I644" i="9"/>
  <c r="J644" i="9"/>
  <c r="K644" i="9"/>
  <c r="F645" i="9"/>
  <c r="G645" i="9" a="1"/>
  <c r="G645" i="9" s="1"/>
  <c r="H645" i="9" a="1"/>
  <c r="H645" i="9" s="1"/>
  <c r="I645" i="9"/>
  <c r="J645" i="9"/>
  <c r="K645" i="9"/>
  <c r="F646" i="9"/>
  <c r="G646" i="9" a="1"/>
  <c r="G646" i="9" s="1"/>
  <c r="H646" i="9" a="1"/>
  <c r="H646" i="9" s="1"/>
  <c r="I646" i="9"/>
  <c r="J646" i="9"/>
  <c r="K646" i="9"/>
  <c r="F647" i="9"/>
  <c r="G647" i="9" a="1"/>
  <c r="G647" i="9" s="1"/>
  <c r="H647" i="9" a="1"/>
  <c r="H647" i="9" s="1"/>
  <c r="I647" i="9"/>
  <c r="J647" i="9"/>
  <c r="K647" i="9"/>
  <c r="F648" i="9"/>
  <c r="G648" i="9" a="1"/>
  <c r="G648" i="9" s="1"/>
  <c r="H648" i="9" a="1"/>
  <c r="H648" i="9" s="1"/>
  <c r="I648" i="9"/>
  <c r="J648" i="9"/>
  <c r="K648" i="9"/>
  <c r="F649" i="9"/>
  <c r="G649" i="9" a="1"/>
  <c r="G649" i="9" s="1"/>
  <c r="H649" i="9" a="1"/>
  <c r="H649" i="9" s="1"/>
  <c r="I649" i="9"/>
  <c r="J649" i="9"/>
  <c r="K649" i="9"/>
  <c r="F650" i="9"/>
  <c r="G650" i="9" a="1"/>
  <c r="G650" i="9" s="1"/>
  <c r="H650" i="9" a="1"/>
  <c r="H650" i="9" s="1"/>
  <c r="I650" i="9"/>
  <c r="J650" i="9"/>
  <c r="K650" i="9"/>
  <c r="F651" i="9"/>
  <c r="G651" i="9" a="1"/>
  <c r="G651" i="9" s="1"/>
  <c r="H651" i="9" a="1"/>
  <c r="H651" i="9" s="1"/>
  <c r="I651" i="9"/>
  <c r="J651" i="9"/>
  <c r="K651" i="9"/>
  <c r="F652" i="9"/>
  <c r="G652" i="9" a="1"/>
  <c r="G652" i="9" s="1"/>
  <c r="H652" i="9" a="1"/>
  <c r="H652" i="9" s="1"/>
  <c r="I652" i="9"/>
  <c r="J652" i="9"/>
  <c r="K652" i="9"/>
  <c r="F653" i="9"/>
  <c r="G653" i="9" a="1"/>
  <c r="G653" i="9" s="1"/>
  <c r="H653" i="9" a="1"/>
  <c r="H653" i="9" s="1"/>
  <c r="I653" i="9"/>
  <c r="J653" i="9"/>
  <c r="K653" i="9"/>
  <c r="F654" i="9"/>
  <c r="G654" i="9" a="1"/>
  <c r="G654" i="9" s="1"/>
  <c r="H654" i="9" a="1"/>
  <c r="H654" i="9" s="1"/>
  <c r="I654" i="9"/>
  <c r="J654" i="9"/>
  <c r="K654" i="9"/>
  <c r="F655" i="9"/>
  <c r="G655" i="9" a="1"/>
  <c r="G655" i="9" s="1"/>
  <c r="H655" i="9" a="1"/>
  <c r="H655" i="9" s="1"/>
  <c r="I655" i="9"/>
  <c r="J655" i="9"/>
  <c r="K655" i="9"/>
  <c r="F656" i="9"/>
  <c r="G656" i="9" a="1"/>
  <c r="G656" i="9" s="1"/>
  <c r="H656" i="9" a="1"/>
  <c r="H656" i="9" s="1"/>
  <c r="I656" i="9"/>
  <c r="J656" i="9"/>
  <c r="K656" i="9"/>
  <c r="F657" i="9"/>
  <c r="G657" i="9" a="1"/>
  <c r="G657" i="9" s="1"/>
  <c r="H657" i="9" a="1"/>
  <c r="H657" i="9" s="1"/>
  <c r="I657" i="9"/>
  <c r="J657" i="9"/>
  <c r="K657" i="9"/>
  <c r="F658" i="9"/>
  <c r="G658" i="9" a="1"/>
  <c r="G658" i="9" s="1"/>
  <c r="H658" i="9" a="1"/>
  <c r="H658" i="9" s="1"/>
  <c r="I658" i="9"/>
  <c r="J658" i="9"/>
  <c r="K658" i="9"/>
  <c r="F659" i="9"/>
  <c r="G659" i="9" a="1"/>
  <c r="G659" i="9" s="1"/>
  <c r="H659" i="9" a="1"/>
  <c r="H659" i="9" s="1"/>
  <c r="I659" i="9"/>
  <c r="J659" i="9"/>
  <c r="K659" i="9"/>
  <c r="F660" i="9"/>
  <c r="G660" i="9" a="1"/>
  <c r="G660" i="9" s="1"/>
  <c r="H660" i="9" a="1"/>
  <c r="H660" i="9" s="1"/>
  <c r="I660" i="9"/>
  <c r="J660" i="9"/>
  <c r="K660" i="9"/>
  <c r="F661" i="9"/>
  <c r="G661" i="9" a="1"/>
  <c r="G661" i="9" s="1"/>
  <c r="H661" i="9" a="1"/>
  <c r="H661" i="9" s="1"/>
  <c r="I661" i="9"/>
  <c r="J661" i="9"/>
  <c r="K661" i="9"/>
  <c r="F662" i="9"/>
  <c r="G662" i="9" a="1"/>
  <c r="G662" i="9" s="1"/>
  <c r="H662" i="9" a="1"/>
  <c r="H662" i="9" s="1"/>
  <c r="I662" i="9"/>
  <c r="J662" i="9"/>
  <c r="K662" i="9"/>
  <c r="F663" i="9"/>
  <c r="G663" i="9" a="1"/>
  <c r="G663" i="9" s="1"/>
  <c r="H663" i="9" a="1"/>
  <c r="H663" i="9" s="1"/>
  <c r="I663" i="9"/>
  <c r="J663" i="9"/>
  <c r="K663" i="9"/>
  <c r="F664" i="9"/>
  <c r="G664" i="9" a="1"/>
  <c r="G664" i="9" s="1"/>
  <c r="H664" i="9" a="1"/>
  <c r="H664" i="9" s="1"/>
  <c r="I664" i="9"/>
  <c r="J664" i="9"/>
  <c r="K664" i="9"/>
  <c r="F665" i="9"/>
  <c r="G665" i="9" a="1"/>
  <c r="G665" i="9" s="1"/>
  <c r="H665" i="9" a="1"/>
  <c r="H665" i="9" s="1"/>
  <c r="I665" i="9"/>
  <c r="J665" i="9"/>
  <c r="K665" i="9"/>
  <c r="F666" i="9"/>
  <c r="G666" i="9" a="1"/>
  <c r="G666" i="9" s="1"/>
  <c r="H666" i="9" a="1"/>
  <c r="H666" i="9" s="1"/>
  <c r="I666" i="9"/>
  <c r="J666" i="9"/>
  <c r="K666" i="9"/>
  <c r="F667" i="9"/>
  <c r="G667" i="9" a="1"/>
  <c r="G667" i="9" s="1"/>
  <c r="H667" i="9" a="1"/>
  <c r="H667" i="9" s="1"/>
  <c r="I667" i="9"/>
  <c r="J667" i="9"/>
  <c r="K667" i="9"/>
  <c r="F668" i="9"/>
  <c r="G668" i="9" a="1"/>
  <c r="G668" i="9" s="1"/>
  <c r="H668" i="9" a="1"/>
  <c r="H668" i="9" s="1"/>
  <c r="I668" i="9"/>
  <c r="J668" i="9"/>
  <c r="K668" i="9"/>
  <c r="F669" i="9"/>
  <c r="G669" i="9" a="1"/>
  <c r="G669" i="9" s="1"/>
  <c r="H669" i="9" a="1"/>
  <c r="H669" i="9" s="1"/>
  <c r="I669" i="9"/>
  <c r="J669" i="9"/>
  <c r="K669" i="9"/>
  <c r="F670" i="9"/>
  <c r="G670" i="9" a="1"/>
  <c r="G670" i="9" s="1"/>
  <c r="H670" i="9" a="1"/>
  <c r="H670" i="9" s="1"/>
  <c r="I670" i="9"/>
  <c r="J670" i="9"/>
  <c r="K670" i="9"/>
  <c r="F671" i="9"/>
  <c r="G671" i="9" a="1"/>
  <c r="G671" i="9" s="1"/>
  <c r="H671" i="9" a="1"/>
  <c r="H671" i="9" s="1"/>
  <c r="I671" i="9"/>
  <c r="J671" i="9"/>
  <c r="K671" i="9"/>
  <c r="F672" i="9"/>
  <c r="G672" i="9" a="1"/>
  <c r="G672" i="9" s="1"/>
  <c r="H672" i="9" a="1"/>
  <c r="H672" i="9" s="1"/>
  <c r="I672" i="9"/>
  <c r="J672" i="9"/>
  <c r="K672" i="9"/>
  <c r="F673" i="9"/>
  <c r="G673" i="9" a="1"/>
  <c r="G673" i="9" s="1"/>
  <c r="H673" i="9" a="1"/>
  <c r="H673" i="9" s="1"/>
  <c r="I673" i="9"/>
  <c r="J673" i="9"/>
  <c r="K673" i="9"/>
  <c r="F674" i="9"/>
  <c r="G674" i="9" a="1"/>
  <c r="G674" i="9" s="1"/>
  <c r="H674" i="9" a="1"/>
  <c r="H674" i="9" s="1"/>
  <c r="I674" i="9"/>
  <c r="J674" i="9"/>
  <c r="K674" i="9"/>
  <c r="F675" i="9"/>
  <c r="G675" i="9" a="1"/>
  <c r="G675" i="9" s="1"/>
  <c r="H675" i="9" a="1"/>
  <c r="H675" i="9" s="1"/>
  <c r="I675" i="9"/>
  <c r="J675" i="9"/>
  <c r="K675" i="9"/>
  <c r="F676" i="9"/>
  <c r="G676" i="9" a="1"/>
  <c r="G676" i="9" s="1"/>
  <c r="H676" i="9" a="1"/>
  <c r="H676" i="9" s="1"/>
  <c r="I676" i="9"/>
  <c r="J676" i="9"/>
  <c r="K676" i="9"/>
  <c r="F677" i="9"/>
  <c r="G677" i="9" a="1"/>
  <c r="G677" i="9" s="1"/>
  <c r="H677" i="9" a="1"/>
  <c r="H677" i="9" s="1"/>
  <c r="I677" i="9"/>
  <c r="J677" i="9"/>
  <c r="K677" i="9"/>
  <c r="F678" i="9"/>
  <c r="G678" i="9" a="1"/>
  <c r="G678" i="9" s="1"/>
  <c r="H678" i="9" a="1"/>
  <c r="H678" i="9" s="1"/>
  <c r="I678" i="9"/>
  <c r="J678" i="9"/>
  <c r="K678" i="9"/>
  <c r="F679" i="9"/>
  <c r="G679" i="9" a="1"/>
  <c r="G679" i="9" s="1"/>
  <c r="H679" i="9" a="1"/>
  <c r="H679" i="9" s="1"/>
  <c r="I679" i="9"/>
  <c r="J679" i="9"/>
  <c r="K679" i="9"/>
  <c r="F680" i="9"/>
  <c r="G680" i="9" a="1"/>
  <c r="G680" i="9" s="1"/>
  <c r="H680" i="9" a="1"/>
  <c r="H680" i="9" s="1"/>
  <c r="I680" i="9"/>
  <c r="J680" i="9"/>
  <c r="K680" i="9"/>
  <c r="F681" i="9"/>
  <c r="G681" i="9" a="1"/>
  <c r="G681" i="9" s="1"/>
  <c r="H681" i="9" a="1"/>
  <c r="H681" i="9" s="1"/>
  <c r="I681" i="9"/>
  <c r="J681" i="9"/>
  <c r="K681" i="9"/>
  <c r="F682" i="9"/>
  <c r="G682" i="9" a="1"/>
  <c r="G682" i="9" s="1"/>
  <c r="H682" i="9" a="1"/>
  <c r="H682" i="9" s="1"/>
  <c r="I682" i="9"/>
  <c r="J682" i="9"/>
  <c r="K682" i="9"/>
  <c r="F683" i="9"/>
  <c r="G683" i="9" a="1"/>
  <c r="G683" i="9" s="1"/>
  <c r="H683" i="9" a="1"/>
  <c r="H683" i="9" s="1"/>
  <c r="I683" i="9"/>
  <c r="J683" i="9"/>
  <c r="K683" i="9"/>
  <c r="F684" i="9"/>
  <c r="G684" i="9" a="1"/>
  <c r="G684" i="9" s="1"/>
  <c r="H684" i="9" a="1"/>
  <c r="H684" i="9" s="1"/>
  <c r="I684" i="9"/>
  <c r="J684" i="9"/>
  <c r="K684" i="9"/>
  <c r="F685" i="9"/>
  <c r="G685" i="9" a="1"/>
  <c r="G685" i="9" s="1"/>
  <c r="H685" i="9" a="1"/>
  <c r="H685" i="9" s="1"/>
  <c r="I685" i="9"/>
  <c r="J685" i="9"/>
  <c r="K685" i="9"/>
  <c r="F686" i="9"/>
  <c r="G686" i="9" a="1"/>
  <c r="G686" i="9" s="1"/>
  <c r="H686" i="9" a="1"/>
  <c r="H686" i="9" s="1"/>
  <c r="I686" i="9"/>
  <c r="J686" i="9"/>
  <c r="K686" i="9"/>
  <c r="F687" i="9"/>
  <c r="G687" i="9" a="1"/>
  <c r="G687" i="9" s="1"/>
  <c r="H687" i="9" a="1"/>
  <c r="H687" i="9" s="1"/>
  <c r="I687" i="9"/>
  <c r="J687" i="9"/>
  <c r="K687" i="9"/>
  <c r="F688" i="9"/>
  <c r="G688" i="9" a="1"/>
  <c r="G688" i="9" s="1"/>
  <c r="H688" i="9" a="1"/>
  <c r="H688" i="9" s="1"/>
  <c r="I688" i="9"/>
  <c r="J688" i="9"/>
  <c r="K688" i="9"/>
  <c r="F689" i="9"/>
  <c r="G689" i="9" a="1"/>
  <c r="G689" i="9" s="1"/>
  <c r="H689" i="9" a="1"/>
  <c r="H689" i="9" s="1"/>
  <c r="I689" i="9"/>
  <c r="J689" i="9"/>
  <c r="K689" i="9"/>
  <c r="F690" i="9"/>
  <c r="G690" i="9" a="1"/>
  <c r="G690" i="9" s="1"/>
  <c r="H690" i="9" a="1"/>
  <c r="H690" i="9" s="1"/>
  <c r="I690" i="9"/>
  <c r="J690" i="9"/>
  <c r="K690" i="9"/>
  <c r="F691" i="9"/>
  <c r="G691" i="9" a="1"/>
  <c r="G691" i="9" s="1"/>
  <c r="H691" i="9" a="1"/>
  <c r="H691" i="9" s="1"/>
  <c r="I691" i="9"/>
  <c r="J691" i="9"/>
  <c r="K691" i="9"/>
  <c r="F692" i="9"/>
  <c r="G692" i="9" a="1"/>
  <c r="G692" i="9" s="1"/>
  <c r="H692" i="9" a="1"/>
  <c r="H692" i="9" s="1"/>
  <c r="I692" i="9"/>
  <c r="J692" i="9"/>
  <c r="K692" i="9"/>
  <c r="F693" i="9"/>
  <c r="G693" i="9" a="1"/>
  <c r="G693" i="9" s="1"/>
  <c r="H693" i="9" a="1"/>
  <c r="H693" i="9" s="1"/>
  <c r="I693" i="9"/>
  <c r="J693" i="9"/>
  <c r="K693" i="9"/>
  <c r="F694" i="9"/>
  <c r="G694" i="9" a="1"/>
  <c r="G694" i="9" s="1"/>
  <c r="H694" i="9" a="1"/>
  <c r="H694" i="9" s="1"/>
  <c r="I694" i="9"/>
  <c r="J694" i="9"/>
  <c r="K694" i="9"/>
  <c r="F695" i="9"/>
  <c r="G695" i="9" a="1"/>
  <c r="G695" i="9" s="1"/>
  <c r="H695" i="9" a="1"/>
  <c r="H695" i="9" s="1"/>
  <c r="I695" i="9"/>
  <c r="J695" i="9"/>
  <c r="K695" i="9"/>
  <c r="F696" i="9"/>
  <c r="G696" i="9" a="1"/>
  <c r="G696" i="9" s="1"/>
  <c r="H696" i="9" a="1"/>
  <c r="H696" i="9" s="1"/>
  <c r="I696" i="9"/>
  <c r="J696" i="9"/>
  <c r="K696" i="9"/>
  <c r="F697" i="9"/>
  <c r="G697" i="9" a="1"/>
  <c r="G697" i="9" s="1"/>
  <c r="H697" i="9" a="1"/>
  <c r="H697" i="9" s="1"/>
  <c r="I697" i="9"/>
  <c r="J697" i="9"/>
  <c r="K697" i="9"/>
  <c r="F698" i="9"/>
  <c r="G698" i="9" a="1"/>
  <c r="G698" i="9" s="1"/>
  <c r="H698" i="9" a="1"/>
  <c r="H698" i="9" s="1"/>
  <c r="I698" i="9"/>
  <c r="J698" i="9"/>
  <c r="K698" i="9"/>
  <c r="F699" i="9"/>
  <c r="G699" i="9" a="1"/>
  <c r="G699" i="9" s="1"/>
  <c r="H699" i="9" a="1"/>
  <c r="H699" i="9" s="1"/>
  <c r="I699" i="9"/>
  <c r="J699" i="9"/>
  <c r="K699" i="9"/>
  <c r="F700" i="9"/>
  <c r="G700" i="9" a="1"/>
  <c r="G700" i="9" s="1"/>
  <c r="H700" i="9" a="1"/>
  <c r="H700" i="9" s="1"/>
  <c r="I700" i="9"/>
  <c r="J700" i="9"/>
  <c r="K700" i="9"/>
  <c r="F701" i="9"/>
  <c r="G701" i="9" a="1"/>
  <c r="G701" i="9" s="1"/>
  <c r="H701" i="9" a="1"/>
  <c r="H701" i="9" s="1"/>
  <c r="I701" i="9"/>
  <c r="J701" i="9"/>
  <c r="K701" i="9"/>
  <c r="F702" i="9"/>
  <c r="G702" i="9" a="1"/>
  <c r="G702" i="9" s="1"/>
  <c r="H702" i="9" a="1"/>
  <c r="H702" i="9" s="1"/>
  <c r="I702" i="9"/>
  <c r="J702" i="9"/>
  <c r="K702" i="9"/>
  <c r="F703" i="9"/>
  <c r="G703" i="9" a="1"/>
  <c r="G703" i="9" s="1"/>
  <c r="H703" i="9" a="1"/>
  <c r="H703" i="9" s="1"/>
  <c r="I703" i="9"/>
  <c r="J703" i="9"/>
  <c r="K703" i="9"/>
  <c r="F704" i="9"/>
  <c r="G704" i="9" a="1"/>
  <c r="G704" i="9" s="1"/>
  <c r="H704" i="9" a="1"/>
  <c r="H704" i="9" s="1"/>
  <c r="I704" i="9"/>
  <c r="J704" i="9"/>
  <c r="K704" i="9"/>
  <c r="F705" i="9"/>
  <c r="G705" i="9" a="1"/>
  <c r="G705" i="9" s="1"/>
  <c r="H705" i="9" a="1"/>
  <c r="H705" i="9" s="1"/>
  <c r="I705" i="9"/>
  <c r="J705" i="9"/>
  <c r="K705" i="9"/>
  <c r="F706" i="9"/>
  <c r="G706" i="9" a="1"/>
  <c r="G706" i="9" s="1"/>
  <c r="H706" i="9" a="1"/>
  <c r="H706" i="9" s="1"/>
  <c r="I706" i="9"/>
  <c r="J706" i="9"/>
  <c r="K706" i="9"/>
  <c r="F707" i="9"/>
  <c r="G707" i="9" a="1"/>
  <c r="G707" i="9" s="1"/>
  <c r="H707" i="9" a="1"/>
  <c r="H707" i="9" s="1"/>
  <c r="I707" i="9"/>
  <c r="J707" i="9"/>
  <c r="K707" i="9"/>
  <c r="F708" i="9"/>
  <c r="G708" i="9" a="1"/>
  <c r="G708" i="9" s="1"/>
  <c r="H708" i="9" a="1"/>
  <c r="H708" i="9" s="1"/>
  <c r="I708" i="9"/>
  <c r="J708" i="9"/>
  <c r="K708" i="9"/>
  <c r="F709" i="9"/>
  <c r="G709" i="9" a="1"/>
  <c r="G709" i="9" s="1"/>
  <c r="H709" i="9" a="1"/>
  <c r="H709" i="9" s="1"/>
  <c r="I709" i="9"/>
  <c r="J709" i="9"/>
  <c r="K709" i="9"/>
  <c r="F710" i="9"/>
  <c r="G710" i="9" a="1"/>
  <c r="G710" i="9" s="1"/>
  <c r="H710" i="9" a="1"/>
  <c r="H710" i="9" s="1"/>
  <c r="I710" i="9"/>
  <c r="J710" i="9"/>
  <c r="K710" i="9"/>
  <c r="F711" i="9"/>
  <c r="G711" i="9" a="1"/>
  <c r="G711" i="9" s="1"/>
  <c r="H711" i="9" a="1"/>
  <c r="H711" i="9" s="1"/>
  <c r="I711" i="9"/>
  <c r="J711" i="9"/>
  <c r="K711" i="9"/>
  <c r="F712" i="9"/>
  <c r="G712" i="9" a="1"/>
  <c r="G712" i="9" s="1"/>
  <c r="H712" i="9" a="1"/>
  <c r="H712" i="9" s="1"/>
  <c r="I712" i="9"/>
  <c r="J712" i="9"/>
  <c r="K712" i="9"/>
  <c r="F713" i="9"/>
  <c r="G713" i="9" a="1"/>
  <c r="G713" i="9" s="1"/>
  <c r="H713" i="9" a="1"/>
  <c r="H713" i="9" s="1"/>
  <c r="I713" i="9"/>
  <c r="J713" i="9"/>
  <c r="K713" i="9"/>
  <c r="F714" i="9"/>
  <c r="G714" i="9" a="1"/>
  <c r="G714" i="9" s="1"/>
  <c r="H714" i="9" a="1"/>
  <c r="H714" i="9" s="1"/>
  <c r="I714" i="9"/>
  <c r="J714" i="9"/>
  <c r="K714" i="9"/>
  <c r="F715" i="9"/>
  <c r="G715" i="9" a="1"/>
  <c r="G715" i="9" s="1"/>
  <c r="H715" i="9" a="1"/>
  <c r="H715" i="9" s="1"/>
  <c r="I715" i="9"/>
  <c r="J715" i="9"/>
  <c r="K715" i="9"/>
  <c r="F716" i="9"/>
  <c r="G716" i="9" a="1"/>
  <c r="G716" i="9" s="1"/>
  <c r="H716" i="9" a="1"/>
  <c r="H716" i="9" s="1"/>
  <c r="I716" i="9"/>
  <c r="J716" i="9"/>
  <c r="K716" i="9"/>
  <c r="F717" i="9"/>
  <c r="G717" i="9" a="1"/>
  <c r="G717" i="9" s="1"/>
  <c r="H717" i="9" a="1"/>
  <c r="H717" i="9" s="1"/>
  <c r="I717" i="9"/>
  <c r="J717" i="9"/>
  <c r="K717" i="9"/>
  <c r="F718" i="9"/>
  <c r="G718" i="9" a="1"/>
  <c r="G718" i="9" s="1"/>
  <c r="H718" i="9" a="1"/>
  <c r="H718" i="9" s="1"/>
  <c r="I718" i="9"/>
  <c r="J718" i="9"/>
  <c r="K718" i="9"/>
  <c r="F719" i="9"/>
  <c r="G719" i="9" a="1"/>
  <c r="G719" i="9" s="1"/>
  <c r="H719" i="9" a="1"/>
  <c r="H719" i="9" s="1"/>
  <c r="I719" i="9"/>
  <c r="J719" i="9"/>
  <c r="K719" i="9"/>
  <c r="F720" i="9"/>
  <c r="G720" i="9" a="1"/>
  <c r="G720" i="9" s="1"/>
  <c r="H720" i="9" a="1"/>
  <c r="H720" i="9" s="1"/>
  <c r="I720" i="9"/>
  <c r="J720" i="9"/>
  <c r="K720" i="9"/>
  <c r="F721" i="9"/>
  <c r="G721" i="9" a="1"/>
  <c r="G721" i="9" s="1"/>
  <c r="H721" i="9" a="1"/>
  <c r="H721" i="9" s="1"/>
  <c r="I721" i="9"/>
  <c r="J721" i="9"/>
  <c r="K721" i="9"/>
  <c r="F722" i="9"/>
  <c r="G722" i="9" a="1"/>
  <c r="G722" i="9" s="1"/>
  <c r="H722" i="9" a="1"/>
  <c r="H722" i="9" s="1"/>
  <c r="I722" i="9"/>
  <c r="J722" i="9"/>
  <c r="K722" i="9"/>
  <c r="F723" i="9"/>
  <c r="G723" i="9" a="1"/>
  <c r="G723" i="9" s="1"/>
  <c r="H723" i="9" a="1"/>
  <c r="H723" i="9" s="1"/>
  <c r="I723" i="9"/>
  <c r="J723" i="9"/>
  <c r="K723" i="9"/>
  <c r="F724" i="9"/>
  <c r="G724" i="9" a="1"/>
  <c r="G724" i="9" s="1"/>
  <c r="H724" i="9" a="1"/>
  <c r="H724" i="9" s="1"/>
  <c r="I724" i="9"/>
  <c r="J724" i="9"/>
  <c r="K724" i="9"/>
  <c r="F725" i="9"/>
  <c r="G725" i="9" a="1"/>
  <c r="G725" i="9" s="1"/>
  <c r="H725" i="9" a="1"/>
  <c r="H725" i="9" s="1"/>
  <c r="I725" i="9"/>
  <c r="J725" i="9"/>
  <c r="K725" i="9"/>
  <c r="F726" i="9"/>
  <c r="G726" i="9" a="1"/>
  <c r="G726" i="9" s="1"/>
  <c r="H726" i="9" a="1"/>
  <c r="H726" i="9" s="1"/>
  <c r="I726" i="9"/>
  <c r="J726" i="9"/>
  <c r="K726" i="9"/>
  <c r="F727" i="9"/>
  <c r="G727" i="9" a="1"/>
  <c r="G727" i="9" s="1"/>
  <c r="H727" i="9" a="1"/>
  <c r="H727" i="9" s="1"/>
  <c r="I727" i="9"/>
  <c r="J727" i="9"/>
  <c r="K727" i="9"/>
  <c r="F728" i="9"/>
  <c r="G728" i="9" a="1"/>
  <c r="G728" i="9" s="1"/>
  <c r="H728" i="9" a="1"/>
  <c r="H728" i="9" s="1"/>
  <c r="I728" i="9"/>
  <c r="J728" i="9"/>
  <c r="K728" i="9"/>
  <c r="F729" i="9"/>
  <c r="G729" i="9" a="1"/>
  <c r="G729" i="9" s="1"/>
  <c r="H729" i="9" a="1"/>
  <c r="H729" i="9" s="1"/>
  <c r="I729" i="9"/>
  <c r="J729" i="9"/>
  <c r="K729" i="9"/>
  <c r="F730" i="9"/>
  <c r="G730" i="9" a="1"/>
  <c r="G730" i="9" s="1"/>
  <c r="H730" i="9" a="1"/>
  <c r="H730" i="9" s="1"/>
  <c r="I730" i="9"/>
  <c r="J730" i="9"/>
  <c r="K730" i="9"/>
  <c r="F731" i="9"/>
  <c r="G731" i="9" a="1"/>
  <c r="G731" i="9" s="1"/>
  <c r="H731" i="9" a="1"/>
  <c r="H731" i="9" s="1"/>
  <c r="I731" i="9"/>
  <c r="J731" i="9"/>
  <c r="K731" i="9"/>
  <c r="F732" i="9"/>
  <c r="G732" i="9" a="1"/>
  <c r="G732" i="9" s="1"/>
  <c r="H732" i="9" a="1"/>
  <c r="H732" i="9" s="1"/>
  <c r="I732" i="9"/>
  <c r="J732" i="9"/>
  <c r="K732" i="9"/>
  <c r="F733" i="9"/>
  <c r="G733" i="9" a="1"/>
  <c r="G733" i="9" s="1"/>
  <c r="H733" i="9" a="1"/>
  <c r="H733" i="9" s="1"/>
  <c r="I733" i="9"/>
  <c r="J733" i="9"/>
  <c r="K733" i="9"/>
  <c r="F734" i="9"/>
  <c r="G734" i="9" a="1"/>
  <c r="G734" i="9" s="1"/>
  <c r="H734" i="9" a="1"/>
  <c r="H734" i="9" s="1"/>
  <c r="I734" i="9"/>
  <c r="J734" i="9"/>
  <c r="K734" i="9"/>
  <c r="F735" i="9"/>
  <c r="G735" i="9" a="1"/>
  <c r="G735" i="9" s="1"/>
  <c r="H735" i="9" a="1"/>
  <c r="H735" i="9" s="1"/>
  <c r="I735" i="9"/>
  <c r="J735" i="9"/>
  <c r="K735" i="9"/>
  <c r="F736" i="9"/>
  <c r="G736" i="9" a="1"/>
  <c r="G736" i="9" s="1"/>
  <c r="H736" i="9" a="1"/>
  <c r="H736" i="9" s="1"/>
  <c r="I736" i="9"/>
  <c r="J736" i="9"/>
  <c r="K736" i="9"/>
  <c r="F737" i="9"/>
  <c r="G737" i="9" a="1"/>
  <c r="G737" i="9" s="1"/>
  <c r="H737" i="9" a="1"/>
  <c r="H737" i="9" s="1"/>
  <c r="I737" i="9"/>
  <c r="J737" i="9"/>
  <c r="K737" i="9"/>
  <c r="F738" i="9"/>
  <c r="G738" i="9" a="1"/>
  <c r="G738" i="9" s="1"/>
  <c r="H738" i="9" a="1"/>
  <c r="H738" i="9" s="1"/>
  <c r="I738" i="9"/>
  <c r="J738" i="9"/>
  <c r="K738" i="9"/>
  <c r="F739" i="9"/>
  <c r="G739" i="9" a="1"/>
  <c r="G739" i="9" s="1"/>
  <c r="H739" i="9" a="1"/>
  <c r="H739" i="9" s="1"/>
  <c r="I739" i="9"/>
  <c r="J739" i="9"/>
  <c r="K739" i="9"/>
  <c r="F740" i="9"/>
  <c r="G740" i="9" a="1"/>
  <c r="G740" i="9" s="1"/>
  <c r="H740" i="9" a="1"/>
  <c r="H740" i="9" s="1"/>
  <c r="I740" i="9"/>
  <c r="J740" i="9"/>
  <c r="K740" i="9"/>
  <c r="F741" i="9"/>
  <c r="G741" i="9" a="1"/>
  <c r="G741" i="9" s="1"/>
  <c r="H741" i="9" a="1"/>
  <c r="H741" i="9" s="1"/>
  <c r="I741" i="9"/>
  <c r="J741" i="9"/>
  <c r="K741" i="9"/>
  <c r="F742" i="9"/>
  <c r="G742" i="9" a="1"/>
  <c r="G742" i="9" s="1"/>
  <c r="H742" i="9" a="1"/>
  <c r="H742" i="9" s="1"/>
  <c r="I742" i="9"/>
  <c r="J742" i="9"/>
  <c r="K742" i="9"/>
  <c r="F743" i="9"/>
  <c r="G743" i="9" a="1"/>
  <c r="G743" i="9" s="1"/>
  <c r="H743" i="9" a="1"/>
  <c r="H743" i="9" s="1"/>
  <c r="I743" i="9"/>
  <c r="J743" i="9"/>
  <c r="K743" i="9"/>
  <c r="F744" i="9"/>
  <c r="G744" i="9" a="1"/>
  <c r="G744" i="9" s="1"/>
  <c r="H744" i="9" a="1"/>
  <c r="H744" i="9" s="1"/>
  <c r="I744" i="9"/>
  <c r="J744" i="9"/>
  <c r="K744" i="9"/>
  <c r="F745" i="9"/>
  <c r="G745" i="9" a="1"/>
  <c r="G745" i="9" s="1"/>
  <c r="H745" i="9" a="1"/>
  <c r="H745" i="9" s="1"/>
  <c r="I745" i="9"/>
  <c r="J745" i="9"/>
  <c r="K745" i="9"/>
  <c r="F746" i="9"/>
  <c r="G746" i="9" a="1"/>
  <c r="G746" i="9" s="1"/>
  <c r="H746" i="9" a="1"/>
  <c r="H746" i="9" s="1"/>
  <c r="I746" i="9"/>
  <c r="J746" i="9"/>
  <c r="K746" i="9"/>
  <c r="F747" i="9"/>
  <c r="G747" i="9" a="1"/>
  <c r="G747" i="9" s="1"/>
  <c r="H747" i="9" a="1"/>
  <c r="H747" i="9" s="1"/>
  <c r="I747" i="9"/>
  <c r="J747" i="9"/>
  <c r="K747" i="9"/>
  <c r="F748" i="9"/>
  <c r="G748" i="9" a="1"/>
  <c r="G748" i="9" s="1"/>
  <c r="H748" i="9" a="1"/>
  <c r="H748" i="9" s="1"/>
  <c r="I748" i="9"/>
  <c r="J748" i="9"/>
  <c r="K748" i="9"/>
  <c r="F749" i="9"/>
  <c r="G749" i="9" a="1"/>
  <c r="G749" i="9" s="1"/>
  <c r="H749" i="9" a="1"/>
  <c r="H749" i="9" s="1"/>
  <c r="I749" i="9"/>
  <c r="J749" i="9"/>
  <c r="K749" i="9"/>
  <c r="F750" i="9"/>
  <c r="G750" i="9" a="1"/>
  <c r="G750" i="9" s="1"/>
  <c r="H750" i="9" a="1"/>
  <c r="H750" i="9" s="1"/>
  <c r="I750" i="9"/>
  <c r="J750" i="9"/>
  <c r="K750" i="9"/>
  <c r="F751" i="9"/>
  <c r="G751" i="9" a="1"/>
  <c r="G751" i="9" s="1"/>
  <c r="H751" i="9" a="1"/>
  <c r="H751" i="9" s="1"/>
  <c r="I751" i="9"/>
  <c r="J751" i="9"/>
  <c r="K751" i="9"/>
  <c r="F752" i="9"/>
  <c r="G752" i="9" a="1"/>
  <c r="G752" i="9" s="1"/>
  <c r="H752" i="9" a="1"/>
  <c r="H752" i="9" s="1"/>
  <c r="I752" i="9"/>
  <c r="J752" i="9"/>
  <c r="K752" i="9"/>
  <c r="F753" i="9"/>
  <c r="G753" i="9" a="1"/>
  <c r="G753" i="9" s="1"/>
  <c r="H753" i="9" a="1"/>
  <c r="H753" i="9" s="1"/>
  <c r="I753" i="9"/>
  <c r="J753" i="9"/>
  <c r="K753" i="9"/>
  <c r="F754" i="9"/>
  <c r="G754" i="9" a="1"/>
  <c r="G754" i="9" s="1"/>
  <c r="H754" i="9" a="1"/>
  <c r="H754" i="9" s="1"/>
  <c r="I754" i="9"/>
  <c r="J754" i="9"/>
  <c r="K754" i="9"/>
  <c r="F755" i="9"/>
  <c r="G755" i="9" a="1"/>
  <c r="G755" i="9" s="1"/>
  <c r="H755" i="9" a="1"/>
  <c r="H755" i="9" s="1"/>
  <c r="I755" i="9"/>
  <c r="J755" i="9"/>
  <c r="K755" i="9"/>
  <c r="F756" i="9"/>
  <c r="G756" i="9" a="1"/>
  <c r="G756" i="9" s="1"/>
  <c r="H756" i="9" a="1"/>
  <c r="H756" i="9" s="1"/>
  <c r="I756" i="9"/>
  <c r="J756" i="9"/>
  <c r="K756" i="9"/>
  <c r="F757" i="9"/>
  <c r="G757" i="9" a="1"/>
  <c r="G757" i="9" s="1"/>
  <c r="H757" i="9" a="1"/>
  <c r="H757" i="9" s="1"/>
  <c r="I757" i="9"/>
  <c r="J757" i="9"/>
  <c r="K757" i="9"/>
  <c r="F758" i="9"/>
  <c r="G758" i="9" a="1"/>
  <c r="G758" i="9" s="1"/>
  <c r="H758" i="9" a="1"/>
  <c r="H758" i="9" s="1"/>
  <c r="I758" i="9"/>
  <c r="J758" i="9"/>
  <c r="K758" i="9"/>
  <c r="F759" i="9"/>
  <c r="G759" i="9" a="1"/>
  <c r="G759" i="9" s="1"/>
  <c r="H759" i="9" a="1"/>
  <c r="H759" i="9" s="1"/>
  <c r="I759" i="9"/>
  <c r="J759" i="9"/>
  <c r="K759" i="9"/>
  <c r="F760" i="9"/>
  <c r="G760" i="9" a="1"/>
  <c r="G760" i="9" s="1"/>
  <c r="H760" i="9" a="1"/>
  <c r="H760" i="9" s="1"/>
  <c r="I760" i="9"/>
  <c r="J760" i="9"/>
  <c r="K760" i="9"/>
  <c r="F761" i="9"/>
  <c r="G761" i="9" a="1"/>
  <c r="G761" i="9" s="1"/>
  <c r="H761" i="9" a="1"/>
  <c r="H761" i="9" s="1"/>
  <c r="I761" i="9"/>
  <c r="J761" i="9"/>
  <c r="K761" i="9"/>
  <c r="F762" i="9"/>
  <c r="G762" i="9" a="1"/>
  <c r="G762" i="9" s="1"/>
  <c r="H762" i="9" a="1"/>
  <c r="H762" i="9" s="1"/>
  <c r="I762" i="9"/>
  <c r="J762" i="9"/>
  <c r="K762" i="9"/>
  <c r="F763" i="9"/>
  <c r="G763" i="9" a="1"/>
  <c r="G763" i="9" s="1"/>
  <c r="H763" i="9" a="1"/>
  <c r="H763" i="9" s="1"/>
  <c r="I763" i="9"/>
  <c r="J763" i="9"/>
  <c r="K763" i="9"/>
  <c r="F764" i="9"/>
  <c r="G764" i="9" a="1"/>
  <c r="G764" i="9" s="1"/>
  <c r="H764" i="9" a="1"/>
  <c r="H764" i="9" s="1"/>
  <c r="I764" i="9"/>
  <c r="J764" i="9"/>
  <c r="K764" i="9"/>
  <c r="F765" i="9"/>
  <c r="G765" i="9" a="1"/>
  <c r="G765" i="9" s="1"/>
  <c r="H765" i="9" a="1"/>
  <c r="H765" i="9" s="1"/>
  <c r="I765" i="9"/>
  <c r="J765" i="9"/>
  <c r="K765" i="9"/>
  <c r="F766" i="9"/>
  <c r="G766" i="9" a="1"/>
  <c r="G766" i="9" s="1"/>
  <c r="H766" i="9" a="1"/>
  <c r="H766" i="9" s="1"/>
  <c r="I766" i="9"/>
  <c r="J766" i="9"/>
  <c r="K766" i="9"/>
  <c r="F767" i="9"/>
  <c r="G767" i="9" a="1"/>
  <c r="G767" i="9" s="1"/>
  <c r="H767" i="9" a="1"/>
  <c r="H767" i="9" s="1"/>
  <c r="I767" i="9"/>
  <c r="J767" i="9"/>
  <c r="K767" i="9"/>
  <c r="F768" i="9"/>
  <c r="G768" i="9" a="1"/>
  <c r="G768" i="9" s="1"/>
  <c r="H768" i="9" a="1"/>
  <c r="H768" i="9" s="1"/>
  <c r="I768" i="9"/>
  <c r="J768" i="9"/>
  <c r="K768" i="9"/>
  <c r="F769" i="9"/>
  <c r="G769" i="9" a="1"/>
  <c r="G769" i="9" s="1"/>
  <c r="H769" i="9" a="1"/>
  <c r="H769" i="9" s="1"/>
  <c r="I769" i="9"/>
  <c r="J769" i="9"/>
  <c r="K769" i="9"/>
  <c r="F770" i="9"/>
  <c r="G770" i="9" a="1"/>
  <c r="G770" i="9" s="1"/>
  <c r="H770" i="9" a="1"/>
  <c r="H770" i="9" s="1"/>
  <c r="I770" i="9"/>
  <c r="J770" i="9"/>
  <c r="K770" i="9"/>
  <c r="F771" i="9"/>
  <c r="G771" i="9" a="1"/>
  <c r="G771" i="9" s="1"/>
  <c r="H771" i="9" a="1"/>
  <c r="H771" i="9" s="1"/>
  <c r="I771" i="9"/>
  <c r="J771" i="9"/>
  <c r="K771" i="9"/>
  <c r="F772" i="9"/>
  <c r="G772" i="9" a="1"/>
  <c r="G772" i="9" s="1"/>
  <c r="H772" i="9" a="1"/>
  <c r="H772" i="9" s="1"/>
  <c r="I772" i="9"/>
  <c r="J772" i="9"/>
  <c r="K772" i="9"/>
  <c r="F773" i="9"/>
  <c r="G773" i="9" a="1"/>
  <c r="G773" i="9" s="1"/>
  <c r="H773" i="9" a="1"/>
  <c r="H773" i="9" s="1"/>
  <c r="I773" i="9"/>
  <c r="J773" i="9"/>
  <c r="K773" i="9"/>
  <c r="F774" i="9"/>
  <c r="G774" i="9" a="1"/>
  <c r="G774" i="9" s="1"/>
  <c r="H774" i="9" a="1"/>
  <c r="H774" i="9" s="1"/>
  <c r="I774" i="9"/>
  <c r="J774" i="9"/>
  <c r="K774" i="9"/>
  <c r="F775" i="9"/>
  <c r="G775" i="9" a="1"/>
  <c r="G775" i="9" s="1"/>
  <c r="H775" i="9" a="1"/>
  <c r="H775" i="9" s="1"/>
  <c r="I775" i="9"/>
  <c r="J775" i="9"/>
  <c r="K775" i="9"/>
  <c r="F776" i="9"/>
  <c r="G776" i="9" a="1"/>
  <c r="G776" i="9" s="1"/>
  <c r="H776" i="9" a="1"/>
  <c r="H776" i="9" s="1"/>
  <c r="I776" i="9"/>
  <c r="J776" i="9"/>
  <c r="K776" i="9"/>
  <c r="F777" i="9"/>
  <c r="G777" i="9" a="1"/>
  <c r="G777" i="9" s="1"/>
  <c r="H777" i="9" a="1"/>
  <c r="H777" i="9" s="1"/>
  <c r="I777" i="9"/>
  <c r="J777" i="9"/>
  <c r="K777" i="9"/>
  <c r="F778" i="9"/>
  <c r="G778" i="9" a="1"/>
  <c r="G778" i="9" s="1"/>
  <c r="H778" i="9" a="1"/>
  <c r="H778" i="9" s="1"/>
  <c r="I778" i="9"/>
  <c r="J778" i="9"/>
  <c r="K778" i="9"/>
  <c r="F779" i="9"/>
  <c r="G779" i="9" a="1"/>
  <c r="G779" i="9" s="1"/>
  <c r="H779" i="9" a="1"/>
  <c r="H779" i="9" s="1"/>
  <c r="I779" i="9"/>
  <c r="J779" i="9"/>
  <c r="K779" i="9"/>
  <c r="F780" i="9"/>
  <c r="G780" i="9" a="1"/>
  <c r="G780" i="9" s="1"/>
  <c r="H780" i="9" a="1"/>
  <c r="H780" i="9" s="1"/>
  <c r="I780" i="9"/>
  <c r="J780" i="9"/>
  <c r="K780" i="9"/>
  <c r="F781" i="9"/>
  <c r="G781" i="9" a="1"/>
  <c r="G781" i="9" s="1"/>
  <c r="H781" i="9" a="1"/>
  <c r="H781" i="9" s="1"/>
  <c r="I781" i="9"/>
  <c r="J781" i="9"/>
  <c r="K781" i="9"/>
  <c r="F782" i="9"/>
  <c r="G782" i="9" a="1"/>
  <c r="G782" i="9" s="1"/>
  <c r="H782" i="9" a="1"/>
  <c r="H782" i="9" s="1"/>
  <c r="I782" i="9"/>
  <c r="J782" i="9"/>
  <c r="K782" i="9"/>
  <c r="F783" i="9"/>
  <c r="G783" i="9" a="1"/>
  <c r="G783" i="9" s="1"/>
  <c r="H783" i="9" a="1"/>
  <c r="H783" i="9" s="1"/>
  <c r="I783" i="9"/>
  <c r="J783" i="9"/>
  <c r="K783" i="9"/>
  <c r="F784" i="9"/>
  <c r="G784" i="9" a="1"/>
  <c r="G784" i="9" s="1"/>
  <c r="H784" i="9" a="1"/>
  <c r="H784" i="9" s="1"/>
  <c r="I784" i="9"/>
  <c r="J784" i="9"/>
  <c r="K784" i="9"/>
  <c r="F785" i="9"/>
  <c r="G785" i="9" a="1"/>
  <c r="G785" i="9" s="1"/>
  <c r="H785" i="9" a="1"/>
  <c r="H785" i="9" s="1"/>
  <c r="I785" i="9"/>
  <c r="J785" i="9"/>
  <c r="K785" i="9"/>
  <c r="F786" i="9"/>
  <c r="G786" i="9" a="1"/>
  <c r="G786" i="9" s="1"/>
  <c r="H786" i="9" a="1"/>
  <c r="H786" i="9" s="1"/>
  <c r="I786" i="9"/>
  <c r="J786" i="9"/>
  <c r="K786" i="9"/>
  <c r="F787" i="9"/>
  <c r="G787" i="9" a="1"/>
  <c r="G787" i="9" s="1"/>
  <c r="H787" i="9" a="1"/>
  <c r="H787" i="9" s="1"/>
  <c r="I787" i="9"/>
  <c r="J787" i="9"/>
  <c r="K787" i="9"/>
  <c r="F788" i="9"/>
  <c r="G788" i="9" a="1"/>
  <c r="G788" i="9" s="1"/>
  <c r="H788" i="9" a="1"/>
  <c r="H788" i="9" s="1"/>
  <c r="I788" i="9"/>
  <c r="J788" i="9"/>
  <c r="K788" i="9"/>
  <c r="F789" i="9"/>
  <c r="G789" i="9" a="1"/>
  <c r="G789" i="9" s="1"/>
  <c r="H789" i="9" a="1"/>
  <c r="H789" i="9" s="1"/>
  <c r="I789" i="9"/>
  <c r="J789" i="9"/>
  <c r="K789" i="9"/>
  <c r="F790" i="9"/>
  <c r="G790" i="9" a="1"/>
  <c r="G790" i="9" s="1"/>
  <c r="H790" i="9" a="1"/>
  <c r="H790" i="9" s="1"/>
  <c r="I790" i="9"/>
  <c r="J790" i="9"/>
  <c r="K790" i="9"/>
  <c r="F791" i="9"/>
  <c r="G791" i="9" a="1"/>
  <c r="G791" i="9" s="1"/>
  <c r="H791" i="9" a="1"/>
  <c r="H791" i="9" s="1"/>
  <c r="I791" i="9"/>
  <c r="J791" i="9"/>
  <c r="K791" i="9"/>
  <c r="F792" i="9"/>
  <c r="G792" i="9" a="1"/>
  <c r="G792" i="9" s="1"/>
  <c r="H792" i="9" a="1"/>
  <c r="H792" i="9" s="1"/>
  <c r="I792" i="9"/>
  <c r="J792" i="9"/>
  <c r="K792" i="9"/>
  <c r="F793" i="9"/>
  <c r="G793" i="9" a="1"/>
  <c r="G793" i="9" s="1"/>
  <c r="H793" i="9" a="1"/>
  <c r="H793" i="9" s="1"/>
  <c r="I793" i="9"/>
  <c r="J793" i="9"/>
  <c r="K793" i="9"/>
  <c r="F794" i="9"/>
  <c r="G794" i="9" a="1"/>
  <c r="G794" i="9" s="1"/>
  <c r="H794" i="9" a="1"/>
  <c r="H794" i="9" s="1"/>
  <c r="I794" i="9"/>
  <c r="J794" i="9"/>
  <c r="K794" i="9"/>
  <c r="F795" i="9"/>
  <c r="G795" i="9" a="1"/>
  <c r="G795" i="9" s="1"/>
  <c r="H795" i="9" a="1"/>
  <c r="H795" i="9" s="1"/>
  <c r="I795" i="9"/>
  <c r="J795" i="9"/>
  <c r="K795" i="9"/>
  <c r="F796" i="9"/>
  <c r="G796" i="9" a="1"/>
  <c r="G796" i="9" s="1"/>
  <c r="H796" i="9" a="1"/>
  <c r="H796" i="9" s="1"/>
  <c r="I796" i="9"/>
  <c r="J796" i="9"/>
  <c r="K796" i="9"/>
  <c r="F797" i="9"/>
  <c r="G797" i="9" a="1"/>
  <c r="G797" i="9" s="1"/>
  <c r="H797" i="9" a="1"/>
  <c r="H797" i="9" s="1"/>
  <c r="I797" i="9"/>
  <c r="J797" i="9"/>
  <c r="K797" i="9"/>
  <c r="F798" i="9"/>
  <c r="G798" i="9" a="1"/>
  <c r="G798" i="9" s="1"/>
  <c r="H798" i="9" a="1"/>
  <c r="H798" i="9" s="1"/>
  <c r="I798" i="9"/>
  <c r="J798" i="9"/>
  <c r="K798" i="9"/>
  <c r="F799" i="9"/>
  <c r="G799" i="9" a="1"/>
  <c r="G799" i="9" s="1"/>
  <c r="H799" i="9" a="1"/>
  <c r="H799" i="9" s="1"/>
  <c r="I799" i="9"/>
  <c r="J799" i="9"/>
  <c r="K799" i="9"/>
  <c r="F800" i="9"/>
  <c r="G800" i="9" a="1"/>
  <c r="G800" i="9" s="1"/>
  <c r="H800" i="9" a="1"/>
  <c r="H800" i="9" s="1"/>
  <c r="I800" i="9"/>
  <c r="J800" i="9"/>
  <c r="K800" i="9"/>
  <c r="F801" i="9"/>
  <c r="G801" i="9" a="1"/>
  <c r="G801" i="9" s="1"/>
  <c r="H801" i="9" a="1"/>
  <c r="H801" i="9" s="1"/>
  <c r="I801" i="9"/>
  <c r="J801" i="9"/>
  <c r="K801" i="9"/>
  <c r="F802" i="9"/>
  <c r="G802" i="9" a="1"/>
  <c r="G802" i="9" s="1"/>
  <c r="H802" i="9" a="1"/>
  <c r="H802" i="9" s="1"/>
  <c r="I802" i="9"/>
  <c r="J802" i="9"/>
  <c r="K802" i="9"/>
  <c r="F803" i="9"/>
  <c r="G803" i="9" a="1"/>
  <c r="G803" i="9" s="1"/>
  <c r="H803" i="9" a="1"/>
  <c r="H803" i="9" s="1"/>
  <c r="I803" i="9"/>
  <c r="J803" i="9"/>
  <c r="K803" i="9"/>
  <c r="F804" i="9"/>
  <c r="G804" i="9" a="1"/>
  <c r="G804" i="9" s="1"/>
  <c r="H804" i="9" a="1"/>
  <c r="H804" i="9" s="1"/>
  <c r="I804" i="9"/>
  <c r="J804" i="9"/>
  <c r="K804" i="9"/>
  <c r="F805" i="9"/>
  <c r="G805" i="9" a="1"/>
  <c r="G805" i="9" s="1"/>
  <c r="H805" i="9" a="1"/>
  <c r="H805" i="9" s="1"/>
  <c r="I805" i="9"/>
  <c r="J805" i="9"/>
  <c r="K805" i="9"/>
  <c r="F806" i="9"/>
  <c r="G806" i="9" a="1"/>
  <c r="G806" i="9" s="1"/>
  <c r="H806" i="9" a="1"/>
  <c r="H806" i="9" s="1"/>
  <c r="I806" i="9"/>
  <c r="J806" i="9"/>
  <c r="K806" i="9"/>
  <c r="F807" i="9"/>
  <c r="G807" i="9" a="1"/>
  <c r="G807" i="9" s="1"/>
  <c r="H807" i="9" a="1"/>
  <c r="H807" i="9" s="1"/>
  <c r="I807" i="9"/>
  <c r="J807" i="9"/>
  <c r="K807" i="9"/>
  <c r="F808" i="9"/>
  <c r="G808" i="9" a="1"/>
  <c r="G808" i="9" s="1"/>
  <c r="H808" i="9" a="1"/>
  <c r="H808" i="9" s="1"/>
  <c r="I808" i="9"/>
  <c r="J808" i="9"/>
  <c r="K808" i="9"/>
  <c r="F809" i="9"/>
  <c r="G809" i="9" a="1"/>
  <c r="G809" i="9" s="1"/>
  <c r="H809" i="9" a="1"/>
  <c r="H809" i="9" s="1"/>
  <c r="I809" i="9"/>
  <c r="J809" i="9"/>
  <c r="K809" i="9"/>
  <c r="F810" i="9"/>
  <c r="G810" i="9" a="1"/>
  <c r="G810" i="9" s="1"/>
  <c r="H810" i="9" a="1"/>
  <c r="H810" i="9" s="1"/>
  <c r="I810" i="9"/>
  <c r="J810" i="9"/>
  <c r="K810" i="9"/>
  <c r="F811" i="9"/>
  <c r="G811" i="9" a="1"/>
  <c r="G811" i="9" s="1"/>
  <c r="H811" i="9" a="1"/>
  <c r="H811" i="9" s="1"/>
  <c r="I811" i="9"/>
  <c r="J811" i="9"/>
  <c r="K811" i="9"/>
  <c r="F812" i="9"/>
  <c r="G812" i="9" a="1"/>
  <c r="G812" i="9" s="1"/>
  <c r="H812" i="9" a="1"/>
  <c r="H812" i="9" s="1"/>
  <c r="I812" i="9"/>
  <c r="J812" i="9"/>
  <c r="K812" i="9"/>
  <c r="F813" i="9"/>
  <c r="G813" i="9" a="1"/>
  <c r="G813" i="9" s="1"/>
  <c r="H813" i="9" a="1"/>
  <c r="H813" i="9" s="1"/>
  <c r="I813" i="9"/>
  <c r="J813" i="9"/>
  <c r="K813" i="9"/>
  <c r="F814" i="9"/>
  <c r="G814" i="9" a="1"/>
  <c r="G814" i="9" s="1"/>
  <c r="H814" i="9" a="1"/>
  <c r="H814" i="9" s="1"/>
  <c r="I814" i="9"/>
  <c r="J814" i="9"/>
  <c r="K814" i="9"/>
  <c r="F815" i="9"/>
  <c r="G815" i="9" a="1"/>
  <c r="G815" i="9" s="1"/>
  <c r="H815" i="9" a="1"/>
  <c r="H815" i="9" s="1"/>
  <c r="I815" i="9"/>
  <c r="J815" i="9"/>
  <c r="K815" i="9"/>
  <c r="F816" i="9"/>
  <c r="G816" i="9" a="1"/>
  <c r="G816" i="9" s="1"/>
  <c r="H816" i="9" a="1"/>
  <c r="H816" i="9" s="1"/>
  <c r="I816" i="9"/>
  <c r="J816" i="9"/>
  <c r="K816" i="9"/>
  <c r="F817" i="9"/>
  <c r="G817" i="9" a="1"/>
  <c r="G817" i="9" s="1"/>
  <c r="H817" i="9" a="1"/>
  <c r="H817" i="9" s="1"/>
  <c r="I817" i="9"/>
  <c r="J817" i="9"/>
  <c r="K817" i="9"/>
  <c r="F818" i="9"/>
  <c r="G818" i="9" a="1"/>
  <c r="G818" i="9" s="1"/>
  <c r="H818" i="9" a="1"/>
  <c r="H818" i="9" s="1"/>
  <c r="I818" i="9"/>
  <c r="J818" i="9"/>
  <c r="K818" i="9"/>
  <c r="F819" i="9"/>
  <c r="G819" i="9" a="1"/>
  <c r="G819" i="9" s="1"/>
  <c r="H819" i="9" a="1"/>
  <c r="H819" i="9" s="1"/>
  <c r="I819" i="9"/>
  <c r="J819" i="9"/>
  <c r="K819" i="9"/>
  <c r="F820" i="9"/>
  <c r="G820" i="9" a="1"/>
  <c r="G820" i="9" s="1"/>
  <c r="H820" i="9" a="1"/>
  <c r="H820" i="9" s="1"/>
  <c r="I820" i="9"/>
  <c r="J820" i="9"/>
  <c r="K820" i="9"/>
  <c r="F821" i="9"/>
  <c r="G821" i="9" a="1"/>
  <c r="G821" i="9" s="1"/>
  <c r="H821" i="9" a="1"/>
  <c r="H821" i="9" s="1"/>
  <c r="I821" i="9"/>
  <c r="J821" i="9"/>
  <c r="K821" i="9"/>
  <c r="F822" i="9"/>
  <c r="G822" i="9" a="1"/>
  <c r="G822" i="9" s="1"/>
  <c r="H822" i="9" a="1"/>
  <c r="H822" i="9" s="1"/>
  <c r="I822" i="9"/>
  <c r="J822" i="9"/>
  <c r="K822" i="9"/>
  <c r="F823" i="9"/>
  <c r="G823" i="9" a="1"/>
  <c r="G823" i="9" s="1"/>
  <c r="H823" i="9" a="1"/>
  <c r="H823" i="9" s="1"/>
  <c r="I823" i="9"/>
  <c r="J823" i="9"/>
  <c r="K823" i="9"/>
  <c r="F824" i="9"/>
  <c r="G824" i="9" a="1"/>
  <c r="G824" i="9" s="1"/>
  <c r="H824" i="9" a="1"/>
  <c r="H824" i="9" s="1"/>
  <c r="I824" i="9"/>
  <c r="J824" i="9"/>
  <c r="K824" i="9"/>
  <c r="F825" i="9"/>
  <c r="G825" i="9" a="1"/>
  <c r="G825" i="9" s="1"/>
  <c r="H825" i="9" a="1"/>
  <c r="H825" i="9" s="1"/>
  <c r="I825" i="9"/>
  <c r="J825" i="9"/>
  <c r="K825" i="9"/>
  <c r="F826" i="9"/>
  <c r="G826" i="9" a="1"/>
  <c r="G826" i="9" s="1"/>
  <c r="H826" i="9" a="1"/>
  <c r="H826" i="9" s="1"/>
  <c r="I826" i="9"/>
  <c r="J826" i="9"/>
  <c r="K826" i="9"/>
  <c r="F827" i="9"/>
  <c r="G827" i="9" a="1"/>
  <c r="G827" i="9" s="1"/>
  <c r="H827" i="9" a="1"/>
  <c r="H827" i="9" s="1"/>
  <c r="I827" i="9"/>
  <c r="J827" i="9"/>
  <c r="K827" i="9"/>
  <c r="F828" i="9"/>
  <c r="G828" i="9" a="1"/>
  <c r="G828" i="9" s="1"/>
  <c r="H828" i="9" a="1"/>
  <c r="H828" i="9" s="1"/>
  <c r="I828" i="9"/>
  <c r="J828" i="9"/>
  <c r="K828" i="9"/>
  <c r="F829" i="9"/>
  <c r="G829" i="9" a="1"/>
  <c r="G829" i="9" s="1"/>
  <c r="H829" i="9" a="1"/>
  <c r="H829" i="9" s="1"/>
  <c r="I829" i="9"/>
  <c r="J829" i="9"/>
  <c r="K829" i="9"/>
  <c r="F830" i="9"/>
  <c r="G830" i="9" a="1"/>
  <c r="G830" i="9" s="1"/>
  <c r="H830" i="9" a="1"/>
  <c r="H830" i="9" s="1"/>
  <c r="I830" i="9"/>
  <c r="J830" i="9"/>
  <c r="K830" i="9"/>
  <c r="F831" i="9"/>
  <c r="G831" i="9" a="1"/>
  <c r="G831" i="9" s="1"/>
  <c r="H831" i="9" a="1"/>
  <c r="H831" i="9" s="1"/>
  <c r="I831" i="9"/>
  <c r="J831" i="9"/>
  <c r="K831" i="9"/>
  <c r="F832" i="9"/>
  <c r="G832" i="9" a="1"/>
  <c r="G832" i="9" s="1"/>
  <c r="H832" i="9" a="1"/>
  <c r="H832" i="9" s="1"/>
  <c r="I832" i="9"/>
  <c r="J832" i="9"/>
  <c r="K832" i="9"/>
  <c r="F833" i="9"/>
  <c r="G833" i="9" a="1"/>
  <c r="G833" i="9" s="1"/>
  <c r="H833" i="9" a="1"/>
  <c r="H833" i="9" s="1"/>
  <c r="I833" i="9"/>
  <c r="J833" i="9"/>
  <c r="K833" i="9"/>
  <c r="F834" i="9"/>
  <c r="G834" i="9" a="1"/>
  <c r="G834" i="9" s="1"/>
  <c r="H834" i="9" a="1"/>
  <c r="H834" i="9" s="1"/>
  <c r="I834" i="9"/>
  <c r="J834" i="9"/>
  <c r="K834" i="9"/>
  <c r="F835" i="9"/>
  <c r="G835" i="9" a="1"/>
  <c r="G835" i="9" s="1"/>
  <c r="H835" i="9" a="1"/>
  <c r="H835" i="9" s="1"/>
  <c r="I835" i="9"/>
  <c r="J835" i="9"/>
  <c r="K835" i="9"/>
  <c r="F836" i="9"/>
  <c r="G836" i="9" a="1"/>
  <c r="G836" i="9" s="1"/>
  <c r="H836" i="9" a="1"/>
  <c r="H836" i="9" s="1"/>
  <c r="I836" i="9"/>
  <c r="J836" i="9"/>
  <c r="K836" i="9"/>
  <c r="F837" i="9"/>
  <c r="G837" i="9" a="1"/>
  <c r="G837" i="9" s="1"/>
  <c r="H837" i="9" a="1"/>
  <c r="H837" i="9" s="1"/>
  <c r="I837" i="9"/>
  <c r="J837" i="9"/>
  <c r="K837" i="9"/>
  <c r="F838" i="9"/>
  <c r="G838" i="9" a="1"/>
  <c r="G838" i="9" s="1"/>
  <c r="H838" i="9" a="1"/>
  <c r="H838" i="9" s="1"/>
  <c r="I838" i="9"/>
  <c r="J838" i="9"/>
  <c r="K838" i="9"/>
  <c r="F839" i="9"/>
  <c r="G839" i="9" a="1"/>
  <c r="G839" i="9" s="1"/>
  <c r="H839" i="9" a="1"/>
  <c r="H839" i="9" s="1"/>
  <c r="I839" i="9"/>
  <c r="J839" i="9"/>
  <c r="K839" i="9"/>
  <c r="F840" i="9"/>
  <c r="G840" i="9" a="1"/>
  <c r="G840" i="9" s="1"/>
  <c r="H840" i="9" a="1"/>
  <c r="H840" i="9" s="1"/>
  <c r="I840" i="9"/>
  <c r="J840" i="9"/>
  <c r="K840" i="9"/>
  <c r="F841" i="9"/>
  <c r="G841" i="9" a="1"/>
  <c r="G841" i="9" s="1"/>
  <c r="H841" i="9" a="1"/>
  <c r="H841" i="9" s="1"/>
  <c r="I841" i="9"/>
  <c r="J841" i="9"/>
  <c r="K841" i="9"/>
  <c r="F842" i="9"/>
  <c r="G842" i="9" a="1"/>
  <c r="G842" i="9" s="1"/>
  <c r="H842" i="9" a="1"/>
  <c r="H842" i="9" s="1"/>
  <c r="I842" i="9"/>
  <c r="J842" i="9"/>
  <c r="K842" i="9"/>
  <c r="F843" i="9"/>
  <c r="G843" i="9" a="1"/>
  <c r="G843" i="9" s="1"/>
  <c r="H843" i="9" a="1"/>
  <c r="H843" i="9" s="1"/>
  <c r="I843" i="9"/>
  <c r="J843" i="9"/>
  <c r="K843" i="9"/>
  <c r="F844" i="9"/>
  <c r="G844" i="9" a="1"/>
  <c r="G844" i="9" s="1"/>
  <c r="H844" i="9" a="1"/>
  <c r="H844" i="9" s="1"/>
  <c r="I844" i="9"/>
  <c r="J844" i="9"/>
  <c r="K844" i="9"/>
  <c r="F845" i="9"/>
  <c r="G845" i="9" a="1"/>
  <c r="G845" i="9" s="1"/>
  <c r="H845" i="9" a="1"/>
  <c r="H845" i="9" s="1"/>
  <c r="I845" i="9"/>
  <c r="J845" i="9"/>
  <c r="K845" i="9"/>
  <c r="F846" i="9"/>
  <c r="G846" i="9" a="1"/>
  <c r="G846" i="9" s="1"/>
  <c r="H846" i="9" a="1"/>
  <c r="H846" i="9" s="1"/>
  <c r="I846" i="9"/>
  <c r="J846" i="9"/>
  <c r="K846" i="9"/>
  <c r="F847" i="9"/>
  <c r="G847" i="9" a="1"/>
  <c r="G847" i="9" s="1"/>
  <c r="H847" i="9" a="1"/>
  <c r="H847" i="9" s="1"/>
  <c r="I847" i="9"/>
  <c r="J847" i="9"/>
  <c r="K847" i="9"/>
  <c r="F848" i="9"/>
  <c r="G848" i="9" a="1"/>
  <c r="G848" i="9" s="1"/>
  <c r="H848" i="9" a="1"/>
  <c r="H848" i="9" s="1"/>
  <c r="I848" i="9"/>
  <c r="J848" i="9"/>
  <c r="K848" i="9"/>
  <c r="F849" i="9"/>
  <c r="G849" i="9" a="1"/>
  <c r="G849" i="9" s="1"/>
  <c r="H849" i="9" a="1"/>
  <c r="H849" i="9" s="1"/>
  <c r="I849" i="9"/>
  <c r="J849" i="9"/>
  <c r="K849" i="9"/>
  <c r="F850" i="9"/>
  <c r="G850" i="9" a="1"/>
  <c r="G850" i="9" s="1"/>
  <c r="H850" i="9" a="1"/>
  <c r="H850" i="9" s="1"/>
  <c r="I850" i="9"/>
  <c r="J850" i="9"/>
  <c r="K850" i="9"/>
  <c r="F851" i="9"/>
  <c r="G851" i="9" a="1"/>
  <c r="G851" i="9" s="1"/>
  <c r="H851" i="9" a="1"/>
  <c r="H851" i="9" s="1"/>
  <c r="I851" i="9"/>
  <c r="J851" i="9"/>
  <c r="K851" i="9"/>
  <c r="F852" i="9"/>
  <c r="G852" i="9" a="1"/>
  <c r="G852" i="9" s="1"/>
  <c r="H852" i="9" a="1"/>
  <c r="H852" i="9" s="1"/>
  <c r="I852" i="9"/>
  <c r="J852" i="9"/>
  <c r="K852" i="9"/>
  <c r="F853" i="9"/>
  <c r="G853" i="9" a="1"/>
  <c r="G853" i="9" s="1"/>
  <c r="H853" i="9" a="1"/>
  <c r="H853" i="9" s="1"/>
  <c r="I853" i="9"/>
  <c r="J853" i="9"/>
  <c r="K853" i="9"/>
  <c r="F854" i="9"/>
  <c r="G854" i="9" a="1"/>
  <c r="G854" i="9" s="1"/>
  <c r="H854" i="9" a="1"/>
  <c r="H854" i="9" s="1"/>
  <c r="I854" i="9"/>
  <c r="J854" i="9"/>
  <c r="K854" i="9"/>
  <c r="F855" i="9"/>
  <c r="G855" i="9" a="1"/>
  <c r="G855" i="9" s="1"/>
  <c r="H855" i="9" a="1"/>
  <c r="H855" i="9" s="1"/>
  <c r="I855" i="9"/>
  <c r="J855" i="9"/>
  <c r="K855" i="9"/>
  <c r="F856" i="9"/>
  <c r="G856" i="9" a="1"/>
  <c r="G856" i="9" s="1"/>
  <c r="H856" i="9" a="1"/>
  <c r="H856" i="9" s="1"/>
  <c r="I856" i="9"/>
  <c r="J856" i="9"/>
  <c r="K856" i="9"/>
  <c r="F857" i="9"/>
  <c r="G857" i="9" a="1"/>
  <c r="G857" i="9" s="1"/>
  <c r="H857" i="9" a="1"/>
  <c r="H857" i="9" s="1"/>
  <c r="I857" i="9"/>
  <c r="J857" i="9"/>
  <c r="K857" i="9"/>
  <c r="F858" i="9"/>
  <c r="G858" i="9" a="1"/>
  <c r="G858" i="9" s="1"/>
  <c r="H858" i="9" a="1"/>
  <c r="H858" i="9" s="1"/>
  <c r="I858" i="9"/>
  <c r="J858" i="9"/>
  <c r="K858" i="9"/>
  <c r="F859" i="9"/>
  <c r="G859" i="9" a="1"/>
  <c r="G859" i="9" s="1"/>
  <c r="H859" i="9" a="1"/>
  <c r="H859" i="9" s="1"/>
  <c r="I859" i="9"/>
  <c r="J859" i="9"/>
  <c r="K859" i="9"/>
  <c r="F860" i="9"/>
  <c r="G860" i="9" a="1"/>
  <c r="G860" i="9" s="1"/>
  <c r="H860" i="9" a="1"/>
  <c r="H860" i="9" s="1"/>
  <c r="I860" i="9"/>
  <c r="J860" i="9"/>
  <c r="K860" i="9"/>
  <c r="F861" i="9"/>
  <c r="G861" i="9" a="1"/>
  <c r="G861" i="9" s="1"/>
  <c r="H861" i="9" a="1"/>
  <c r="H861" i="9" s="1"/>
  <c r="I861" i="9"/>
  <c r="J861" i="9"/>
  <c r="K861" i="9"/>
  <c r="F862" i="9"/>
  <c r="G862" i="9" a="1"/>
  <c r="G862" i="9" s="1"/>
  <c r="H862" i="9" a="1"/>
  <c r="H862" i="9" s="1"/>
  <c r="I862" i="9"/>
  <c r="J862" i="9"/>
  <c r="K862" i="9"/>
  <c r="F863" i="9"/>
  <c r="G863" i="9" a="1"/>
  <c r="G863" i="9" s="1"/>
  <c r="H863" i="9" a="1"/>
  <c r="H863" i="9" s="1"/>
  <c r="I863" i="9"/>
  <c r="J863" i="9"/>
  <c r="K863" i="9"/>
  <c r="F864" i="9"/>
  <c r="G864" i="9" a="1"/>
  <c r="G864" i="9" s="1"/>
  <c r="H864" i="9" a="1"/>
  <c r="H864" i="9" s="1"/>
  <c r="I864" i="9"/>
  <c r="J864" i="9"/>
  <c r="K864" i="9"/>
  <c r="F865" i="9"/>
  <c r="G865" i="9" a="1"/>
  <c r="G865" i="9" s="1"/>
  <c r="H865" i="9" a="1"/>
  <c r="H865" i="9" s="1"/>
  <c r="I865" i="9"/>
  <c r="J865" i="9"/>
  <c r="K865" i="9"/>
  <c r="F866" i="9"/>
  <c r="G866" i="9" a="1"/>
  <c r="G866" i="9" s="1"/>
  <c r="H866" i="9" a="1"/>
  <c r="H866" i="9" s="1"/>
  <c r="I866" i="9"/>
  <c r="J866" i="9"/>
  <c r="K866" i="9"/>
  <c r="F867" i="9"/>
  <c r="G867" i="9" a="1"/>
  <c r="G867" i="9" s="1"/>
  <c r="H867" i="9" a="1"/>
  <c r="H867" i="9" s="1"/>
  <c r="I867" i="9"/>
  <c r="J867" i="9"/>
  <c r="K867" i="9"/>
  <c r="F868" i="9"/>
  <c r="G868" i="9" a="1"/>
  <c r="G868" i="9" s="1"/>
  <c r="H868" i="9" a="1"/>
  <c r="H868" i="9" s="1"/>
  <c r="I868" i="9"/>
  <c r="J868" i="9"/>
  <c r="K868" i="9"/>
  <c r="F869" i="9"/>
  <c r="G869" i="9" a="1"/>
  <c r="G869" i="9" s="1"/>
  <c r="H869" i="9" a="1"/>
  <c r="H869" i="9" s="1"/>
  <c r="I869" i="9"/>
  <c r="J869" i="9"/>
  <c r="K869" i="9"/>
  <c r="F870" i="9"/>
  <c r="G870" i="9" a="1"/>
  <c r="G870" i="9" s="1"/>
  <c r="H870" i="9" a="1"/>
  <c r="H870" i="9" s="1"/>
  <c r="I870" i="9"/>
  <c r="J870" i="9"/>
  <c r="K870" i="9"/>
  <c r="F871" i="9"/>
  <c r="G871" i="9" a="1"/>
  <c r="G871" i="9" s="1"/>
  <c r="H871" i="9" a="1"/>
  <c r="H871" i="9" s="1"/>
  <c r="I871" i="9"/>
  <c r="J871" i="9"/>
  <c r="K871" i="9"/>
  <c r="F872" i="9"/>
  <c r="G872" i="9" a="1"/>
  <c r="G872" i="9" s="1"/>
  <c r="H872" i="9" a="1"/>
  <c r="H872" i="9" s="1"/>
  <c r="I872" i="9"/>
  <c r="J872" i="9"/>
  <c r="K872" i="9"/>
  <c r="F873" i="9"/>
  <c r="G873" i="9" a="1"/>
  <c r="G873" i="9" s="1"/>
  <c r="H873" i="9" a="1"/>
  <c r="H873" i="9" s="1"/>
  <c r="I873" i="9"/>
  <c r="J873" i="9"/>
  <c r="K873" i="9"/>
  <c r="F874" i="9"/>
  <c r="G874" i="9" a="1"/>
  <c r="G874" i="9" s="1"/>
  <c r="H874" i="9" a="1"/>
  <c r="H874" i="9" s="1"/>
  <c r="I874" i="9"/>
  <c r="J874" i="9"/>
  <c r="K874" i="9"/>
  <c r="F875" i="9"/>
  <c r="G875" i="9" a="1"/>
  <c r="G875" i="9" s="1"/>
  <c r="H875" i="9" a="1"/>
  <c r="H875" i="9" s="1"/>
  <c r="I875" i="9"/>
  <c r="J875" i="9"/>
  <c r="K875" i="9"/>
  <c r="F876" i="9"/>
  <c r="G876" i="9" a="1"/>
  <c r="G876" i="9" s="1"/>
  <c r="H876" i="9" a="1"/>
  <c r="H876" i="9" s="1"/>
  <c r="I876" i="9"/>
  <c r="J876" i="9"/>
  <c r="K876" i="9"/>
  <c r="F877" i="9"/>
  <c r="G877" i="9" a="1"/>
  <c r="G877" i="9" s="1"/>
  <c r="H877" i="9" a="1"/>
  <c r="H877" i="9" s="1"/>
  <c r="I877" i="9"/>
  <c r="J877" i="9"/>
  <c r="K877" i="9"/>
  <c r="F878" i="9"/>
  <c r="G878" i="9" a="1"/>
  <c r="G878" i="9" s="1"/>
  <c r="H878" i="9" a="1"/>
  <c r="H878" i="9" s="1"/>
  <c r="I878" i="9"/>
  <c r="J878" i="9"/>
  <c r="K878" i="9"/>
  <c r="F879" i="9"/>
  <c r="G879" i="9" a="1"/>
  <c r="G879" i="9" s="1"/>
  <c r="H879" i="9" a="1"/>
  <c r="H879" i="9" s="1"/>
  <c r="I879" i="9"/>
  <c r="J879" i="9"/>
  <c r="K879" i="9"/>
  <c r="F880" i="9"/>
  <c r="G880" i="9" a="1"/>
  <c r="G880" i="9" s="1"/>
  <c r="H880" i="9" a="1"/>
  <c r="H880" i="9" s="1"/>
  <c r="I880" i="9"/>
  <c r="J880" i="9"/>
  <c r="K880" i="9"/>
  <c r="F881" i="9"/>
  <c r="G881" i="9" a="1"/>
  <c r="G881" i="9" s="1"/>
  <c r="H881" i="9" a="1"/>
  <c r="H881" i="9" s="1"/>
  <c r="I881" i="9"/>
  <c r="J881" i="9"/>
  <c r="K881" i="9"/>
  <c r="F882" i="9"/>
  <c r="G882" i="9" a="1"/>
  <c r="G882" i="9" s="1"/>
  <c r="H882" i="9" a="1"/>
  <c r="H882" i="9" s="1"/>
  <c r="I882" i="9"/>
  <c r="J882" i="9"/>
  <c r="K882" i="9"/>
  <c r="F883" i="9"/>
  <c r="G883" i="9" a="1"/>
  <c r="G883" i="9" s="1"/>
  <c r="H883" i="9" a="1"/>
  <c r="H883" i="9" s="1"/>
  <c r="I883" i="9"/>
  <c r="J883" i="9"/>
  <c r="K883" i="9"/>
  <c r="F884" i="9"/>
  <c r="G884" i="9" a="1"/>
  <c r="G884" i="9" s="1"/>
  <c r="H884" i="9" a="1"/>
  <c r="H884" i="9" s="1"/>
  <c r="I884" i="9"/>
  <c r="J884" i="9"/>
  <c r="K884" i="9"/>
  <c r="F885" i="9"/>
  <c r="G885" i="9" a="1"/>
  <c r="G885" i="9" s="1"/>
  <c r="H885" i="9" a="1"/>
  <c r="H885" i="9" s="1"/>
  <c r="I885" i="9"/>
  <c r="J885" i="9"/>
  <c r="K885" i="9"/>
  <c r="F886" i="9"/>
  <c r="G886" i="9" a="1"/>
  <c r="G886" i="9" s="1"/>
  <c r="H886" i="9" a="1"/>
  <c r="H886" i="9" s="1"/>
  <c r="I886" i="9"/>
  <c r="J886" i="9"/>
  <c r="K886" i="9"/>
  <c r="F887" i="9"/>
  <c r="G887" i="9" a="1"/>
  <c r="G887" i="9" s="1"/>
  <c r="H887" i="9" a="1"/>
  <c r="H887" i="9" s="1"/>
  <c r="I887" i="9"/>
  <c r="J887" i="9"/>
  <c r="K887" i="9"/>
  <c r="F888" i="9"/>
  <c r="G888" i="9" a="1"/>
  <c r="G888" i="9" s="1"/>
  <c r="H888" i="9" a="1"/>
  <c r="H888" i="9" s="1"/>
  <c r="I888" i="9"/>
  <c r="J888" i="9"/>
  <c r="K888" i="9"/>
  <c r="F889" i="9"/>
  <c r="G889" i="9" a="1"/>
  <c r="G889" i="9" s="1"/>
  <c r="H889" i="9" a="1"/>
  <c r="H889" i="9" s="1"/>
  <c r="I889" i="9"/>
  <c r="J889" i="9"/>
  <c r="K889" i="9"/>
  <c r="F890" i="9"/>
  <c r="G890" i="9" a="1"/>
  <c r="G890" i="9" s="1"/>
  <c r="H890" i="9" a="1"/>
  <c r="H890" i="9" s="1"/>
  <c r="I890" i="9"/>
  <c r="J890" i="9"/>
  <c r="K890" i="9"/>
  <c r="F891" i="9"/>
  <c r="G891" i="9" a="1"/>
  <c r="G891" i="9" s="1"/>
  <c r="H891" i="9" a="1"/>
  <c r="H891" i="9" s="1"/>
  <c r="I891" i="9"/>
  <c r="J891" i="9"/>
  <c r="K891" i="9"/>
  <c r="F892" i="9"/>
  <c r="G892" i="9" a="1"/>
  <c r="G892" i="9" s="1"/>
  <c r="H892" i="9" a="1"/>
  <c r="H892" i="9" s="1"/>
  <c r="I892" i="9"/>
  <c r="J892" i="9"/>
  <c r="K892" i="9"/>
  <c r="F893" i="9"/>
  <c r="G893" i="9" a="1"/>
  <c r="G893" i="9" s="1"/>
  <c r="H893" i="9" a="1"/>
  <c r="H893" i="9" s="1"/>
  <c r="I893" i="9"/>
  <c r="J893" i="9"/>
  <c r="K893" i="9"/>
  <c r="F894" i="9"/>
  <c r="G894" i="9" a="1"/>
  <c r="G894" i="9" s="1"/>
  <c r="H894" i="9" a="1"/>
  <c r="H894" i="9" s="1"/>
  <c r="I894" i="9"/>
  <c r="J894" i="9"/>
  <c r="K894" i="9"/>
  <c r="F895" i="9"/>
  <c r="G895" i="9" a="1"/>
  <c r="G895" i="9" s="1"/>
  <c r="H895" i="9" a="1"/>
  <c r="H895" i="9" s="1"/>
  <c r="I895" i="9"/>
  <c r="J895" i="9"/>
  <c r="K895" i="9"/>
  <c r="F896" i="9"/>
  <c r="G896" i="9" a="1"/>
  <c r="G896" i="9" s="1"/>
  <c r="H896" i="9" a="1"/>
  <c r="H896" i="9" s="1"/>
  <c r="I896" i="9"/>
  <c r="J896" i="9"/>
  <c r="K896" i="9"/>
  <c r="F897" i="9"/>
  <c r="G897" i="9" a="1"/>
  <c r="G897" i="9" s="1"/>
  <c r="H897" i="9" a="1"/>
  <c r="H897" i="9" s="1"/>
  <c r="I897" i="9"/>
  <c r="J897" i="9"/>
  <c r="K897" i="9"/>
  <c r="F898" i="9"/>
  <c r="G898" i="9" a="1"/>
  <c r="G898" i="9" s="1"/>
  <c r="H898" i="9" a="1"/>
  <c r="H898" i="9" s="1"/>
  <c r="I898" i="9"/>
  <c r="J898" i="9"/>
  <c r="K898" i="9"/>
  <c r="F899" i="9"/>
  <c r="G899" i="9" a="1"/>
  <c r="G899" i="9" s="1"/>
  <c r="H899" i="9" a="1"/>
  <c r="H899" i="9" s="1"/>
  <c r="I899" i="9"/>
  <c r="J899" i="9"/>
  <c r="K899" i="9"/>
  <c r="F900" i="9"/>
  <c r="G900" i="9" a="1"/>
  <c r="G900" i="9" s="1"/>
  <c r="H900" i="9" a="1"/>
  <c r="H900" i="9" s="1"/>
  <c r="I900" i="9"/>
  <c r="J900" i="9"/>
  <c r="K900" i="9"/>
  <c r="F901" i="9"/>
  <c r="G901" i="9" a="1"/>
  <c r="G901" i="9" s="1"/>
  <c r="H901" i="9" a="1"/>
  <c r="H901" i="9" s="1"/>
  <c r="I901" i="9"/>
  <c r="J901" i="9"/>
  <c r="K901" i="9"/>
  <c r="F902" i="9"/>
  <c r="G902" i="9" a="1"/>
  <c r="G902" i="9" s="1"/>
  <c r="H902" i="9" a="1"/>
  <c r="H902" i="9" s="1"/>
  <c r="I902" i="9"/>
  <c r="J902" i="9"/>
  <c r="K902" i="9"/>
  <c r="F903" i="9"/>
  <c r="G903" i="9" a="1"/>
  <c r="G903" i="9" s="1"/>
  <c r="H903" i="9" a="1"/>
  <c r="H903" i="9" s="1"/>
  <c r="I903" i="9"/>
  <c r="J903" i="9"/>
  <c r="K903" i="9"/>
  <c r="F904" i="9"/>
  <c r="G904" i="9" a="1"/>
  <c r="G904" i="9" s="1"/>
  <c r="H904" i="9" a="1"/>
  <c r="H904" i="9" s="1"/>
  <c r="I904" i="9"/>
  <c r="J904" i="9"/>
  <c r="K904" i="9"/>
  <c r="F905" i="9"/>
  <c r="G905" i="9" a="1"/>
  <c r="G905" i="9" s="1"/>
  <c r="H905" i="9" a="1"/>
  <c r="H905" i="9" s="1"/>
  <c r="I905" i="9"/>
  <c r="J905" i="9"/>
  <c r="K905" i="9"/>
  <c r="F906" i="9"/>
  <c r="G906" i="9" a="1"/>
  <c r="G906" i="9" s="1"/>
  <c r="H906" i="9" a="1"/>
  <c r="H906" i="9" s="1"/>
  <c r="I906" i="9"/>
  <c r="J906" i="9"/>
  <c r="K906" i="9"/>
  <c r="F907" i="9"/>
  <c r="G907" i="9" a="1"/>
  <c r="G907" i="9" s="1"/>
  <c r="H907" i="9" a="1"/>
  <c r="H907" i="9" s="1"/>
  <c r="I907" i="9"/>
  <c r="J907" i="9"/>
  <c r="K907" i="9"/>
  <c r="F908" i="9"/>
  <c r="G908" i="9" a="1"/>
  <c r="G908" i="9" s="1"/>
  <c r="H908" i="9" a="1"/>
  <c r="H908" i="9" s="1"/>
  <c r="I908" i="9"/>
  <c r="J908" i="9"/>
  <c r="K908" i="9"/>
  <c r="F909" i="9"/>
  <c r="G909" i="9" a="1"/>
  <c r="G909" i="9" s="1"/>
  <c r="H909" i="9" a="1"/>
  <c r="H909" i="9" s="1"/>
  <c r="I909" i="9"/>
  <c r="J909" i="9"/>
  <c r="K909" i="9"/>
  <c r="F910" i="9"/>
  <c r="G910" i="9" a="1"/>
  <c r="G910" i="9" s="1"/>
  <c r="H910" i="9" a="1"/>
  <c r="H910" i="9" s="1"/>
  <c r="I910" i="9"/>
  <c r="J910" i="9"/>
  <c r="K910" i="9"/>
  <c r="F911" i="9"/>
  <c r="G911" i="9" a="1"/>
  <c r="G911" i="9" s="1"/>
  <c r="H911" i="9" a="1"/>
  <c r="H911" i="9" s="1"/>
  <c r="I911" i="9"/>
  <c r="J911" i="9"/>
  <c r="K911" i="9"/>
  <c r="F912" i="9"/>
  <c r="G912" i="9" a="1"/>
  <c r="G912" i="9" s="1"/>
  <c r="H912" i="9" a="1"/>
  <c r="H912" i="9" s="1"/>
  <c r="I912" i="9"/>
  <c r="J912" i="9"/>
  <c r="K912" i="9"/>
  <c r="F913" i="9"/>
  <c r="G913" i="9" a="1"/>
  <c r="G913" i="9" s="1"/>
  <c r="H913" i="9" a="1"/>
  <c r="H913" i="9" s="1"/>
  <c r="I913" i="9"/>
  <c r="J913" i="9"/>
  <c r="K913" i="9"/>
  <c r="F914" i="9"/>
  <c r="G914" i="9" a="1"/>
  <c r="G914" i="9" s="1"/>
  <c r="H914" i="9" a="1"/>
  <c r="H914" i="9" s="1"/>
  <c r="I914" i="9"/>
  <c r="J914" i="9"/>
  <c r="K914" i="9"/>
  <c r="F915" i="9"/>
  <c r="G915" i="9" a="1"/>
  <c r="G915" i="9" s="1"/>
  <c r="H915" i="9" a="1"/>
  <c r="H915" i="9" s="1"/>
  <c r="I915" i="9"/>
  <c r="J915" i="9"/>
  <c r="K915" i="9"/>
  <c r="F916" i="9"/>
  <c r="G916" i="9" a="1"/>
  <c r="G916" i="9" s="1"/>
  <c r="H916" i="9" a="1"/>
  <c r="H916" i="9" s="1"/>
  <c r="I916" i="9"/>
  <c r="J916" i="9"/>
  <c r="K916" i="9"/>
  <c r="F917" i="9"/>
  <c r="G917" i="9" a="1"/>
  <c r="G917" i="9" s="1"/>
  <c r="H917" i="9" a="1"/>
  <c r="H917" i="9" s="1"/>
  <c r="I917" i="9"/>
  <c r="J917" i="9"/>
  <c r="K917" i="9"/>
  <c r="F918" i="9"/>
  <c r="G918" i="9" a="1"/>
  <c r="G918" i="9" s="1"/>
  <c r="H918" i="9" a="1"/>
  <c r="H918" i="9" s="1"/>
  <c r="I918" i="9"/>
  <c r="J918" i="9"/>
  <c r="K918" i="9"/>
  <c r="F919" i="9"/>
  <c r="G919" i="9" a="1"/>
  <c r="G919" i="9" s="1"/>
  <c r="H919" i="9" a="1"/>
  <c r="H919" i="9" s="1"/>
  <c r="I919" i="9"/>
  <c r="J919" i="9"/>
  <c r="K919" i="9"/>
  <c r="F920" i="9"/>
  <c r="G920" i="9" a="1"/>
  <c r="G920" i="9" s="1"/>
  <c r="H920" i="9" a="1"/>
  <c r="H920" i="9" s="1"/>
  <c r="I920" i="9"/>
  <c r="J920" i="9"/>
  <c r="K920" i="9"/>
  <c r="F921" i="9"/>
  <c r="G921" i="9" a="1"/>
  <c r="G921" i="9" s="1"/>
  <c r="H921" i="9" a="1"/>
  <c r="H921" i="9" s="1"/>
  <c r="I921" i="9"/>
  <c r="J921" i="9"/>
  <c r="K921" i="9"/>
  <c r="F922" i="9"/>
  <c r="G922" i="9" a="1"/>
  <c r="G922" i="9" s="1"/>
  <c r="H922" i="9" a="1"/>
  <c r="H922" i="9" s="1"/>
  <c r="I922" i="9"/>
  <c r="J922" i="9"/>
  <c r="K922" i="9"/>
  <c r="F923" i="9"/>
  <c r="G923" i="9" a="1"/>
  <c r="G923" i="9" s="1"/>
  <c r="H923" i="9" a="1"/>
  <c r="H923" i="9" s="1"/>
  <c r="I923" i="9"/>
  <c r="J923" i="9"/>
  <c r="K923" i="9"/>
  <c r="F924" i="9"/>
  <c r="G924" i="9" a="1"/>
  <c r="G924" i="9" s="1"/>
  <c r="H924" i="9" a="1"/>
  <c r="H924" i="9" s="1"/>
  <c r="I924" i="9"/>
  <c r="J924" i="9"/>
  <c r="K924" i="9"/>
  <c r="F925" i="9"/>
  <c r="G925" i="9" a="1"/>
  <c r="G925" i="9" s="1"/>
  <c r="H925" i="9" a="1"/>
  <c r="H925" i="9" s="1"/>
  <c r="I925" i="9"/>
  <c r="J925" i="9"/>
  <c r="K925" i="9"/>
  <c r="F926" i="9"/>
  <c r="G926" i="9" a="1"/>
  <c r="G926" i="9" s="1"/>
  <c r="H926" i="9" a="1"/>
  <c r="H926" i="9" s="1"/>
  <c r="I926" i="9"/>
  <c r="J926" i="9"/>
  <c r="K926" i="9"/>
  <c r="F927" i="9"/>
  <c r="G927" i="9" a="1"/>
  <c r="G927" i="9" s="1"/>
  <c r="H927" i="9" a="1"/>
  <c r="H927" i="9" s="1"/>
  <c r="I927" i="9"/>
  <c r="J927" i="9"/>
  <c r="K927" i="9"/>
  <c r="F928" i="9"/>
  <c r="G928" i="9" a="1"/>
  <c r="G928" i="9" s="1"/>
  <c r="H928" i="9" a="1"/>
  <c r="H928" i="9" s="1"/>
  <c r="I928" i="9"/>
  <c r="J928" i="9"/>
  <c r="K928" i="9"/>
  <c r="F929" i="9"/>
  <c r="G929" i="9" a="1"/>
  <c r="G929" i="9" s="1"/>
  <c r="H929" i="9" a="1"/>
  <c r="H929" i="9" s="1"/>
  <c r="I929" i="9"/>
  <c r="J929" i="9"/>
  <c r="K929" i="9"/>
  <c r="F930" i="9"/>
  <c r="G930" i="9" a="1"/>
  <c r="G930" i="9" s="1"/>
  <c r="H930" i="9" a="1"/>
  <c r="H930" i="9" s="1"/>
  <c r="I930" i="9"/>
  <c r="J930" i="9"/>
  <c r="K930" i="9"/>
  <c r="F931" i="9"/>
  <c r="G931" i="9" a="1"/>
  <c r="G931" i="9" s="1"/>
  <c r="H931" i="9" a="1"/>
  <c r="H931" i="9" s="1"/>
  <c r="I931" i="9"/>
  <c r="J931" i="9"/>
  <c r="K931" i="9"/>
  <c r="F932" i="9"/>
  <c r="G932" i="9" a="1"/>
  <c r="G932" i="9" s="1"/>
  <c r="H932" i="9" a="1"/>
  <c r="H932" i="9" s="1"/>
  <c r="I932" i="9"/>
  <c r="J932" i="9"/>
  <c r="K932" i="9"/>
  <c r="F933" i="9"/>
  <c r="G933" i="9" a="1"/>
  <c r="G933" i="9" s="1"/>
  <c r="H933" i="9" a="1"/>
  <c r="H933" i="9" s="1"/>
  <c r="I933" i="9"/>
  <c r="J933" i="9"/>
  <c r="K933" i="9"/>
  <c r="F934" i="9"/>
  <c r="G934" i="9" a="1"/>
  <c r="G934" i="9" s="1"/>
  <c r="H934" i="9" a="1"/>
  <c r="H934" i="9" s="1"/>
  <c r="I934" i="9"/>
  <c r="J934" i="9"/>
  <c r="K934" i="9"/>
  <c r="F935" i="9"/>
  <c r="G935" i="9" a="1"/>
  <c r="G935" i="9" s="1"/>
  <c r="H935" i="9" a="1"/>
  <c r="H935" i="9" s="1"/>
  <c r="I935" i="9"/>
  <c r="J935" i="9"/>
  <c r="K935" i="9"/>
  <c r="F936" i="9"/>
  <c r="G936" i="9" a="1"/>
  <c r="G936" i="9" s="1"/>
  <c r="H936" i="9" a="1"/>
  <c r="H936" i="9" s="1"/>
  <c r="I936" i="9"/>
  <c r="J936" i="9"/>
  <c r="K936" i="9"/>
  <c r="F937" i="9"/>
  <c r="G937" i="9" a="1"/>
  <c r="G937" i="9" s="1"/>
  <c r="H937" i="9" a="1"/>
  <c r="H937" i="9" s="1"/>
  <c r="I937" i="9"/>
  <c r="J937" i="9"/>
  <c r="K937" i="9"/>
  <c r="F938" i="9"/>
  <c r="G938" i="9" a="1"/>
  <c r="G938" i="9" s="1"/>
  <c r="H938" i="9" a="1"/>
  <c r="H938" i="9" s="1"/>
  <c r="I938" i="9"/>
  <c r="J938" i="9"/>
  <c r="K938" i="9"/>
  <c r="F939" i="9"/>
  <c r="G939" i="9" a="1"/>
  <c r="G939" i="9" s="1"/>
  <c r="H939" i="9" a="1"/>
  <c r="H939" i="9" s="1"/>
  <c r="I939" i="9"/>
  <c r="J939" i="9"/>
  <c r="K939" i="9"/>
  <c r="F940" i="9"/>
  <c r="G940" i="9" a="1"/>
  <c r="G940" i="9" s="1"/>
  <c r="H940" i="9" a="1"/>
  <c r="H940" i="9" s="1"/>
  <c r="I940" i="9"/>
  <c r="J940" i="9"/>
  <c r="K940" i="9"/>
  <c r="F941" i="9"/>
  <c r="G941" i="9" a="1"/>
  <c r="G941" i="9" s="1"/>
  <c r="H941" i="9" a="1"/>
  <c r="H941" i="9" s="1"/>
  <c r="I941" i="9"/>
  <c r="J941" i="9"/>
  <c r="K941" i="9"/>
  <c r="F942" i="9"/>
  <c r="G942" i="9" a="1"/>
  <c r="G942" i="9" s="1"/>
  <c r="H942" i="9" a="1"/>
  <c r="H942" i="9" s="1"/>
  <c r="I942" i="9"/>
  <c r="J942" i="9"/>
  <c r="K942" i="9"/>
  <c r="F943" i="9"/>
  <c r="G943" i="9" a="1"/>
  <c r="G943" i="9" s="1"/>
  <c r="H943" i="9" a="1"/>
  <c r="H943" i="9" s="1"/>
  <c r="I943" i="9"/>
  <c r="J943" i="9"/>
  <c r="K943" i="9"/>
  <c r="F944" i="9"/>
  <c r="G944" i="9" a="1"/>
  <c r="G944" i="9" s="1"/>
  <c r="H944" i="9" a="1"/>
  <c r="H944" i="9" s="1"/>
  <c r="I944" i="9"/>
  <c r="J944" i="9"/>
  <c r="K944" i="9"/>
  <c r="F945" i="9"/>
  <c r="G945" i="9" a="1"/>
  <c r="G945" i="9" s="1"/>
  <c r="H945" i="9" a="1"/>
  <c r="H945" i="9" s="1"/>
  <c r="I945" i="9"/>
  <c r="J945" i="9"/>
  <c r="K945" i="9"/>
  <c r="F946" i="9"/>
  <c r="G946" i="9" a="1"/>
  <c r="G946" i="9" s="1"/>
  <c r="H946" i="9" a="1"/>
  <c r="H946" i="9" s="1"/>
  <c r="I946" i="9"/>
  <c r="J946" i="9"/>
  <c r="K946" i="9"/>
  <c r="F947" i="9"/>
  <c r="G947" i="9" a="1"/>
  <c r="G947" i="9" s="1"/>
  <c r="H947" i="9" a="1"/>
  <c r="H947" i="9" s="1"/>
  <c r="I947" i="9"/>
  <c r="J947" i="9"/>
  <c r="K947" i="9"/>
  <c r="F948" i="9"/>
  <c r="G948" i="9" a="1"/>
  <c r="G948" i="9" s="1"/>
  <c r="H948" i="9" a="1"/>
  <c r="H948" i="9" s="1"/>
  <c r="I948" i="9"/>
  <c r="J948" i="9"/>
  <c r="K948" i="9"/>
  <c r="F949" i="9"/>
  <c r="G949" i="9" a="1"/>
  <c r="G949" i="9" s="1"/>
  <c r="H949" i="9" a="1"/>
  <c r="H949" i="9" s="1"/>
  <c r="I949" i="9"/>
  <c r="J949" i="9"/>
  <c r="K949" i="9"/>
  <c r="F950" i="9"/>
  <c r="G950" i="9" a="1"/>
  <c r="G950" i="9" s="1"/>
  <c r="H950" i="9" a="1"/>
  <c r="H950" i="9" s="1"/>
  <c r="I950" i="9"/>
  <c r="J950" i="9"/>
  <c r="K950" i="9"/>
  <c r="F951" i="9"/>
  <c r="G951" i="9" a="1"/>
  <c r="G951" i="9" s="1"/>
  <c r="H951" i="9" a="1"/>
  <c r="H951" i="9" s="1"/>
  <c r="I951" i="9"/>
  <c r="J951" i="9"/>
  <c r="K951" i="9"/>
  <c r="F952" i="9"/>
  <c r="G952" i="9" a="1"/>
  <c r="G952" i="9" s="1"/>
  <c r="H952" i="9" a="1"/>
  <c r="H952" i="9" s="1"/>
  <c r="I952" i="9"/>
  <c r="J952" i="9"/>
  <c r="K952" i="9"/>
  <c r="F953" i="9"/>
  <c r="G953" i="9" a="1"/>
  <c r="G953" i="9" s="1"/>
  <c r="H953" i="9" a="1"/>
  <c r="H953" i="9" s="1"/>
  <c r="I953" i="9"/>
  <c r="J953" i="9"/>
  <c r="K953" i="9"/>
  <c r="F954" i="9"/>
  <c r="G954" i="9" a="1"/>
  <c r="G954" i="9" s="1"/>
  <c r="H954" i="9" a="1"/>
  <c r="H954" i="9" s="1"/>
  <c r="I954" i="9"/>
  <c r="J954" i="9"/>
  <c r="K954" i="9"/>
  <c r="F955" i="9"/>
  <c r="G955" i="9" a="1"/>
  <c r="G955" i="9" s="1"/>
  <c r="H955" i="9" a="1"/>
  <c r="H955" i="9" s="1"/>
  <c r="I955" i="9"/>
  <c r="J955" i="9"/>
  <c r="K955" i="9"/>
  <c r="F956" i="9"/>
  <c r="G956" i="9" a="1"/>
  <c r="G956" i="9" s="1"/>
  <c r="H956" i="9" a="1"/>
  <c r="H956" i="9" s="1"/>
  <c r="I956" i="9"/>
  <c r="J956" i="9"/>
  <c r="K956" i="9"/>
  <c r="F957" i="9"/>
  <c r="G957" i="9" a="1"/>
  <c r="G957" i="9" s="1"/>
  <c r="H957" i="9" a="1"/>
  <c r="H957" i="9" s="1"/>
  <c r="I957" i="9"/>
  <c r="J957" i="9"/>
  <c r="K957" i="9"/>
  <c r="F958" i="9"/>
  <c r="G958" i="9" a="1"/>
  <c r="G958" i="9" s="1"/>
  <c r="H958" i="9" a="1"/>
  <c r="H958" i="9" s="1"/>
  <c r="I958" i="9"/>
  <c r="J958" i="9"/>
  <c r="K958" i="9"/>
  <c r="F959" i="9"/>
  <c r="G959" i="9" a="1"/>
  <c r="G959" i="9" s="1"/>
  <c r="H959" i="9" a="1"/>
  <c r="H959" i="9" s="1"/>
  <c r="I959" i="9"/>
  <c r="J959" i="9"/>
  <c r="K959" i="9"/>
  <c r="F960" i="9"/>
  <c r="G960" i="9" a="1"/>
  <c r="G960" i="9" s="1"/>
  <c r="H960" i="9" a="1"/>
  <c r="H960" i="9" s="1"/>
  <c r="I960" i="9"/>
  <c r="J960" i="9"/>
  <c r="K960" i="9"/>
  <c r="F961" i="9"/>
  <c r="G961" i="9" a="1"/>
  <c r="G961" i="9" s="1"/>
  <c r="H961" i="9" a="1"/>
  <c r="H961" i="9" s="1"/>
  <c r="I961" i="9"/>
  <c r="J961" i="9"/>
  <c r="K961" i="9"/>
  <c r="F962" i="9"/>
  <c r="G962" i="9" a="1"/>
  <c r="G962" i="9" s="1"/>
  <c r="H962" i="9" a="1"/>
  <c r="H962" i="9" s="1"/>
  <c r="I962" i="9"/>
  <c r="J962" i="9"/>
  <c r="K962" i="9"/>
  <c r="F963" i="9"/>
  <c r="G963" i="9" a="1"/>
  <c r="G963" i="9" s="1"/>
  <c r="H963" i="9" a="1"/>
  <c r="H963" i="9" s="1"/>
  <c r="I963" i="9"/>
  <c r="J963" i="9"/>
  <c r="K963" i="9"/>
  <c r="F964" i="9"/>
  <c r="G964" i="9" a="1"/>
  <c r="G964" i="9" s="1"/>
  <c r="H964" i="9" a="1"/>
  <c r="H964" i="9" s="1"/>
  <c r="I964" i="9"/>
  <c r="J964" i="9"/>
  <c r="K964" i="9"/>
  <c r="F965" i="9"/>
  <c r="G965" i="9" a="1"/>
  <c r="G965" i="9" s="1"/>
  <c r="H965" i="9" a="1"/>
  <c r="H965" i="9" s="1"/>
  <c r="I965" i="9"/>
  <c r="J965" i="9"/>
  <c r="K965" i="9"/>
  <c r="F966" i="9"/>
  <c r="G966" i="9" a="1"/>
  <c r="G966" i="9" s="1"/>
  <c r="H966" i="9" a="1"/>
  <c r="H966" i="9" s="1"/>
  <c r="I966" i="9"/>
  <c r="J966" i="9"/>
  <c r="K966" i="9"/>
  <c r="F967" i="9"/>
  <c r="G967" i="9" a="1"/>
  <c r="G967" i="9" s="1"/>
  <c r="H967" i="9" a="1"/>
  <c r="H967" i="9" s="1"/>
  <c r="I967" i="9"/>
  <c r="J967" i="9"/>
  <c r="K967" i="9"/>
  <c r="F968" i="9"/>
  <c r="G968" i="9" a="1"/>
  <c r="G968" i="9" s="1"/>
  <c r="H968" i="9" a="1"/>
  <c r="H968" i="9" s="1"/>
  <c r="I968" i="9"/>
  <c r="J968" i="9"/>
  <c r="K968" i="9"/>
  <c r="F969" i="9"/>
  <c r="G969" i="9" a="1"/>
  <c r="G969" i="9" s="1"/>
  <c r="H969" i="9" a="1"/>
  <c r="H969" i="9" s="1"/>
  <c r="I969" i="9"/>
  <c r="J969" i="9"/>
  <c r="K969" i="9"/>
  <c r="F970" i="9"/>
  <c r="G970" i="9" a="1"/>
  <c r="G970" i="9" s="1"/>
  <c r="H970" i="9" a="1"/>
  <c r="H970" i="9" s="1"/>
  <c r="I970" i="9"/>
  <c r="J970" i="9"/>
  <c r="K970" i="9"/>
  <c r="F971" i="9"/>
  <c r="G971" i="9" a="1"/>
  <c r="G971" i="9" s="1"/>
  <c r="H971" i="9" a="1"/>
  <c r="H971" i="9" s="1"/>
  <c r="I971" i="9"/>
  <c r="J971" i="9"/>
  <c r="K971" i="9"/>
  <c r="F972" i="9"/>
  <c r="G972" i="9" a="1"/>
  <c r="G972" i="9" s="1"/>
  <c r="H972" i="9" a="1"/>
  <c r="H972" i="9" s="1"/>
  <c r="I972" i="9"/>
  <c r="J972" i="9"/>
  <c r="K972" i="9"/>
  <c r="F973" i="9"/>
  <c r="G973" i="9" a="1"/>
  <c r="G973" i="9" s="1"/>
  <c r="H973" i="9" a="1"/>
  <c r="H973" i="9" s="1"/>
  <c r="I973" i="9"/>
  <c r="J973" i="9"/>
  <c r="K973" i="9"/>
  <c r="F974" i="9"/>
  <c r="G974" i="9" a="1"/>
  <c r="G974" i="9" s="1"/>
  <c r="H974" i="9" a="1"/>
  <c r="H974" i="9" s="1"/>
  <c r="I974" i="9"/>
  <c r="J974" i="9"/>
  <c r="K974" i="9"/>
  <c r="F975" i="9"/>
  <c r="G975" i="9" a="1"/>
  <c r="G975" i="9" s="1"/>
  <c r="H975" i="9" a="1"/>
  <c r="H975" i="9" s="1"/>
  <c r="I975" i="9"/>
  <c r="J975" i="9"/>
  <c r="K975" i="9"/>
  <c r="F976" i="9"/>
  <c r="G976" i="9" a="1"/>
  <c r="G976" i="9" s="1"/>
  <c r="H976" i="9" a="1"/>
  <c r="H976" i="9" s="1"/>
  <c r="I976" i="9"/>
  <c r="J976" i="9"/>
  <c r="K976" i="9"/>
  <c r="F977" i="9"/>
  <c r="G977" i="9" a="1"/>
  <c r="G977" i="9" s="1"/>
  <c r="H977" i="9" a="1"/>
  <c r="H977" i="9" s="1"/>
  <c r="I977" i="9"/>
  <c r="J977" i="9"/>
  <c r="K977" i="9"/>
  <c r="F978" i="9"/>
  <c r="G978" i="9" a="1"/>
  <c r="G978" i="9" s="1"/>
  <c r="H978" i="9" a="1"/>
  <c r="H978" i="9" s="1"/>
  <c r="I978" i="9"/>
  <c r="J978" i="9"/>
  <c r="K978" i="9"/>
  <c r="F979" i="9"/>
  <c r="G979" i="9" a="1"/>
  <c r="G979" i="9" s="1"/>
  <c r="H979" i="9" a="1"/>
  <c r="H979" i="9" s="1"/>
  <c r="I979" i="9"/>
  <c r="J979" i="9"/>
  <c r="K979" i="9"/>
  <c r="F980" i="9"/>
  <c r="G980" i="9" a="1"/>
  <c r="G980" i="9" s="1"/>
  <c r="H980" i="9" a="1"/>
  <c r="H980" i="9" s="1"/>
  <c r="I980" i="9"/>
  <c r="J980" i="9"/>
  <c r="K980" i="9"/>
  <c r="F981" i="9"/>
  <c r="G981" i="9" a="1"/>
  <c r="G981" i="9" s="1"/>
  <c r="H981" i="9" a="1"/>
  <c r="H981" i="9" s="1"/>
  <c r="I981" i="9"/>
  <c r="J981" i="9"/>
  <c r="K981" i="9"/>
  <c r="F982" i="9"/>
  <c r="G982" i="9" a="1"/>
  <c r="G982" i="9" s="1"/>
  <c r="H982" i="9" a="1"/>
  <c r="H982" i="9" s="1"/>
  <c r="I982" i="9"/>
  <c r="J982" i="9"/>
  <c r="K982" i="9"/>
  <c r="F983" i="9"/>
  <c r="G983" i="9" a="1"/>
  <c r="G983" i="9" s="1"/>
  <c r="H983" i="9" a="1"/>
  <c r="H983" i="9" s="1"/>
  <c r="I983" i="9"/>
  <c r="J983" i="9"/>
  <c r="K983" i="9"/>
  <c r="F984" i="9"/>
  <c r="G984" i="9" a="1"/>
  <c r="G984" i="9" s="1"/>
  <c r="H984" i="9" a="1"/>
  <c r="H984" i="9" s="1"/>
  <c r="I984" i="9"/>
  <c r="J984" i="9"/>
  <c r="K984" i="9"/>
  <c r="F985" i="9"/>
  <c r="G985" i="9" a="1"/>
  <c r="G985" i="9" s="1"/>
  <c r="H985" i="9" a="1"/>
  <c r="H985" i="9" s="1"/>
  <c r="I985" i="9"/>
  <c r="J985" i="9"/>
  <c r="K985" i="9"/>
  <c r="F986" i="9"/>
  <c r="G986" i="9" a="1"/>
  <c r="G986" i="9" s="1"/>
  <c r="H986" i="9" a="1"/>
  <c r="H986" i="9" s="1"/>
  <c r="I986" i="9"/>
  <c r="J986" i="9"/>
  <c r="K986" i="9"/>
  <c r="F987" i="9"/>
  <c r="G987" i="9" a="1"/>
  <c r="G987" i="9" s="1"/>
  <c r="H987" i="9" a="1"/>
  <c r="H987" i="9" s="1"/>
  <c r="I987" i="9"/>
  <c r="J987" i="9"/>
  <c r="K987" i="9"/>
  <c r="F988" i="9"/>
  <c r="G988" i="9" a="1"/>
  <c r="G988" i="9" s="1"/>
  <c r="H988" i="9" a="1"/>
  <c r="H988" i="9" s="1"/>
  <c r="I988" i="9"/>
  <c r="J988" i="9"/>
  <c r="K988" i="9"/>
  <c r="F989" i="9"/>
  <c r="G989" i="9" a="1"/>
  <c r="G989" i="9" s="1"/>
  <c r="H989" i="9" a="1"/>
  <c r="H989" i="9" s="1"/>
  <c r="I989" i="9"/>
  <c r="J989" i="9"/>
  <c r="K989" i="9"/>
  <c r="F990" i="9"/>
  <c r="G990" i="9" a="1"/>
  <c r="G990" i="9" s="1"/>
  <c r="H990" i="9" a="1"/>
  <c r="H990" i="9" s="1"/>
  <c r="I990" i="9"/>
  <c r="J990" i="9"/>
  <c r="K990" i="9"/>
  <c r="F991" i="9"/>
  <c r="G991" i="9" a="1"/>
  <c r="G991" i="9" s="1"/>
  <c r="H991" i="9" a="1"/>
  <c r="H991" i="9" s="1"/>
  <c r="I991" i="9"/>
  <c r="J991" i="9"/>
  <c r="K991" i="9"/>
  <c r="F992" i="9"/>
  <c r="G992" i="9" a="1"/>
  <c r="G992" i="9" s="1"/>
  <c r="H992" i="9" a="1"/>
  <c r="H992" i="9" s="1"/>
  <c r="I992" i="9"/>
  <c r="J992" i="9"/>
  <c r="K992" i="9"/>
  <c r="F993" i="9"/>
  <c r="G993" i="9" a="1"/>
  <c r="G993" i="9" s="1"/>
  <c r="H993" i="9" a="1"/>
  <c r="H993" i="9" s="1"/>
  <c r="I993" i="9"/>
  <c r="J993" i="9"/>
  <c r="K993" i="9"/>
  <c r="F994" i="9"/>
  <c r="G994" i="9" a="1"/>
  <c r="G994" i="9" s="1"/>
  <c r="H994" i="9" a="1"/>
  <c r="H994" i="9" s="1"/>
  <c r="I994" i="9"/>
  <c r="J994" i="9"/>
  <c r="K994" i="9"/>
  <c r="F995" i="9"/>
  <c r="G995" i="9" a="1"/>
  <c r="G995" i="9" s="1"/>
  <c r="H995" i="9" a="1"/>
  <c r="H995" i="9" s="1"/>
  <c r="I995" i="9"/>
  <c r="J995" i="9"/>
  <c r="K995" i="9"/>
  <c r="F996" i="9"/>
  <c r="G996" i="9" a="1"/>
  <c r="G996" i="9" s="1"/>
  <c r="H996" i="9" a="1"/>
  <c r="H996" i="9" s="1"/>
  <c r="I996" i="9"/>
  <c r="J996" i="9"/>
  <c r="K996" i="9"/>
  <c r="F997" i="9"/>
  <c r="G997" i="9" a="1"/>
  <c r="G997" i="9" s="1"/>
  <c r="H997" i="9" a="1"/>
  <c r="H997" i="9" s="1"/>
  <c r="I997" i="9"/>
  <c r="J997" i="9"/>
  <c r="K997" i="9"/>
  <c r="F998" i="9"/>
  <c r="G998" i="9" a="1"/>
  <c r="G998" i="9" s="1"/>
  <c r="H998" i="9" a="1"/>
  <c r="H998" i="9" s="1"/>
  <c r="I998" i="9"/>
  <c r="J998" i="9"/>
  <c r="K998" i="9"/>
  <c r="F999" i="9"/>
  <c r="G999" i="9" a="1"/>
  <c r="G999" i="9" s="1"/>
  <c r="H999" i="9" a="1"/>
  <c r="H999" i="9" s="1"/>
  <c r="I999" i="9"/>
  <c r="J999" i="9"/>
  <c r="K999" i="9"/>
  <c r="F1000" i="9"/>
  <c r="G1000" i="9" a="1"/>
  <c r="G1000" i="9" s="1"/>
  <c r="H1000" i="9" a="1"/>
  <c r="H1000" i="9" s="1"/>
  <c r="I1000" i="9"/>
  <c r="J1000" i="9"/>
  <c r="K1000" i="9"/>
  <c r="F1001" i="9"/>
  <c r="G1001" i="9" a="1"/>
  <c r="G1001" i="9" s="1"/>
  <c r="H1001" i="9" a="1"/>
  <c r="H1001" i="9" s="1"/>
  <c r="I1001" i="9"/>
  <c r="J1001" i="9"/>
  <c r="K1001" i="9"/>
  <c r="F1002" i="9"/>
  <c r="G1002" i="9" a="1"/>
  <c r="G1002" i="9" s="1"/>
  <c r="H1002" i="9" a="1"/>
  <c r="H1002" i="9" s="1"/>
  <c r="I1002" i="9"/>
  <c r="J1002" i="9"/>
  <c r="K1002" i="9"/>
  <c r="F1003" i="9"/>
  <c r="G1003" i="9" a="1"/>
  <c r="G1003" i="9" s="1"/>
  <c r="H1003" i="9" a="1"/>
  <c r="H1003" i="9" s="1"/>
  <c r="I1003" i="9"/>
  <c r="J1003" i="9"/>
  <c r="K1003" i="9"/>
  <c r="F1004" i="9"/>
  <c r="G1004" i="9" a="1"/>
  <c r="G1004" i="9" s="1"/>
  <c r="H1004" i="9" a="1"/>
  <c r="H1004" i="9" s="1"/>
  <c r="I1004" i="9"/>
  <c r="J1004" i="9"/>
  <c r="K1004" i="9"/>
  <c r="F1005" i="9"/>
  <c r="G1005" i="9" a="1"/>
  <c r="G1005" i="9" s="1"/>
  <c r="H1005" i="9" a="1"/>
  <c r="H1005" i="9" s="1"/>
  <c r="I1005" i="9"/>
  <c r="J1005" i="9"/>
  <c r="K1005" i="9"/>
  <c r="F1006" i="9"/>
  <c r="G1006" i="9" a="1"/>
  <c r="G1006" i="9" s="1"/>
  <c r="H1006" i="9" a="1"/>
  <c r="H1006" i="9" s="1"/>
  <c r="I1006" i="9"/>
  <c r="J1006" i="9"/>
  <c r="K1006" i="9"/>
  <c r="F1007" i="9"/>
  <c r="G1007" i="9" a="1"/>
  <c r="G1007" i="9" s="1"/>
  <c r="H1007" i="9" a="1"/>
  <c r="H1007" i="9" s="1"/>
  <c r="I1007" i="9"/>
  <c r="J1007" i="9"/>
  <c r="K1007" i="9"/>
  <c r="F1008" i="9"/>
  <c r="G1008" i="9" a="1"/>
  <c r="G1008" i="9" s="1"/>
  <c r="H1008" i="9" a="1"/>
  <c r="H1008" i="9" s="1"/>
  <c r="I1008" i="9"/>
  <c r="J1008" i="9"/>
  <c r="K1008" i="9"/>
  <c r="F1009" i="9"/>
  <c r="G1009" i="9" a="1"/>
  <c r="G1009" i="9" s="1"/>
  <c r="H1009" i="9" a="1"/>
  <c r="H1009" i="9" s="1"/>
  <c r="I1009" i="9"/>
  <c r="J1009" i="9"/>
  <c r="K1009" i="9"/>
  <c r="F1010" i="9"/>
  <c r="G1010" i="9" a="1"/>
  <c r="G1010" i="9" s="1"/>
  <c r="H1010" i="9" a="1"/>
  <c r="H1010" i="9" s="1"/>
  <c r="I1010" i="9"/>
  <c r="J1010" i="9"/>
  <c r="K1010" i="9"/>
  <c r="F1011" i="9"/>
  <c r="G1011" i="9" a="1"/>
  <c r="G1011" i="9" s="1"/>
  <c r="H1011" i="9" a="1"/>
  <c r="H1011" i="9" s="1"/>
  <c r="I1011" i="9"/>
  <c r="J1011" i="9"/>
  <c r="K1011" i="9"/>
  <c r="F1012" i="9"/>
  <c r="G1012" i="9" a="1"/>
  <c r="G1012" i="9" s="1"/>
  <c r="H1012" i="9" a="1"/>
  <c r="H1012" i="9" s="1"/>
  <c r="I1012" i="9"/>
  <c r="J1012" i="9"/>
  <c r="K1012" i="9"/>
  <c r="F1013" i="9"/>
  <c r="G1013" i="9" a="1"/>
  <c r="G1013" i="9" s="1"/>
  <c r="H1013" i="9" a="1"/>
  <c r="H1013" i="9" s="1"/>
  <c r="I1013" i="9"/>
  <c r="J1013" i="9"/>
  <c r="K1013" i="9"/>
  <c r="F1014" i="9"/>
  <c r="G1014" i="9" a="1"/>
  <c r="G1014" i="9" s="1"/>
  <c r="H1014" i="9" a="1"/>
  <c r="H1014" i="9" s="1"/>
  <c r="I1014" i="9"/>
  <c r="J1014" i="9"/>
  <c r="K1014" i="9"/>
  <c r="F1015" i="9"/>
  <c r="G1015" i="9" a="1"/>
  <c r="G1015" i="9" s="1"/>
  <c r="H1015" i="9" a="1"/>
  <c r="H1015" i="9" s="1"/>
  <c r="I1015" i="9"/>
  <c r="J1015" i="9"/>
  <c r="K1015" i="9"/>
  <c r="F1016" i="9"/>
  <c r="G1016" i="9" a="1"/>
  <c r="G1016" i="9" s="1"/>
  <c r="H1016" i="9" a="1"/>
  <c r="H1016" i="9" s="1"/>
  <c r="I1016" i="9"/>
  <c r="J1016" i="9"/>
  <c r="K1016" i="9"/>
  <c r="F1017" i="9"/>
  <c r="G1017" i="9" a="1"/>
  <c r="G1017" i="9" s="1"/>
  <c r="H1017" i="9" a="1"/>
  <c r="H1017" i="9" s="1"/>
  <c r="I1017" i="9"/>
  <c r="J1017" i="9"/>
  <c r="K1017" i="9"/>
  <c r="F1018" i="9"/>
  <c r="G1018" i="9" a="1"/>
  <c r="G1018" i="9" s="1"/>
  <c r="H1018" i="9" a="1"/>
  <c r="H1018" i="9" s="1"/>
  <c r="I1018" i="9"/>
  <c r="J1018" i="9"/>
  <c r="K1018" i="9"/>
  <c r="F1019" i="9"/>
  <c r="G1019" i="9" a="1"/>
  <c r="G1019" i="9" s="1"/>
  <c r="H1019" i="9" a="1"/>
  <c r="H1019" i="9" s="1"/>
  <c r="I1019" i="9"/>
  <c r="J1019" i="9"/>
  <c r="K1019" i="9"/>
  <c r="F1020" i="9"/>
  <c r="G1020" i="9" a="1"/>
  <c r="G1020" i="9" s="1"/>
  <c r="H1020" i="9" a="1"/>
  <c r="H1020" i="9" s="1"/>
  <c r="I1020" i="9"/>
  <c r="J1020" i="9"/>
  <c r="K1020" i="9"/>
  <c r="F1021" i="9"/>
  <c r="G1021" i="9" a="1"/>
  <c r="G1021" i="9" s="1"/>
  <c r="H1021" i="9" a="1"/>
  <c r="H1021" i="9" s="1"/>
  <c r="I1021" i="9"/>
  <c r="J1021" i="9"/>
  <c r="K1021" i="9"/>
  <c r="F1022" i="9"/>
  <c r="G1022" i="9" a="1"/>
  <c r="G1022" i="9" s="1"/>
  <c r="H1022" i="9" a="1"/>
  <c r="H1022" i="9" s="1"/>
  <c r="I1022" i="9"/>
  <c r="J1022" i="9"/>
  <c r="K1022" i="9"/>
  <c r="F1023" i="9"/>
  <c r="G1023" i="9" a="1"/>
  <c r="G1023" i="9" s="1"/>
  <c r="H1023" i="9" a="1"/>
  <c r="H1023" i="9" s="1"/>
  <c r="I1023" i="9"/>
  <c r="J1023" i="9"/>
  <c r="K1023" i="9"/>
  <c r="F1024" i="9"/>
  <c r="G1024" i="9" a="1"/>
  <c r="G1024" i="9" s="1"/>
  <c r="H1024" i="9" a="1"/>
  <c r="H1024" i="9" s="1"/>
  <c r="I1024" i="9"/>
  <c r="J1024" i="9"/>
  <c r="K1024" i="9"/>
  <c r="F1025" i="9"/>
  <c r="G1025" i="9" a="1"/>
  <c r="G1025" i="9" s="1"/>
  <c r="H1025" i="9" a="1"/>
  <c r="H1025" i="9" s="1"/>
  <c r="I1025" i="9"/>
  <c r="J1025" i="9"/>
  <c r="K1025" i="9"/>
  <c r="F1026" i="9"/>
  <c r="G1026" i="9" a="1"/>
  <c r="G1026" i="9" s="1"/>
  <c r="H1026" i="9" a="1"/>
  <c r="H1026" i="9" s="1"/>
  <c r="I1026" i="9"/>
  <c r="J1026" i="9"/>
  <c r="K1026" i="9"/>
  <c r="F1027" i="9"/>
  <c r="G1027" i="9" a="1"/>
  <c r="G1027" i="9" s="1"/>
  <c r="H1027" i="9" a="1"/>
  <c r="H1027" i="9" s="1"/>
  <c r="I1027" i="9"/>
  <c r="J1027" i="9"/>
  <c r="K1027" i="9"/>
  <c r="F1028" i="9"/>
  <c r="G1028" i="9" a="1"/>
  <c r="G1028" i="9" s="1"/>
  <c r="H1028" i="9" a="1"/>
  <c r="H1028" i="9" s="1"/>
  <c r="I1028" i="9"/>
  <c r="J1028" i="9"/>
  <c r="K1028" i="9"/>
  <c r="F1029" i="9"/>
  <c r="G1029" i="9" a="1"/>
  <c r="G1029" i="9" s="1"/>
  <c r="H1029" i="9" a="1"/>
  <c r="H1029" i="9" s="1"/>
  <c r="I1029" i="9"/>
  <c r="J1029" i="9"/>
  <c r="K1029" i="9"/>
  <c r="F1030" i="9"/>
  <c r="G1030" i="9" a="1"/>
  <c r="G1030" i="9" s="1"/>
  <c r="H1030" i="9" a="1"/>
  <c r="H1030" i="9" s="1"/>
  <c r="I1030" i="9"/>
  <c r="J1030" i="9"/>
  <c r="K1030" i="9"/>
  <c r="F1031" i="9"/>
  <c r="G1031" i="9" a="1"/>
  <c r="G1031" i="9" s="1"/>
  <c r="H1031" i="9" a="1"/>
  <c r="H1031" i="9" s="1"/>
  <c r="I1031" i="9"/>
  <c r="J1031" i="9"/>
  <c r="K1031" i="9"/>
  <c r="F1032" i="9"/>
  <c r="G1032" i="9" a="1"/>
  <c r="G1032" i="9" s="1"/>
  <c r="H1032" i="9" a="1"/>
  <c r="H1032" i="9" s="1"/>
  <c r="I1032" i="9"/>
  <c r="J1032" i="9"/>
  <c r="K1032" i="9"/>
  <c r="F1033" i="9"/>
  <c r="G1033" i="9" a="1"/>
  <c r="G1033" i="9" s="1"/>
  <c r="H1033" i="9" a="1"/>
  <c r="H1033" i="9" s="1"/>
  <c r="I1033" i="9"/>
  <c r="J1033" i="9"/>
  <c r="K1033" i="9"/>
  <c r="F1034" i="9"/>
  <c r="G1034" i="9" a="1"/>
  <c r="G1034" i="9" s="1"/>
  <c r="H1034" i="9" a="1"/>
  <c r="H1034" i="9" s="1"/>
  <c r="I1034" i="9"/>
  <c r="J1034" i="9"/>
  <c r="K1034" i="9"/>
  <c r="F1035" i="9"/>
  <c r="G1035" i="9" a="1"/>
  <c r="G1035" i="9" s="1"/>
  <c r="H1035" i="9" a="1"/>
  <c r="H1035" i="9" s="1"/>
  <c r="I1035" i="9"/>
  <c r="J1035" i="9"/>
  <c r="K1035" i="9"/>
  <c r="F1036" i="9"/>
  <c r="G1036" i="9" a="1"/>
  <c r="G1036" i="9" s="1"/>
  <c r="H1036" i="9" a="1"/>
  <c r="H1036" i="9" s="1"/>
  <c r="I1036" i="9"/>
  <c r="J1036" i="9"/>
  <c r="K1036" i="9"/>
  <c r="F1037" i="9"/>
  <c r="G1037" i="9" a="1"/>
  <c r="G1037" i="9" s="1"/>
  <c r="H1037" i="9" a="1"/>
  <c r="H1037" i="9" s="1"/>
  <c r="I1037" i="9"/>
  <c r="J1037" i="9"/>
  <c r="K1037" i="9"/>
  <c r="F1038" i="9"/>
  <c r="G1038" i="9" a="1"/>
  <c r="G1038" i="9" s="1"/>
  <c r="H1038" i="9" a="1"/>
  <c r="H1038" i="9" s="1"/>
  <c r="I1038" i="9"/>
  <c r="J1038" i="9"/>
  <c r="K1038" i="9"/>
  <c r="F1039" i="9"/>
  <c r="G1039" i="9" a="1"/>
  <c r="G1039" i="9" s="1"/>
  <c r="H1039" i="9" a="1"/>
  <c r="H1039" i="9" s="1"/>
  <c r="I1039" i="9"/>
  <c r="J1039" i="9"/>
  <c r="K1039" i="9"/>
  <c r="F1040" i="9"/>
  <c r="G1040" i="9" a="1"/>
  <c r="G1040" i="9" s="1"/>
  <c r="H1040" i="9" a="1"/>
  <c r="H1040" i="9" s="1"/>
  <c r="I1040" i="9"/>
  <c r="J1040" i="9"/>
  <c r="K1040" i="9"/>
  <c r="F1041" i="9"/>
  <c r="G1041" i="9" a="1"/>
  <c r="G1041" i="9" s="1"/>
  <c r="H1041" i="9" a="1"/>
  <c r="H1041" i="9" s="1"/>
  <c r="I1041" i="9"/>
  <c r="J1041" i="9"/>
  <c r="K1041" i="9"/>
  <c r="F1042" i="9"/>
  <c r="G1042" i="9" a="1"/>
  <c r="G1042" i="9" s="1"/>
  <c r="H1042" i="9" a="1"/>
  <c r="H1042" i="9" s="1"/>
  <c r="I1042" i="9"/>
  <c r="J1042" i="9"/>
  <c r="K1042" i="9"/>
  <c r="F1043" i="9"/>
  <c r="G1043" i="9" a="1"/>
  <c r="G1043" i="9" s="1"/>
  <c r="H1043" i="9" a="1"/>
  <c r="H1043" i="9" s="1"/>
  <c r="I1043" i="9"/>
  <c r="J1043" i="9"/>
  <c r="K1043" i="9"/>
  <c r="F1044" i="9"/>
  <c r="G1044" i="9" a="1"/>
  <c r="G1044" i="9" s="1"/>
  <c r="H1044" i="9" a="1"/>
  <c r="H1044" i="9" s="1"/>
  <c r="I1044" i="9"/>
  <c r="J1044" i="9"/>
  <c r="K1044" i="9"/>
  <c r="F1045" i="9"/>
  <c r="G1045" i="9" a="1"/>
  <c r="G1045" i="9" s="1"/>
  <c r="H1045" i="9" a="1"/>
  <c r="H1045" i="9" s="1"/>
  <c r="I1045" i="9"/>
  <c r="J1045" i="9"/>
  <c r="K1045" i="9"/>
  <c r="F1046" i="9"/>
  <c r="G1046" i="9" a="1"/>
  <c r="G1046" i="9" s="1"/>
  <c r="H1046" i="9" a="1"/>
  <c r="H1046" i="9" s="1"/>
  <c r="I1046" i="9"/>
  <c r="J1046" i="9"/>
  <c r="K1046" i="9"/>
  <c r="F1047" i="9"/>
  <c r="G1047" i="9" a="1"/>
  <c r="G1047" i="9" s="1"/>
  <c r="H1047" i="9" a="1"/>
  <c r="H1047" i="9" s="1"/>
  <c r="I1047" i="9"/>
  <c r="J1047" i="9"/>
  <c r="K1047" i="9"/>
  <c r="F1048" i="9"/>
  <c r="G1048" i="9" a="1"/>
  <c r="G1048" i="9" s="1"/>
  <c r="H1048" i="9" a="1"/>
  <c r="H1048" i="9" s="1"/>
  <c r="I1048" i="9"/>
  <c r="J1048" i="9"/>
  <c r="K1048" i="9"/>
  <c r="F1049" i="9"/>
  <c r="G1049" i="9" a="1"/>
  <c r="G1049" i="9" s="1"/>
  <c r="H1049" i="9" a="1"/>
  <c r="H1049" i="9" s="1"/>
  <c r="I1049" i="9"/>
  <c r="J1049" i="9"/>
  <c r="K1049" i="9"/>
  <c r="F1050" i="9"/>
  <c r="G1050" i="9" a="1"/>
  <c r="G1050" i="9" s="1"/>
  <c r="H1050" i="9" a="1"/>
  <c r="H1050" i="9" s="1"/>
  <c r="I1050" i="9"/>
  <c r="J1050" i="9"/>
  <c r="K1050" i="9"/>
  <c r="F1051" i="9"/>
  <c r="G1051" i="9" a="1"/>
  <c r="G1051" i="9" s="1"/>
  <c r="H1051" i="9" a="1"/>
  <c r="H1051" i="9" s="1"/>
  <c r="I1051" i="9"/>
  <c r="J1051" i="9"/>
  <c r="K1051" i="9"/>
  <c r="F1052" i="9"/>
  <c r="G1052" i="9" a="1"/>
  <c r="G1052" i="9" s="1"/>
  <c r="H1052" i="9" a="1"/>
  <c r="H1052" i="9" s="1"/>
  <c r="I1052" i="9"/>
  <c r="J1052" i="9"/>
  <c r="K1052" i="9"/>
  <c r="F1053" i="9"/>
  <c r="G1053" i="9" a="1"/>
  <c r="G1053" i="9" s="1"/>
  <c r="H1053" i="9" a="1"/>
  <c r="H1053" i="9" s="1"/>
  <c r="I1053" i="9"/>
  <c r="J1053" i="9"/>
  <c r="K1053" i="9"/>
  <c r="F1054" i="9"/>
  <c r="G1054" i="9" a="1"/>
  <c r="G1054" i="9" s="1"/>
  <c r="H1054" i="9" a="1"/>
  <c r="H1054" i="9" s="1"/>
  <c r="I1054" i="9"/>
  <c r="J1054" i="9"/>
  <c r="K1054" i="9"/>
  <c r="F1055" i="9"/>
  <c r="G1055" i="9" a="1"/>
  <c r="G1055" i="9" s="1"/>
  <c r="H1055" i="9" a="1"/>
  <c r="H1055" i="9" s="1"/>
  <c r="I1055" i="9"/>
  <c r="J1055" i="9"/>
  <c r="K1055" i="9"/>
  <c r="F1056" i="9"/>
  <c r="G1056" i="9" a="1"/>
  <c r="G1056" i="9" s="1"/>
  <c r="H1056" i="9" a="1"/>
  <c r="H1056" i="9" s="1"/>
  <c r="I1056" i="9"/>
  <c r="J1056" i="9"/>
  <c r="K1056" i="9"/>
  <c r="F1057" i="9"/>
  <c r="G1057" i="9" a="1"/>
  <c r="G1057" i="9" s="1"/>
  <c r="H1057" i="9" a="1"/>
  <c r="H1057" i="9" s="1"/>
  <c r="I1057" i="9"/>
  <c r="J1057" i="9"/>
  <c r="K1057" i="9"/>
  <c r="F1058" i="9"/>
  <c r="G1058" i="9" a="1"/>
  <c r="G1058" i="9" s="1"/>
  <c r="H1058" i="9" a="1"/>
  <c r="H1058" i="9" s="1"/>
  <c r="I1058" i="9"/>
  <c r="J1058" i="9"/>
  <c r="K1058" i="9"/>
  <c r="F1059" i="9"/>
  <c r="G1059" i="9" a="1"/>
  <c r="G1059" i="9" s="1"/>
  <c r="H1059" i="9" a="1"/>
  <c r="H1059" i="9" s="1"/>
  <c r="I1059" i="9"/>
  <c r="J1059" i="9"/>
  <c r="K1059" i="9"/>
  <c r="F1060" i="9"/>
  <c r="G1060" i="9" a="1"/>
  <c r="G1060" i="9" s="1"/>
  <c r="H1060" i="9" a="1"/>
  <c r="H1060" i="9" s="1"/>
  <c r="I1060" i="9"/>
  <c r="J1060" i="9"/>
  <c r="K1060" i="9"/>
  <c r="F1061" i="9"/>
  <c r="G1061" i="9" a="1"/>
  <c r="G1061" i="9" s="1"/>
  <c r="H1061" i="9" a="1"/>
  <c r="H1061" i="9" s="1"/>
  <c r="I1061" i="9"/>
  <c r="J1061" i="9"/>
  <c r="K1061" i="9"/>
  <c r="F1062" i="9"/>
  <c r="G1062" i="9" a="1"/>
  <c r="G1062" i="9" s="1"/>
  <c r="H1062" i="9" a="1"/>
  <c r="H1062" i="9" s="1"/>
  <c r="I1062" i="9"/>
  <c r="J1062" i="9"/>
  <c r="K1062" i="9"/>
  <c r="F1063" i="9"/>
  <c r="G1063" i="9" a="1"/>
  <c r="G1063" i="9" s="1"/>
  <c r="H1063" i="9" a="1"/>
  <c r="H1063" i="9" s="1"/>
  <c r="I1063" i="9"/>
  <c r="J1063" i="9"/>
  <c r="K1063" i="9"/>
  <c r="F1064" i="9"/>
  <c r="G1064" i="9" a="1"/>
  <c r="G1064" i="9" s="1"/>
  <c r="H1064" i="9" a="1"/>
  <c r="H1064" i="9" s="1"/>
  <c r="I1064" i="9"/>
  <c r="J1064" i="9"/>
  <c r="K1064" i="9"/>
  <c r="F1065" i="9"/>
  <c r="G1065" i="9" a="1"/>
  <c r="G1065" i="9" s="1"/>
  <c r="H1065" i="9" a="1"/>
  <c r="H1065" i="9" s="1"/>
  <c r="I1065" i="9"/>
  <c r="J1065" i="9"/>
  <c r="K1065" i="9"/>
  <c r="F1066" i="9"/>
  <c r="G1066" i="9" a="1"/>
  <c r="G1066" i="9" s="1"/>
  <c r="H1066" i="9" a="1"/>
  <c r="H1066" i="9" s="1"/>
  <c r="I1066" i="9"/>
  <c r="J1066" i="9"/>
  <c r="K1066" i="9"/>
  <c r="F1067" i="9"/>
  <c r="G1067" i="9" a="1"/>
  <c r="G1067" i="9" s="1"/>
  <c r="H1067" i="9" a="1"/>
  <c r="H1067" i="9" s="1"/>
  <c r="I1067" i="9"/>
  <c r="J1067" i="9"/>
  <c r="K1067" i="9"/>
  <c r="F1068" i="9"/>
  <c r="G1068" i="9" a="1"/>
  <c r="G1068" i="9" s="1"/>
  <c r="H1068" i="9" a="1"/>
  <c r="H1068" i="9" s="1"/>
  <c r="I1068" i="9"/>
  <c r="J1068" i="9"/>
  <c r="K1068" i="9"/>
  <c r="F1069" i="9"/>
  <c r="G1069" i="9" a="1"/>
  <c r="G1069" i="9" s="1"/>
  <c r="H1069" i="9" a="1"/>
  <c r="H1069" i="9" s="1"/>
  <c r="I1069" i="9"/>
  <c r="J1069" i="9"/>
  <c r="K1069" i="9"/>
  <c r="F1070" i="9"/>
  <c r="G1070" i="9" a="1"/>
  <c r="G1070" i="9" s="1"/>
  <c r="H1070" i="9" a="1"/>
  <c r="H1070" i="9" s="1"/>
  <c r="I1070" i="9"/>
  <c r="J1070" i="9"/>
  <c r="K1070" i="9"/>
  <c r="F1071" i="9"/>
  <c r="G1071" i="9" a="1"/>
  <c r="G1071" i="9" s="1"/>
  <c r="H1071" i="9" a="1"/>
  <c r="H1071" i="9" s="1"/>
  <c r="I1071" i="9"/>
  <c r="J1071" i="9"/>
  <c r="K1071" i="9"/>
  <c r="F1072" i="9"/>
  <c r="G1072" i="9" a="1"/>
  <c r="G1072" i="9" s="1"/>
  <c r="H1072" i="9" a="1"/>
  <c r="H1072" i="9" s="1"/>
  <c r="I1072" i="9"/>
  <c r="J1072" i="9"/>
  <c r="K1072" i="9"/>
  <c r="F1073" i="9"/>
  <c r="G1073" i="9" a="1"/>
  <c r="G1073" i="9" s="1"/>
  <c r="H1073" i="9" a="1"/>
  <c r="H1073" i="9" s="1"/>
  <c r="I1073" i="9"/>
  <c r="J1073" i="9"/>
  <c r="K1073" i="9"/>
  <c r="F1074" i="9"/>
  <c r="G1074" i="9" a="1"/>
  <c r="G1074" i="9" s="1"/>
  <c r="H1074" i="9" a="1"/>
  <c r="H1074" i="9" s="1"/>
  <c r="I1074" i="9"/>
  <c r="J1074" i="9"/>
  <c r="K1074" i="9"/>
  <c r="F1075" i="9"/>
  <c r="G1075" i="9" a="1"/>
  <c r="G1075" i="9" s="1"/>
  <c r="H1075" i="9" a="1"/>
  <c r="H1075" i="9" s="1"/>
  <c r="I1075" i="9"/>
  <c r="J1075" i="9"/>
  <c r="K1075" i="9"/>
  <c r="F1076" i="9"/>
  <c r="G1076" i="9" a="1"/>
  <c r="G1076" i="9" s="1"/>
  <c r="H1076" i="9" a="1"/>
  <c r="H1076" i="9" s="1"/>
  <c r="I1076" i="9"/>
  <c r="J1076" i="9"/>
  <c r="K1076" i="9"/>
  <c r="F1077" i="9"/>
  <c r="G1077" i="9" a="1"/>
  <c r="G1077" i="9" s="1"/>
  <c r="H1077" i="9" a="1"/>
  <c r="H1077" i="9" s="1"/>
  <c r="I1077" i="9"/>
  <c r="J1077" i="9"/>
  <c r="K1077" i="9"/>
  <c r="F1078" i="9"/>
  <c r="G1078" i="9" a="1"/>
  <c r="G1078" i="9" s="1"/>
  <c r="H1078" i="9" a="1"/>
  <c r="H1078" i="9" s="1"/>
  <c r="I1078" i="9"/>
  <c r="J1078" i="9"/>
  <c r="K1078" i="9"/>
  <c r="F1079" i="9"/>
  <c r="G1079" i="9" a="1"/>
  <c r="G1079" i="9" s="1"/>
  <c r="H1079" i="9" a="1"/>
  <c r="H1079" i="9" s="1"/>
  <c r="I1079" i="9"/>
  <c r="J1079" i="9"/>
  <c r="K1079" i="9"/>
  <c r="F1080" i="9"/>
  <c r="G1080" i="9" a="1"/>
  <c r="G1080" i="9" s="1"/>
  <c r="H1080" i="9" a="1"/>
  <c r="H1080" i="9" s="1"/>
  <c r="I1080" i="9"/>
  <c r="J1080" i="9"/>
  <c r="K1080" i="9"/>
  <c r="F1081" i="9"/>
  <c r="G1081" i="9" a="1"/>
  <c r="G1081" i="9" s="1"/>
  <c r="H1081" i="9" a="1"/>
  <c r="H1081" i="9" s="1"/>
  <c r="I1081" i="9"/>
  <c r="J1081" i="9"/>
  <c r="K1081" i="9"/>
  <c r="F1082" i="9"/>
  <c r="G1082" i="9" a="1"/>
  <c r="G1082" i="9" s="1"/>
  <c r="H1082" i="9" a="1"/>
  <c r="H1082" i="9" s="1"/>
  <c r="I1082" i="9"/>
  <c r="J1082" i="9"/>
  <c r="K1082" i="9"/>
  <c r="F1083" i="9"/>
  <c r="G1083" i="9" a="1"/>
  <c r="G1083" i="9" s="1"/>
  <c r="H1083" i="9" a="1"/>
  <c r="H1083" i="9" s="1"/>
  <c r="I1083" i="9"/>
  <c r="J1083" i="9"/>
  <c r="K1083" i="9"/>
  <c r="F1084" i="9"/>
  <c r="G1084" i="9" a="1"/>
  <c r="G1084" i="9" s="1"/>
  <c r="H1084" i="9" a="1"/>
  <c r="H1084" i="9" s="1"/>
  <c r="I1084" i="9"/>
  <c r="J1084" i="9"/>
  <c r="K1084" i="9"/>
  <c r="F1085" i="9"/>
  <c r="G1085" i="9" a="1"/>
  <c r="G1085" i="9" s="1"/>
  <c r="H1085" i="9" a="1"/>
  <c r="H1085" i="9" s="1"/>
  <c r="I1085" i="9"/>
  <c r="J1085" i="9"/>
  <c r="K1085" i="9"/>
  <c r="F1086" i="9"/>
  <c r="G1086" i="9" a="1"/>
  <c r="G1086" i="9" s="1"/>
  <c r="H1086" i="9" a="1"/>
  <c r="H1086" i="9" s="1"/>
  <c r="I1086" i="9"/>
  <c r="J1086" i="9"/>
  <c r="K1086" i="9"/>
  <c r="F1087" i="9"/>
  <c r="G1087" i="9" a="1"/>
  <c r="G1087" i="9" s="1"/>
  <c r="H1087" i="9" a="1"/>
  <c r="H1087" i="9" s="1"/>
  <c r="I1087" i="9"/>
  <c r="J1087" i="9"/>
  <c r="K1087" i="9"/>
  <c r="F1088" i="9"/>
  <c r="G1088" i="9" a="1"/>
  <c r="G1088" i="9" s="1"/>
  <c r="H1088" i="9" a="1"/>
  <c r="H1088" i="9" s="1"/>
  <c r="I1088" i="9"/>
  <c r="J1088" i="9"/>
  <c r="K1088" i="9"/>
  <c r="F1089" i="9"/>
  <c r="G1089" i="9" a="1"/>
  <c r="G1089" i="9" s="1"/>
  <c r="H1089" i="9" a="1"/>
  <c r="H1089" i="9" s="1"/>
  <c r="I1089" i="9"/>
  <c r="J1089" i="9"/>
  <c r="K1089" i="9"/>
  <c r="F1090" i="9"/>
  <c r="G1090" i="9" a="1"/>
  <c r="G1090" i="9" s="1"/>
  <c r="H1090" i="9" a="1"/>
  <c r="H1090" i="9" s="1"/>
  <c r="I1090" i="9"/>
  <c r="J1090" i="9"/>
  <c r="K1090" i="9"/>
  <c r="F1091" i="9"/>
  <c r="G1091" i="9" a="1"/>
  <c r="G1091" i="9" s="1"/>
  <c r="H1091" i="9" a="1"/>
  <c r="H1091" i="9" s="1"/>
  <c r="I1091" i="9"/>
  <c r="J1091" i="9"/>
  <c r="K1091" i="9"/>
  <c r="F1092" i="9"/>
  <c r="G1092" i="9" a="1"/>
  <c r="G1092" i="9" s="1"/>
  <c r="H1092" i="9" a="1"/>
  <c r="H1092" i="9" s="1"/>
  <c r="I1092" i="9"/>
  <c r="J1092" i="9"/>
  <c r="K1092" i="9"/>
  <c r="F1093" i="9"/>
  <c r="G1093" i="9" a="1"/>
  <c r="G1093" i="9" s="1"/>
  <c r="H1093" i="9" a="1"/>
  <c r="H1093" i="9" s="1"/>
  <c r="I1093" i="9"/>
  <c r="J1093" i="9"/>
  <c r="K1093" i="9"/>
  <c r="F1094" i="9"/>
  <c r="G1094" i="9" a="1"/>
  <c r="G1094" i="9" s="1"/>
  <c r="H1094" i="9" a="1"/>
  <c r="H1094" i="9" s="1"/>
  <c r="I1094" i="9"/>
  <c r="J1094" i="9"/>
  <c r="K1094" i="9"/>
  <c r="F1095" i="9"/>
  <c r="G1095" i="9" a="1"/>
  <c r="G1095" i="9" s="1"/>
  <c r="H1095" i="9" a="1"/>
  <c r="H1095" i="9" s="1"/>
  <c r="I1095" i="9"/>
  <c r="J1095" i="9"/>
  <c r="K1095" i="9"/>
  <c r="F1096" i="9"/>
  <c r="G1096" i="9" a="1"/>
  <c r="G1096" i="9" s="1"/>
  <c r="H1096" i="9" a="1"/>
  <c r="H1096" i="9" s="1"/>
  <c r="I1096" i="9"/>
  <c r="J1096" i="9"/>
  <c r="K1096" i="9"/>
  <c r="F1097" i="9"/>
  <c r="F1098" i="9"/>
  <c r="F1099" i="9"/>
  <c r="F1100" i="9"/>
  <c r="F1101" i="9"/>
  <c r="F1102" i="9"/>
  <c r="F1103" i="9"/>
  <c r="F1104" i="9"/>
  <c r="F1105" i="9"/>
  <c r="F1106" i="9"/>
  <c r="F1107" i="9"/>
  <c r="F1108" i="9"/>
  <c r="F1109" i="9"/>
  <c r="F1110" i="9"/>
  <c r="F1111" i="9"/>
  <c r="F1112" i="9"/>
  <c r="F1113" i="9"/>
  <c r="F1114" i="9"/>
  <c r="F1115" i="9"/>
  <c r="F1116" i="9"/>
  <c r="F1117" i="9"/>
  <c r="F1118" i="9"/>
  <c r="F30" i="1" l="1"/>
  <c r="A30" i="1"/>
  <c r="F29" i="1"/>
  <c r="F28" i="1"/>
  <c r="A29" i="1"/>
  <c r="A28" i="1"/>
  <c r="N2" i="9" a="1"/>
  <c r="N2" i="9" s="1"/>
  <c r="O2" i="9" a="1"/>
  <c r="O2" i="9" s="1"/>
  <c r="F1132" i="8"/>
  <c r="F1133" i="8"/>
  <c r="F1134" i="8"/>
  <c r="F1135" i="8"/>
  <c r="F1136" i="8"/>
  <c r="F2" i="8"/>
  <c r="G2" i="8" a="1"/>
  <c r="G2" i="8" s="1"/>
  <c r="H2" i="8" a="1"/>
  <c r="H2" i="8" s="1"/>
  <c r="I2" i="8"/>
  <c r="J2" i="8"/>
  <c r="K2" i="8"/>
  <c r="F3" i="8"/>
  <c r="G3" i="8" a="1"/>
  <c r="G3" i="8" s="1"/>
  <c r="H3" i="8" a="1"/>
  <c r="H3" i="8" s="1"/>
  <c r="I3" i="8"/>
  <c r="J3" i="8"/>
  <c r="K3" i="8"/>
  <c r="F4" i="8"/>
  <c r="G4" i="8" a="1"/>
  <c r="G4" i="8" s="1"/>
  <c r="H4" i="8" a="1"/>
  <c r="H4" i="8" s="1"/>
  <c r="I4" i="8"/>
  <c r="J4" i="8"/>
  <c r="K4" i="8"/>
  <c r="F5" i="8"/>
  <c r="G5" i="8" a="1"/>
  <c r="G5" i="8" s="1"/>
  <c r="H5" i="8" a="1"/>
  <c r="H5" i="8" s="1"/>
  <c r="I5" i="8"/>
  <c r="J5" i="8"/>
  <c r="K5" i="8"/>
  <c r="F6" i="8"/>
  <c r="G6" i="8" a="1"/>
  <c r="G6" i="8" s="1"/>
  <c r="H6" i="8" a="1"/>
  <c r="H6" i="8" s="1"/>
  <c r="I6" i="8"/>
  <c r="J6" i="8"/>
  <c r="K6" i="8"/>
  <c r="F7" i="8"/>
  <c r="G7" i="8" a="1"/>
  <c r="G7" i="8" s="1"/>
  <c r="H7" i="8" a="1"/>
  <c r="H7" i="8" s="1"/>
  <c r="I7" i="8"/>
  <c r="J7" i="8"/>
  <c r="K7" i="8"/>
  <c r="F8" i="8"/>
  <c r="G8" i="8" a="1"/>
  <c r="G8" i="8" s="1"/>
  <c r="H8" i="8" a="1"/>
  <c r="H8" i="8" s="1"/>
  <c r="I8" i="8"/>
  <c r="J8" i="8"/>
  <c r="K8" i="8"/>
  <c r="F9" i="8"/>
  <c r="G9" i="8" a="1"/>
  <c r="G9" i="8" s="1"/>
  <c r="H9" i="8" a="1"/>
  <c r="H9" i="8" s="1"/>
  <c r="I9" i="8"/>
  <c r="J9" i="8"/>
  <c r="K9" i="8"/>
  <c r="F10" i="8"/>
  <c r="G10" i="8" a="1"/>
  <c r="G10" i="8" s="1"/>
  <c r="H10" i="8" a="1"/>
  <c r="H10" i="8" s="1"/>
  <c r="I10" i="8"/>
  <c r="J10" i="8"/>
  <c r="K10" i="8"/>
  <c r="F11" i="8"/>
  <c r="G11" i="8" a="1"/>
  <c r="G11" i="8" s="1"/>
  <c r="H11" i="8" a="1"/>
  <c r="H11" i="8" s="1"/>
  <c r="I11" i="8"/>
  <c r="J11" i="8"/>
  <c r="K11" i="8"/>
  <c r="F12" i="8"/>
  <c r="G12" i="8" a="1"/>
  <c r="G12" i="8" s="1"/>
  <c r="H12" i="8" a="1"/>
  <c r="H12" i="8" s="1"/>
  <c r="I12" i="8"/>
  <c r="J12" i="8"/>
  <c r="K12" i="8"/>
  <c r="F13" i="8"/>
  <c r="G13" i="8" a="1"/>
  <c r="G13" i="8" s="1"/>
  <c r="H13" i="8" a="1"/>
  <c r="H13" i="8" s="1"/>
  <c r="I13" i="8"/>
  <c r="J13" i="8"/>
  <c r="K13" i="8"/>
  <c r="F14" i="8"/>
  <c r="G14" i="8" a="1"/>
  <c r="G14" i="8" s="1"/>
  <c r="H14" i="8" a="1"/>
  <c r="H14" i="8" s="1"/>
  <c r="I14" i="8"/>
  <c r="J14" i="8"/>
  <c r="K14" i="8"/>
  <c r="F15" i="8"/>
  <c r="G15" i="8" a="1"/>
  <c r="G15" i="8" s="1"/>
  <c r="H15" i="8" a="1"/>
  <c r="H15" i="8" s="1"/>
  <c r="I15" i="8"/>
  <c r="J15" i="8"/>
  <c r="K15" i="8"/>
  <c r="F16" i="8"/>
  <c r="G16" i="8" a="1"/>
  <c r="G16" i="8" s="1"/>
  <c r="H16" i="8" a="1"/>
  <c r="H16" i="8" s="1"/>
  <c r="I16" i="8"/>
  <c r="J16" i="8"/>
  <c r="K16" i="8"/>
  <c r="F17" i="8"/>
  <c r="G17" i="8" a="1"/>
  <c r="G17" i="8" s="1"/>
  <c r="H17" i="8" a="1"/>
  <c r="H17" i="8" s="1"/>
  <c r="I17" i="8"/>
  <c r="J17" i="8"/>
  <c r="K17" i="8"/>
  <c r="F18" i="8"/>
  <c r="G18" i="8" a="1"/>
  <c r="G18" i="8" s="1"/>
  <c r="H18" i="8" a="1"/>
  <c r="H18" i="8" s="1"/>
  <c r="I18" i="8"/>
  <c r="J18" i="8"/>
  <c r="K18" i="8"/>
  <c r="F19" i="8"/>
  <c r="G19" i="8" a="1"/>
  <c r="G19" i="8" s="1"/>
  <c r="H19" i="8" a="1"/>
  <c r="H19" i="8" s="1"/>
  <c r="I19" i="8"/>
  <c r="J19" i="8"/>
  <c r="K19" i="8"/>
  <c r="F20" i="8"/>
  <c r="G20" i="8" a="1"/>
  <c r="G20" i="8" s="1"/>
  <c r="H20" i="8" a="1"/>
  <c r="H20" i="8" s="1"/>
  <c r="I20" i="8"/>
  <c r="J20" i="8"/>
  <c r="K20" i="8"/>
  <c r="F21" i="8"/>
  <c r="G21" i="8" a="1"/>
  <c r="G21" i="8" s="1"/>
  <c r="H21" i="8" a="1"/>
  <c r="H21" i="8" s="1"/>
  <c r="I21" i="8"/>
  <c r="J21" i="8"/>
  <c r="K21" i="8"/>
  <c r="F22" i="8"/>
  <c r="G22" i="8" a="1"/>
  <c r="G22" i="8" s="1"/>
  <c r="H22" i="8" a="1"/>
  <c r="H22" i="8" s="1"/>
  <c r="I22" i="8"/>
  <c r="J22" i="8"/>
  <c r="K22" i="8"/>
  <c r="F23" i="8"/>
  <c r="G23" i="8" a="1"/>
  <c r="G23" i="8" s="1"/>
  <c r="H23" i="8" a="1"/>
  <c r="H23" i="8" s="1"/>
  <c r="I23" i="8"/>
  <c r="J23" i="8"/>
  <c r="K23" i="8"/>
  <c r="F24" i="8"/>
  <c r="G24" i="8" a="1"/>
  <c r="G24" i="8" s="1"/>
  <c r="H24" i="8" a="1"/>
  <c r="H24" i="8" s="1"/>
  <c r="I24" i="8"/>
  <c r="J24" i="8"/>
  <c r="K24" i="8"/>
  <c r="F25" i="8"/>
  <c r="G25" i="8" a="1"/>
  <c r="G25" i="8" s="1"/>
  <c r="H25" i="8" a="1"/>
  <c r="H25" i="8" s="1"/>
  <c r="I25" i="8"/>
  <c r="J25" i="8"/>
  <c r="K25" i="8"/>
  <c r="F26" i="8"/>
  <c r="G26" i="8" a="1"/>
  <c r="G26" i="8" s="1"/>
  <c r="H26" i="8" a="1"/>
  <c r="H26" i="8" s="1"/>
  <c r="I26" i="8"/>
  <c r="J26" i="8"/>
  <c r="K26" i="8"/>
  <c r="F27" i="8"/>
  <c r="G27" i="8" a="1"/>
  <c r="G27" i="8" s="1"/>
  <c r="H27" i="8" a="1"/>
  <c r="H27" i="8" s="1"/>
  <c r="I27" i="8"/>
  <c r="J27" i="8"/>
  <c r="K27" i="8"/>
  <c r="F28" i="8"/>
  <c r="G28" i="8" a="1"/>
  <c r="G28" i="8" s="1"/>
  <c r="H28" i="8" a="1"/>
  <c r="H28" i="8" s="1"/>
  <c r="I28" i="8"/>
  <c r="J28" i="8"/>
  <c r="K28" i="8"/>
  <c r="F29" i="8"/>
  <c r="G29" i="8" a="1"/>
  <c r="G29" i="8" s="1"/>
  <c r="H29" i="8" a="1"/>
  <c r="H29" i="8" s="1"/>
  <c r="I29" i="8"/>
  <c r="J29" i="8"/>
  <c r="K29" i="8"/>
  <c r="F30" i="8"/>
  <c r="G30" i="8" a="1"/>
  <c r="G30" i="8" s="1"/>
  <c r="H30" i="8" a="1"/>
  <c r="H30" i="8" s="1"/>
  <c r="I30" i="8"/>
  <c r="J30" i="8"/>
  <c r="K30" i="8"/>
  <c r="F31" i="8"/>
  <c r="G31" i="8" a="1"/>
  <c r="G31" i="8" s="1"/>
  <c r="H31" i="8" a="1"/>
  <c r="H31" i="8" s="1"/>
  <c r="I31" i="8"/>
  <c r="J31" i="8"/>
  <c r="K31" i="8"/>
  <c r="F32" i="8"/>
  <c r="G32" i="8" a="1"/>
  <c r="G32" i="8" s="1"/>
  <c r="H32" i="8" a="1"/>
  <c r="H32" i="8" s="1"/>
  <c r="I32" i="8"/>
  <c r="J32" i="8"/>
  <c r="K32" i="8"/>
  <c r="F33" i="8"/>
  <c r="G33" i="8" a="1"/>
  <c r="G33" i="8" s="1"/>
  <c r="H33" i="8" a="1"/>
  <c r="H33" i="8" s="1"/>
  <c r="I33" i="8"/>
  <c r="J33" i="8"/>
  <c r="K33" i="8"/>
  <c r="F34" i="8"/>
  <c r="G34" i="8" a="1"/>
  <c r="G34" i="8" s="1"/>
  <c r="H34" i="8" a="1"/>
  <c r="H34" i="8" s="1"/>
  <c r="I34" i="8"/>
  <c r="J34" i="8"/>
  <c r="K34" i="8"/>
  <c r="F35" i="8"/>
  <c r="G35" i="8" a="1"/>
  <c r="G35" i="8" s="1"/>
  <c r="H35" i="8" a="1"/>
  <c r="H35" i="8" s="1"/>
  <c r="I35" i="8"/>
  <c r="J35" i="8"/>
  <c r="K35" i="8"/>
  <c r="F36" i="8"/>
  <c r="G36" i="8" a="1"/>
  <c r="G36" i="8" s="1"/>
  <c r="H36" i="8" a="1"/>
  <c r="H36" i="8" s="1"/>
  <c r="I36" i="8"/>
  <c r="J36" i="8"/>
  <c r="K36" i="8"/>
  <c r="F37" i="8"/>
  <c r="G37" i="8" a="1"/>
  <c r="G37" i="8" s="1"/>
  <c r="H37" i="8" a="1"/>
  <c r="H37" i="8" s="1"/>
  <c r="I37" i="8"/>
  <c r="J37" i="8"/>
  <c r="K37" i="8"/>
  <c r="F38" i="8"/>
  <c r="G38" i="8" a="1"/>
  <c r="G38" i="8" s="1"/>
  <c r="H38" i="8" a="1"/>
  <c r="H38" i="8" s="1"/>
  <c r="I38" i="8"/>
  <c r="J38" i="8"/>
  <c r="K38" i="8"/>
  <c r="F39" i="8"/>
  <c r="G39" i="8" a="1"/>
  <c r="G39" i="8" s="1"/>
  <c r="H39" i="8" a="1"/>
  <c r="H39" i="8" s="1"/>
  <c r="I39" i="8"/>
  <c r="J39" i="8"/>
  <c r="K39" i="8"/>
  <c r="F40" i="8"/>
  <c r="G40" i="8" a="1"/>
  <c r="G40" i="8" s="1"/>
  <c r="H40" i="8" a="1"/>
  <c r="H40" i="8" s="1"/>
  <c r="I40" i="8"/>
  <c r="J40" i="8"/>
  <c r="K40" i="8"/>
  <c r="F41" i="8"/>
  <c r="G41" i="8" a="1"/>
  <c r="G41" i="8" s="1"/>
  <c r="H41" i="8" a="1"/>
  <c r="H41" i="8" s="1"/>
  <c r="I41" i="8"/>
  <c r="J41" i="8"/>
  <c r="K41" i="8"/>
  <c r="F42" i="8"/>
  <c r="G42" i="8" a="1"/>
  <c r="G42" i="8" s="1"/>
  <c r="H42" i="8" a="1"/>
  <c r="H42" i="8" s="1"/>
  <c r="I42" i="8"/>
  <c r="J42" i="8"/>
  <c r="K42" i="8"/>
  <c r="F43" i="8"/>
  <c r="G43" i="8" a="1"/>
  <c r="G43" i="8" s="1"/>
  <c r="H43" i="8" a="1"/>
  <c r="H43" i="8" s="1"/>
  <c r="I43" i="8"/>
  <c r="J43" i="8"/>
  <c r="K43" i="8"/>
  <c r="F44" i="8"/>
  <c r="G44" i="8" a="1"/>
  <c r="G44" i="8" s="1"/>
  <c r="H44" i="8" a="1"/>
  <c r="H44" i="8" s="1"/>
  <c r="I44" i="8"/>
  <c r="J44" i="8"/>
  <c r="K44" i="8"/>
  <c r="F45" i="8"/>
  <c r="G45" i="8" a="1"/>
  <c r="G45" i="8" s="1"/>
  <c r="H45" i="8" a="1"/>
  <c r="H45" i="8" s="1"/>
  <c r="I45" i="8"/>
  <c r="J45" i="8"/>
  <c r="K45" i="8"/>
  <c r="F46" i="8"/>
  <c r="G46" i="8" a="1"/>
  <c r="G46" i="8" s="1"/>
  <c r="H46" i="8" a="1"/>
  <c r="H46" i="8" s="1"/>
  <c r="I46" i="8"/>
  <c r="J46" i="8"/>
  <c r="K46" i="8"/>
  <c r="F47" i="8"/>
  <c r="G47" i="8" a="1"/>
  <c r="G47" i="8" s="1"/>
  <c r="H47" i="8" a="1"/>
  <c r="H47" i="8" s="1"/>
  <c r="I47" i="8"/>
  <c r="J47" i="8"/>
  <c r="K47" i="8"/>
  <c r="F48" i="8"/>
  <c r="G48" i="8" a="1"/>
  <c r="G48" i="8" s="1"/>
  <c r="H48" i="8" a="1"/>
  <c r="H48" i="8" s="1"/>
  <c r="I48" i="8"/>
  <c r="J48" i="8"/>
  <c r="K48" i="8"/>
  <c r="F49" i="8"/>
  <c r="G49" i="8" a="1"/>
  <c r="G49" i="8" s="1"/>
  <c r="H49" i="8" a="1"/>
  <c r="H49" i="8" s="1"/>
  <c r="I49" i="8"/>
  <c r="J49" i="8"/>
  <c r="K49" i="8"/>
  <c r="F50" i="8"/>
  <c r="G50" i="8" a="1"/>
  <c r="G50" i="8" s="1"/>
  <c r="H50" i="8" a="1"/>
  <c r="H50" i="8" s="1"/>
  <c r="I50" i="8"/>
  <c r="J50" i="8"/>
  <c r="K50" i="8"/>
  <c r="F51" i="8"/>
  <c r="G51" i="8" a="1"/>
  <c r="G51" i="8" s="1"/>
  <c r="H51" i="8" a="1"/>
  <c r="H51" i="8" s="1"/>
  <c r="I51" i="8"/>
  <c r="J51" i="8"/>
  <c r="K51" i="8"/>
  <c r="F52" i="8"/>
  <c r="G52" i="8" a="1"/>
  <c r="G52" i="8" s="1"/>
  <c r="H52" i="8" a="1"/>
  <c r="H52" i="8" s="1"/>
  <c r="I52" i="8"/>
  <c r="J52" i="8"/>
  <c r="K52" i="8"/>
  <c r="F53" i="8"/>
  <c r="G53" i="8" a="1"/>
  <c r="G53" i="8" s="1"/>
  <c r="H53" i="8" a="1"/>
  <c r="H53" i="8" s="1"/>
  <c r="I53" i="8"/>
  <c r="J53" i="8"/>
  <c r="K53" i="8"/>
  <c r="F54" i="8"/>
  <c r="G54" i="8" a="1"/>
  <c r="G54" i="8" s="1"/>
  <c r="H54" i="8" a="1"/>
  <c r="H54" i="8" s="1"/>
  <c r="I54" i="8"/>
  <c r="J54" i="8"/>
  <c r="K54" i="8"/>
  <c r="F55" i="8"/>
  <c r="G55" i="8" a="1"/>
  <c r="G55" i="8" s="1"/>
  <c r="H55" i="8" a="1"/>
  <c r="H55" i="8" s="1"/>
  <c r="I55" i="8"/>
  <c r="J55" i="8"/>
  <c r="K55" i="8"/>
  <c r="F56" i="8"/>
  <c r="G56" i="8" a="1"/>
  <c r="G56" i="8" s="1"/>
  <c r="H56" i="8" a="1"/>
  <c r="H56" i="8" s="1"/>
  <c r="I56" i="8"/>
  <c r="J56" i="8"/>
  <c r="K56" i="8"/>
  <c r="F57" i="8"/>
  <c r="G57" i="8" a="1"/>
  <c r="G57" i="8" s="1"/>
  <c r="H57" i="8" a="1"/>
  <c r="H57" i="8" s="1"/>
  <c r="I57" i="8"/>
  <c r="J57" i="8"/>
  <c r="K57" i="8"/>
  <c r="F58" i="8"/>
  <c r="G58" i="8" a="1"/>
  <c r="G58" i="8" s="1"/>
  <c r="H58" i="8" a="1"/>
  <c r="H58" i="8" s="1"/>
  <c r="I58" i="8"/>
  <c r="J58" i="8"/>
  <c r="K58" i="8"/>
  <c r="F59" i="8"/>
  <c r="G59" i="8" a="1"/>
  <c r="G59" i="8" s="1"/>
  <c r="H59" i="8" a="1"/>
  <c r="H59" i="8" s="1"/>
  <c r="I59" i="8"/>
  <c r="J59" i="8"/>
  <c r="K59" i="8"/>
  <c r="F60" i="8"/>
  <c r="G60" i="8" a="1"/>
  <c r="G60" i="8" s="1"/>
  <c r="H60" i="8" a="1"/>
  <c r="H60" i="8" s="1"/>
  <c r="I60" i="8"/>
  <c r="J60" i="8"/>
  <c r="K60" i="8"/>
  <c r="F61" i="8"/>
  <c r="G61" i="8" a="1"/>
  <c r="G61" i="8" s="1"/>
  <c r="H61" i="8" a="1"/>
  <c r="H61" i="8" s="1"/>
  <c r="I61" i="8"/>
  <c r="J61" i="8"/>
  <c r="K61" i="8"/>
  <c r="F62" i="8"/>
  <c r="G62" i="8" a="1"/>
  <c r="G62" i="8" s="1"/>
  <c r="H62" i="8" a="1"/>
  <c r="H62" i="8" s="1"/>
  <c r="I62" i="8"/>
  <c r="J62" i="8"/>
  <c r="K62" i="8"/>
  <c r="F63" i="8"/>
  <c r="G63" i="8" a="1"/>
  <c r="G63" i="8" s="1"/>
  <c r="H63" i="8" a="1"/>
  <c r="H63" i="8" s="1"/>
  <c r="I63" i="8"/>
  <c r="J63" i="8"/>
  <c r="K63" i="8"/>
  <c r="F64" i="8"/>
  <c r="G64" i="8" a="1"/>
  <c r="G64" i="8" s="1"/>
  <c r="H64" i="8" a="1"/>
  <c r="H64" i="8" s="1"/>
  <c r="I64" i="8"/>
  <c r="J64" i="8"/>
  <c r="K64" i="8"/>
  <c r="F65" i="8"/>
  <c r="G65" i="8" a="1"/>
  <c r="G65" i="8" s="1"/>
  <c r="H65" i="8" a="1"/>
  <c r="H65" i="8" s="1"/>
  <c r="I65" i="8"/>
  <c r="J65" i="8"/>
  <c r="K65" i="8"/>
  <c r="F66" i="8"/>
  <c r="G66" i="8" a="1"/>
  <c r="G66" i="8" s="1"/>
  <c r="H66" i="8" a="1"/>
  <c r="H66" i="8" s="1"/>
  <c r="I66" i="8"/>
  <c r="J66" i="8"/>
  <c r="K66" i="8"/>
  <c r="F67" i="8"/>
  <c r="G67" i="8" a="1"/>
  <c r="G67" i="8" s="1"/>
  <c r="H67" i="8" a="1"/>
  <c r="H67" i="8" s="1"/>
  <c r="I67" i="8"/>
  <c r="J67" i="8"/>
  <c r="K67" i="8"/>
  <c r="F68" i="8"/>
  <c r="G68" i="8" a="1"/>
  <c r="G68" i="8" s="1"/>
  <c r="H68" i="8" a="1"/>
  <c r="H68" i="8" s="1"/>
  <c r="I68" i="8"/>
  <c r="J68" i="8"/>
  <c r="K68" i="8"/>
  <c r="F69" i="8"/>
  <c r="G69" i="8" a="1"/>
  <c r="G69" i="8" s="1"/>
  <c r="H69" i="8" a="1"/>
  <c r="H69" i="8" s="1"/>
  <c r="I69" i="8"/>
  <c r="J69" i="8"/>
  <c r="K69" i="8"/>
  <c r="F70" i="8"/>
  <c r="G70" i="8" a="1"/>
  <c r="G70" i="8" s="1"/>
  <c r="H70" i="8" a="1"/>
  <c r="H70" i="8" s="1"/>
  <c r="I70" i="8"/>
  <c r="J70" i="8"/>
  <c r="K70" i="8"/>
  <c r="F71" i="8"/>
  <c r="G71" i="8" a="1"/>
  <c r="G71" i="8" s="1"/>
  <c r="H71" i="8" a="1"/>
  <c r="H71" i="8" s="1"/>
  <c r="I71" i="8"/>
  <c r="J71" i="8"/>
  <c r="K71" i="8"/>
  <c r="F72" i="8"/>
  <c r="G72" i="8" a="1"/>
  <c r="G72" i="8" s="1"/>
  <c r="H72" i="8" a="1"/>
  <c r="H72" i="8" s="1"/>
  <c r="I72" i="8"/>
  <c r="J72" i="8"/>
  <c r="K72" i="8"/>
  <c r="F73" i="8"/>
  <c r="G73" i="8" a="1"/>
  <c r="G73" i="8" s="1"/>
  <c r="H73" i="8" a="1"/>
  <c r="H73" i="8" s="1"/>
  <c r="I73" i="8"/>
  <c r="J73" i="8"/>
  <c r="K73" i="8"/>
  <c r="F74" i="8"/>
  <c r="G74" i="8" a="1"/>
  <c r="G74" i="8" s="1"/>
  <c r="H74" i="8" a="1"/>
  <c r="H74" i="8" s="1"/>
  <c r="I74" i="8"/>
  <c r="J74" i="8"/>
  <c r="K74" i="8"/>
  <c r="F75" i="8"/>
  <c r="G75" i="8" a="1"/>
  <c r="G75" i="8" s="1"/>
  <c r="H75" i="8" a="1"/>
  <c r="H75" i="8" s="1"/>
  <c r="I75" i="8"/>
  <c r="J75" i="8"/>
  <c r="K75" i="8"/>
  <c r="F76" i="8"/>
  <c r="G76" i="8" a="1"/>
  <c r="G76" i="8" s="1"/>
  <c r="H76" i="8" a="1"/>
  <c r="H76" i="8" s="1"/>
  <c r="I76" i="8"/>
  <c r="J76" i="8"/>
  <c r="K76" i="8"/>
  <c r="F77" i="8"/>
  <c r="G77" i="8" a="1"/>
  <c r="G77" i="8" s="1"/>
  <c r="H77" i="8" a="1"/>
  <c r="H77" i="8" s="1"/>
  <c r="I77" i="8"/>
  <c r="J77" i="8"/>
  <c r="K77" i="8"/>
  <c r="F78" i="8"/>
  <c r="G78" i="8" a="1"/>
  <c r="G78" i="8" s="1"/>
  <c r="H78" i="8" a="1"/>
  <c r="H78" i="8" s="1"/>
  <c r="I78" i="8"/>
  <c r="J78" i="8"/>
  <c r="K78" i="8"/>
  <c r="F79" i="8"/>
  <c r="G79" i="8" a="1"/>
  <c r="G79" i="8" s="1"/>
  <c r="H79" i="8" a="1"/>
  <c r="H79" i="8" s="1"/>
  <c r="I79" i="8"/>
  <c r="J79" i="8"/>
  <c r="K79" i="8"/>
  <c r="F80" i="8"/>
  <c r="G80" i="8" a="1"/>
  <c r="G80" i="8" s="1"/>
  <c r="H80" i="8" a="1"/>
  <c r="H80" i="8" s="1"/>
  <c r="I80" i="8"/>
  <c r="J80" i="8"/>
  <c r="K80" i="8"/>
  <c r="F81" i="8"/>
  <c r="G81" i="8" a="1"/>
  <c r="G81" i="8" s="1"/>
  <c r="H81" i="8" a="1"/>
  <c r="H81" i="8" s="1"/>
  <c r="I81" i="8"/>
  <c r="J81" i="8"/>
  <c r="K81" i="8"/>
  <c r="F82" i="8"/>
  <c r="G82" i="8" a="1"/>
  <c r="G82" i="8" s="1"/>
  <c r="H82" i="8" a="1"/>
  <c r="H82" i="8" s="1"/>
  <c r="I82" i="8"/>
  <c r="J82" i="8"/>
  <c r="K82" i="8"/>
  <c r="F83" i="8"/>
  <c r="G83" i="8" a="1"/>
  <c r="G83" i="8" s="1"/>
  <c r="H83" i="8" a="1"/>
  <c r="H83" i="8" s="1"/>
  <c r="I83" i="8"/>
  <c r="J83" i="8"/>
  <c r="K83" i="8"/>
  <c r="F84" i="8"/>
  <c r="G84" i="8" a="1"/>
  <c r="G84" i="8" s="1"/>
  <c r="H84" i="8" a="1"/>
  <c r="H84" i="8" s="1"/>
  <c r="I84" i="8"/>
  <c r="J84" i="8"/>
  <c r="K84" i="8"/>
  <c r="F85" i="8"/>
  <c r="G85" i="8" a="1"/>
  <c r="G85" i="8" s="1"/>
  <c r="H85" i="8" a="1"/>
  <c r="H85" i="8" s="1"/>
  <c r="I85" i="8"/>
  <c r="J85" i="8"/>
  <c r="K85" i="8"/>
  <c r="F86" i="8"/>
  <c r="G86" i="8" a="1"/>
  <c r="G86" i="8" s="1"/>
  <c r="H86" i="8" a="1"/>
  <c r="H86" i="8" s="1"/>
  <c r="I86" i="8"/>
  <c r="J86" i="8"/>
  <c r="K86" i="8"/>
  <c r="F87" i="8"/>
  <c r="G87" i="8" a="1"/>
  <c r="G87" i="8" s="1"/>
  <c r="H87" i="8" a="1"/>
  <c r="H87" i="8" s="1"/>
  <c r="I87" i="8"/>
  <c r="J87" i="8"/>
  <c r="K87" i="8"/>
  <c r="F88" i="8"/>
  <c r="G88" i="8" a="1"/>
  <c r="G88" i="8" s="1"/>
  <c r="H88" i="8" a="1"/>
  <c r="H88" i="8" s="1"/>
  <c r="I88" i="8"/>
  <c r="J88" i="8"/>
  <c r="K88" i="8"/>
  <c r="F89" i="8"/>
  <c r="G89" i="8" a="1"/>
  <c r="G89" i="8" s="1"/>
  <c r="H89" i="8" a="1"/>
  <c r="H89" i="8" s="1"/>
  <c r="I89" i="8"/>
  <c r="J89" i="8"/>
  <c r="K89" i="8"/>
  <c r="F90" i="8"/>
  <c r="G90" i="8" a="1"/>
  <c r="G90" i="8" s="1"/>
  <c r="H90" i="8" a="1"/>
  <c r="H90" i="8" s="1"/>
  <c r="I90" i="8"/>
  <c r="J90" i="8"/>
  <c r="K90" i="8"/>
  <c r="F91" i="8"/>
  <c r="G91" i="8" a="1"/>
  <c r="G91" i="8" s="1"/>
  <c r="H91" i="8" a="1"/>
  <c r="H91" i="8" s="1"/>
  <c r="I91" i="8"/>
  <c r="J91" i="8"/>
  <c r="K91" i="8"/>
  <c r="F92" i="8"/>
  <c r="G92" i="8" a="1"/>
  <c r="G92" i="8" s="1"/>
  <c r="H92" i="8" a="1"/>
  <c r="H92" i="8" s="1"/>
  <c r="I92" i="8"/>
  <c r="J92" i="8"/>
  <c r="K92" i="8"/>
  <c r="F93" i="8"/>
  <c r="G93" i="8" a="1"/>
  <c r="G93" i="8" s="1"/>
  <c r="H93" i="8" a="1"/>
  <c r="H93" i="8" s="1"/>
  <c r="I93" i="8"/>
  <c r="J93" i="8"/>
  <c r="K93" i="8"/>
  <c r="F94" i="8"/>
  <c r="G94" i="8" a="1"/>
  <c r="G94" i="8" s="1"/>
  <c r="H94" i="8" a="1"/>
  <c r="H94" i="8" s="1"/>
  <c r="I94" i="8"/>
  <c r="J94" i="8"/>
  <c r="K94" i="8"/>
  <c r="F95" i="8"/>
  <c r="G95" i="8" a="1"/>
  <c r="G95" i="8" s="1"/>
  <c r="H95" i="8" a="1"/>
  <c r="H95" i="8" s="1"/>
  <c r="I95" i="8"/>
  <c r="J95" i="8"/>
  <c r="K95" i="8"/>
  <c r="F96" i="8"/>
  <c r="G96" i="8" a="1"/>
  <c r="G96" i="8" s="1"/>
  <c r="H96" i="8" a="1"/>
  <c r="H96" i="8" s="1"/>
  <c r="I96" i="8"/>
  <c r="J96" i="8"/>
  <c r="K96" i="8"/>
  <c r="F97" i="8"/>
  <c r="G97" i="8" a="1"/>
  <c r="G97" i="8" s="1"/>
  <c r="H97" i="8" a="1"/>
  <c r="H97" i="8" s="1"/>
  <c r="I97" i="8"/>
  <c r="J97" i="8"/>
  <c r="K97" i="8"/>
  <c r="F98" i="8"/>
  <c r="G98" i="8" a="1"/>
  <c r="G98" i="8" s="1"/>
  <c r="H98" i="8" a="1"/>
  <c r="H98" i="8" s="1"/>
  <c r="I98" i="8"/>
  <c r="J98" i="8"/>
  <c r="K98" i="8"/>
  <c r="F99" i="8"/>
  <c r="G99" i="8" a="1"/>
  <c r="G99" i="8" s="1"/>
  <c r="H99" i="8" a="1"/>
  <c r="H99" i="8" s="1"/>
  <c r="I99" i="8"/>
  <c r="J99" i="8"/>
  <c r="K99" i="8"/>
  <c r="F100" i="8"/>
  <c r="G100" i="8" a="1"/>
  <c r="G100" i="8" s="1"/>
  <c r="H100" i="8" a="1"/>
  <c r="H100" i="8" s="1"/>
  <c r="I100" i="8"/>
  <c r="J100" i="8"/>
  <c r="K100" i="8"/>
  <c r="F101" i="8"/>
  <c r="G101" i="8" a="1"/>
  <c r="G101" i="8" s="1"/>
  <c r="H101" i="8" a="1"/>
  <c r="H101" i="8" s="1"/>
  <c r="I101" i="8"/>
  <c r="J101" i="8"/>
  <c r="K101" i="8"/>
  <c r="F102" i="8"/>
  <c r="G102" i="8" a="1"/>
  <c r="G102" i="8" s="1"/>
  <c r="H102" i="8" a="1"/>
  <c r="H102" i="8" s="1"/>
  <c r="I102" i="8"/>
  <c r="J102" i="8"/>
  <c r="K102" i="8"/>
  <c r="F103" i="8"/>
  <c r="G103" i="8" a="1"/>
  <c r="G103" i="8" s="1"/>
  <c r="H103" i="8" a="1"/>
  <c r="H103" i="8" s="1"/>
  <c r="I103" i="8"/>
  <c r="J103" i="8"/>
  <c r="K103" i="8"/>
  <c r="F104" i="8"/>
  <c r="G104" i="8" a="1"/>
  <c r="G104" i="8" s="1"/>
  <c r="H104" i="8" a="1"/>
  <c r="H104" i="8" s="1"/>
  <c r="I104" i="8"/>
  <c r="J104" i="8"/>
  <c r="K104" i="8"/>
  <c r="F105" i="8"/>
  <c r="G105" i="8" a="1"/>
  <c r="G105" i="8" s="1"/>
  <c r="H105" i="8" a="1"/>
  <c r="H105" i="8" s="1"/>
  <c r="I105" i="8"/>
  <c r="J105" i="8"/>
  <c r="K105" i="8"/>
  <c r="F106" i="8"/>
  <c r="G106" i="8" a="1"/>
  <c r="G106" i="8" s="1"/>
  <c r="H106" i="8" a="1"/>
  <c r="H106" i="8" s="1"/>
  <c r="I106" i="8"/>
  <c r="J106" i="8"/>
  <c r="K106" i="8"/>
  <c r="F107" i="8"/>
  <c r="G107" i="8" a="1"/>
  <c r="G107" i="8" s="1"/>
  <c r="H107" i="8" a="1"/>
  <c r="H107" i="8" s="1"/>
  <c r="I107" i="8"/>
  <c r="J107" i="8"/>
  <c r="K107" i="8"/>
  <c r="F108" i="8"/>
  <c r="G108" i="8" a="1"/>
  <c r="G108" i="8" s="1"/>
  <c r="H108" i="8" a="1"/>
  <c r="H108" i="8" s="1"/>
  <c r="I108" i="8"/>
  <c r="J108" i="8"/>
  <c r="K108" i="8"/>
  <c r="F109" i="8"/>
  <c r="G109" i="8" a="1"/>
  <c r="G109" i="8" s="1"/>
  <c r="H109" i="8" a="1"/>
  <c r="H109" i="8" s="1"/>
  <c r="I109" i="8"/>
  <c r="J109" i="8"/>
  <c r="K109" i="8"/>
  <c r="F110" i="8"/>
  <c r="G110" i="8" a="1"/>
  <c r="G110" i="8" s="1"/>
  <c r="H110" i="8" a="1"/>
  <c r="H110" i="8" s="1"/>
  <c r="I110" i="8"/>
  <c r="J110" i="8"/>
  <c r="K110" i="8"/>
  <c r="F111" i="8"/>
  <c r="G111" i="8" a="1"/>
  <c r="G111" i="8" s="1"/>
  <c r="H111" i="8" a="1"/>
  <c r="H111" i="8" s="1"/>
  <c r="I111" i="8"/>
  <c r="J111" i="8"/>
  <c r="K111" i="8"/>
  <c r="F112" i="8"/>
  <c r="G112" i="8" a="1"/>
  <c r="G112" i="8" s="1"/>
  <c r="H112" i="8" a="1"/>
  <c r="H112" i="8" s="1"/>
  <c r="I112" i="8"/>
  <c r="J112" i="8"/>
  <c r="K112" i="8"/>
  <c r="F113" i="8"/>
  <c r="G113" i="8" a="1"/>
  <c r="G113" i="8" s="1"/>
  <c r="H113" i="8" a="1"/>
  <c r="H113" i="8" s="1"/>
  <c r="I113" i="8"/>
  <c r="J113" i="8"/>
  <c r="K113" i="8"/>
  <c r="F114" i="8"/>
  <c r="G114" i="8" a="1"/>
  <c r="G114" i="8" s="1"/>
  <c r="H114" i="8" a="1"/>
  <c r="H114" i="8" s="1"/>
  <c r="I114" i="8"/>
  <c r="J114" i="8"/>
  <c r="K114" i="8"/>
  <c r="F115" i="8"/>
  <c r="G115" i="8" a="1"/>
  <c r="G115" i="8" s="1"/>
  <c r="H115" i="8" a="1"/>
  <c r="H115" i="8" s="1"/>
  <c r="I115" i="8"/>
  <c r="J115" i="8"/>
  <c r="K115" i="8"/>
  <c r="F116" i="8"/>
  <c r="G116" i="8" a="1"/>
  <c r="G116" i="8" s="1"/>
  <c r="H116" i="8" a="1"/>
  <c r="H116" i="8" s="1"/>
  <c r="I116" i="8"/>
  <c r="J116" i="8"/>
  <c r="K116" i="8"/>
  <c r="F117" i="8"/>
  <c r="G117" i="8" a="1"/>
  <c r="G117" i="8" s="1"/>
  <c r="H117" i="8" a="1"/>
  <c r="H117" i="8" s="1"/>
  <c r="I117" i="8"/>
  <c r="J117" i="8"/>
  <c r="K117" i="8"/>
  <c r="F118" i="8"/>
  <c r="G118" i="8" a="1"/>
  <c r="G118" i="8" s="1"/>
  <c r="H118" i="8" a="1"/>
  <c r="H118" i="8" s="1"/>
  <c r="I118" i="8"/>
  <c r="J118" i="8"/>
  <c r="K118" i="8"/>
  <c r="F119" i="8"/>
  <c r="G119" i="8" a="1"/>
  <c r="G119" i="8" s="1"/>
  <c r="H119" i="8" a="1"/>
  <c r="H119" i="8" s="1"/>
  <c r="I119" i="8"/>
  <c r="J119" i="8"/>
  <c r="K119" i="8"/>
  <c r="F120" i="8"/>
  <c r="G120" i="8" a="1"/>
  <c r="G120" i="8" s="1"/>
  <c r="H120" i="8" a="1"/>
  <c r="H120" i="8" s="1"/>
  <c r="I120" i="8"/>
  <c r="J120" i="8"/>
  <c r="K120" i="8"/>
  <c r="F121" i="8"/>
  <c r="G121" i="8" a="1"/>
  <c r="G121" i="8" s="1"/>
  <c r="H121" i="8" a="1"/>
  <c r="H121" i="8" s="1"/>
  <c r="I121" i="8"/>
  <c r="J121" i="8"/>
  <c r="K121" i="8"/>
  <c r="F122" i="8"/>
  <c r="G122" i="8" a="1"/>
  <c r="G122" i="8" s="1"/>
  <c r="H122" i="8" a="1"/>
  <c r="H122" i="8" s="1"/>
  <c r="I122" i="8"/>
  <c r="J122" i="8"/>
  <c r="K122" i="8"/>
  <c r="F123" i="8"/>
  <c r="G123" i="8" a="1"/>
  <c r="G123" i="8" s="1"/>
  <c r="H123" i="8" a="1"/>
  <c r="H123" i="8" s="1"/>
  <c r="I123" i="8"/>
  <c r="J123" i="8"/>
  <c r="K123" i="8"/>
  <c r="F124" i="8"/>
  <c r="G124" i="8" a="1"/>
  <c r="G124" i="8" s="1"/>
  <c r="H124" i="8" a="1"/>
  <c r="H124" i="8" s="1"/>
  <c r="I124" i="8"/>
  <c r="J124" i="8"/>
  <c r="K124" i="8"/>
  <c r="F125" i="8"/>
  <c r="G125" i="8" a="1"/>
  <c r="G125" i="8" s="1"/>
  <c r="H125" i="8" a="1"/>
  <c r="H125" i="8" s="1"/>
  <c r="I125" i="8"/>
  <c r="J125" i="8"/>
  <c r="K125" i="8"/>
  <c r="F126" i="8"/>
  <c r="G126" i="8" a="1"/>
  <c r="G126" i="8" s="1"/>
  <c r="H126" i="8" a="1"/>
  <c r="H126" i="8" s="1"/>
  <c r="I126" i="8"/>
  <c r="J126" i="8"/>
  <c r="K126" i="8"/>
  <c r="F127" i="8"/>
  <c r="G127" i="8" a="1"/>
  <c r="G127" i="8" s="1"/>
  <c r="H127" i="8" a="1"/>
  <c r="H127" i="8" s="1"/>
  <c r="I127" i="8"/>
  <c r="J127" i="8"/>
  <c r="K127" i="8"/>
  <c r="F128" i="8"/>
  <c r="G128" i="8" a="1"/>
  <c r="G128" i="8" s="1"/>
  <c r="H128" i="8" a="1"/>
  <c r="H128" i="8" s="1"/>
  <c r="I128" i="8"/>
  <c r="J128" i="8"/>
  <c r="K128" i="8"/>
  <c r="F129" i="8"/>
  <c r="G129" i="8" a="1"/>
  <c r="G129" i="8" s="1"/>
  <c r="H129" i="8" a="1"/>
  <c r="H129" i="8" s="1"/>
  <c r="I129" i="8"/>
  <c r="J129" i="8"/>
  <c r="K129" i="8"/>
  <c r="F130" i="8"/>
  <c r="G130" i="8" a="1"/>
  <c r="G130" i="8" s="1"/>
  <c r="H130" i="8" a="1"/>
  <c r="H130" i="8" s="1"/>
  <c r="I130" i="8"/>
  <c r="J130" i="8"/>
  <c r="K130" i="8"/>
  <c r="F131" i="8"/>
  <c r="G131" i="8" a="1"/>
  <c r="G131" i="8" s="1"/>
  <c r="H131" i="8" a="1"/>
  <c r="H131" i="8" s="1"/>
  <c r="I131" i="8"/>
  <c r="J131" i="8"/>
  <c r="K131" i="8"/>
  <c r="F132" i="8"/>
  <c r="G132" i="8" a="1"/>
  <c r="G132" i="8" s="1"/>
  <c r="H132" i="8" a="1"/>
  <c r="H132" i="8" s="1"/>
  <c r="I132" i="8"/>
  <c r="J132" i="8"/>
  <c r="K132" i="8"/>
  <c r="F133" i="8"/>
  <c r="G133" i="8" a="1"/>
  <c r="G133" i="8" s="1"/>
  <c r="H133" i="8" a="1"/>
  <c r="H133" i="8" s="1"/>
  <c r="I133" i="8"/>
  <c r="J133" i="8"/>
  <c r="K133" i="8"/>
  <c r="F134" i="8"/>
  <c r="G134" i="8" a="1"/>
  <c r="G134" i="8" s="1"/>
  <c r="H134" i="8" a="1"/>
  <c r="H134" i="8" s="1"/>
  <c r="I134" i="8"/>
  <c r="J134" i="8"/>
  <c r="K134" i="8"/>
  <c r="F135" i="8"/>
  <c r="G135" i="8" a="1"/>
  <c r="G135" i="8" s="1"/>
  <c r="H135" i="8" a="1"/>
  <c r="H135" i="8" s="1"/>
  <c r="I135" i="8"/>
  <c r="J135" i="8"/>
  <c r="K135" i="8"/>
  <c r="F136" i="8"/>
  <c r="G136" i="8" a="1"/>
  <c r="G136" i="8" s="1"/>
  <c r="H136" i="8" a="1"/>
  <c r="H136" i="8" s="1"/>
  <c r="I136" i="8"/>
  <c r="J136" i="8"/>
  <c r="K136" i="8"/>
  <c r="F137" i="8"/>
  <c r="G137" i="8" a="1"/>
  <c r="G137" i="8" s="1"/>
  <c r="H137" i="8" a="1"/>
  <c r="H137" i="8" s="1"/>
  <c r="I137" i="8"/>
  <c r="J137" i="8"/>
  <c r="K137" i="8"/>
  <c r="F138" i="8"/>
  <c r="G138" i="8" a="1"/>
  <c r="G138" i="8" s="1"/>
  <c r="H138" i="8" a="1"/>
  <c r="H138" i="8" s="1"/>
  <c r="I138" i="8"/>
  <c r="J138" i="8"/>
  <c r="K138" i="8"/>
  <c r="F139" i="8"/>
  <c r="G139" i="8" a="1"/>
  <c r="G139" i="8" s="1"/>
  <c r="H139" i="8" a="1"/>
  <c r="H139" i="8" s="1"/>
  <c r="I139" i="8"/>
  <c r="J139" i="8"/>
  <c r="K139" i="8"/>
  <c r="F140" i="8"/>
  <c r="G140" i="8" a="1"/>
  <c r="G140" i="8" s="1"/>
  <c r="H140" i="8" a="1"/>
  <c r="H140" i="8" s="1"/>
  <c r="I140" i="8"/>
  <c r="J140" i="8"/>
  <c r="K140" i="8"/>
  <c r="F141" i="8"/>
  <c r="G141" i="8" a="1"/>
  <c r="G141" i="8" s="1"/>
  <c r="H141" i="8" a="1"/>
  <c r="H141" i="8" s="1"/>
  <c r="I141" i="8"/>
  <c r="J141" i="8"/>
  <c r="K141" i="8"/>
  <c r="F142" i="8"/>
  <c r="G142" i="8" a="1"/>
  <c r="G142" i="8" s="1"/>
  <c r="H142" i="8" a="1"/>
  <c r="H142" i="8" s="1"/>
  <c r="I142" i="8"/>
  <c r="J142" i="8"/>
  <c r="K142" i="8"/>
  <c r="F143" i="8"/>
  <c r="G143" i="8" a="1"/>
  <c r="G143" i="8" s="1"/>
  <c r="H143" i="8" a="1"/>
  <c r="H143" i="8" s="1"/>
  <c r="I143" i="8"/>
  <c r="J143" i="8"/>
  <c r="K143" i="8"/>
  <c r="F144" i="8"/>
  <c r="G144" i="8" a="1"/>
  <c r="G144" i="8" s="1"/>
  <c r="H144" i="8" a="1"/>
  <c r="H144" i="8" s="1"/>
  <c r="I144" i="8"/>
  <c r="J144" i="8"/>
  <c r="K144" i="8"/>
  <c r="F145" i="8"/>
  <c r="G145" i="8" a="1"/>
  <c r="G145" i="8" s="1"/>
  <c r="H145" i="8" a="1"/>
  <c r="H145" i="8" s="1"/>
  <c r="I145" i="8"/>
  <c r="J145" i="8"/>
  <c r="K145" i="8"/>
  <c r="F146" i="8"/>
  <c r="G146" i="8" a="1"/>
  <c r="G146" i="8" s="1"/>
  <c r="H146" i="8" a="1"/>
  <c r="H146" i="8" s="1"/>
  <c r="I146" i="8"/>
  <c r="J146" i="8"/>
  <c r="K146" i="8"/>
  <c r="F147" i="8"/>
  <c r="G147" i="8" a="1"/>
  <c r="G147" i="8" s="1"/>
  <c r="H147" i="8" a="1"/>
  <c r="H147" i="8" s="1"/>
  <c r="I147" i="8"/>
  <c r="J147" i="8"/>
  <c r="K147" i="8"/>
  <c r="F148" i="8"/>
  <c r="G148" i="8" a="1"/>
  <c r="G148" i="8" s="1"/>
  <c r="H148" i="8" a="1"/>
  <c r="H148" i="8" s="1"/>
  <c r="I148" i="8"/>
  <c r="J148" i="8"/>
  <c r="K148" i="8"/>
  <c r="F149" i="8"/>
  <c r="G149" i="8" a="1"/>
  <c r="G149" i="8" s="1"/>
  <c r="H149" i="8" a="1"/>
  <c r="H149" i="8" s="1"/>
  <c r="I149" i="8"/>
  <c r="J149" i="8"/>
  <c r="K149" i="8"/>
  <c r="F150" i="8"/>
  <c r="G150" i="8" a="1"/>
  <c r="G150" i="8" s="1"/>
  <c r="H150" i="8" a="1"/>
  <c r="H150" i="8" s="1"/>
  <c r="I150" i="8"/>
  <c r="J150" i="8"/>
  <c r="K150" i="8"/>
  <c r="F151" i="8"/>
  <c r="G151" i="8" a="1"/>
  <c r="G151" i="8" s="1"/>
  <c r="H151" i="8" a="1"/>
  <c r="H151" i="8" s="1"/>
  <c r="I151" i="8"/>
  <c r="J151" i="8"/>
  <c r="K151" i="8"/>
  <c r="F152" i="8"/>
  <c r="G152" i="8" a="1"/>
  <c r="G152" i="8" s="1"/>
  <c r="H152" i="8" a="1"/>
  <c r="H152" i="8" s="1"/>
  <c r="I152" i="8"/>
  <c r="J152" i="8"/>
  <c r="K152" i="8"/>
  <c r="F153" i="8"/>
  <c r="G153" i="8" a="1"/>
  <c r="G153" i="8" s="1"/>
  <c r="H153" i="8" a="1"/>
  <c r="H153" i="8" s="1"/>
  <c r="I153" i="8"/>
  <c r="J153" i="8"/>
  <c r="K153" i="8"/>
  <c r="F154" i="8"/>
  <c r="G154" i="8" a="1"/>
  <c r="G154" i="8" s="1"/>
  <c r="H154" i="8" a="1"/>
  <c r="H154" i="8" s="1"/>
  <c r="I154" i="8"/>
  <c r="J154" i="8"/>
  <c r="K154" i="8"/>
  <c r="F155" i="8"/>
  <c r="G155" i="8" a="1"/>
  <c r="G155" i="8" s="1"/>
  <c r="H155" i="8" a="1"/>
  <c r="H155" i="8" s="1"/>
  <c r="I155" i="8"/>
  <c r="J155" i="8"/>
  <c r="K155" i="8"/>
  <c r="F156" i="8"/>
  <c r="G156" i="8" a="1"/>
  <c r="G156" i="8" s="1"/>
  <c r="H156" i="8" a="1"/>
  <c r="H156" i="8" s="1"/>
  <c r="I156" i="8"/>
  <c r="J156" i="8"/>
  <c r="K156" i="8"/>
  <c r="F157" i="8"/>
  <c r="G157" i="8" a="1"/>
  <c r="G157" i="8" s="1"/>
  <c r="H157" i="8" a="1"/>
  <c r="H157" i="8" s="1"/>
  <c r="I157" i="8"/>
  <c r="J157" i="8"/>
  <c r="K157" i="8"/>
  <c r="F158" i="8"/>
  <c r="G158" i="8" a="1"/>
  <c r="G158" i="8" s="1"/>
  <c r="H158" i="8" a="1"/>
  <c r="H158" i="8" s="1"/>
  <c r="I158" i="8"/>
  <c r="J158" i="8"/>
  <c r="K158" i="8"/>
  <c r="F159" i="8"/>
  <c r="G159" i="8" a="1"/>
  <c r="G159" i="8" s="1"/>
  <c r="H159" i="8" a="1"/>
  <c r="H159" i="8" s="1"/>
  <c r="I159" i="8"/>
  <c r="J159" i="8"/>
  <c r="K159" i="8"/>
  <c r="F160" i="8"/>
  <c r="G160" i="8" a="1"/>
  <c r="G160" i="8" s="1"/>
  <c r="H160" i="8" a="1"/>
  <c r="H160" i="8" s="1"/>
  <c r="I160" i="8"/>
  <c r="J160" i="8"/>
  <c r="K160" i="8"/>
  <c r="F161" i="8"/>
  <c r="G161" i="8" a="1"/>
  <c r="G161" i="8" s="1"/>
  <c r="H161" i="8" a="1"/>
  <c r="H161" i="8" s="1"/>
  <c r="I161" i="8"/>
  <c r="J161" i="8"/>
  <c r="K161" i="8"/>
  <c r="F162" i="8"/>
  <c r="G162" i="8" a="1"/>
  <c r="G162" i="8" s="1"/>
  <c r="H162" i="8" a="1"/>
  <c r="H162" i="8" s="1"/>
  <c r="I162" i="8"/>
  <c r="J162" i="8"/>
  <c r="K162" i="8"/>
  <c r="F163" i="8"/>
  <c r="G163" i="8" a="1"/>
  <c r="G163" i="8" s="1"/>
  <c r="H163" i="8" a="1"/>
  <c r="H163" i="8" s="1"/>
  <c r="I163" i="8"/>
  <c r="J163" i="8"/>
  <c r="K163" i="8"/>
  <c r="F164" i="8"/>
  <c r="G164" i="8" a="1"/>
  <c r="G164" i="8" s="1"/>
  <c r="H164" i="8" a="1"/>
  <c r="H164" i="8" s="1"/>
  <c r="I164" i="8"/>
  <c r="J164" i="8"/>
  <c r="K164" i="8"/>
  <c r="F165" i="8"/>
  <c r="G165" i="8" a="1"/>
  <c r="G165" i="8" s="1"/>
  <c r="H165" i="8" a="1"/>
  <c r="H165" i="8" s="1"/>
  <c r="I165" i="8"/>
  <c r="J165" i="8"/>
  <c r="K165" i="8"/>
  <c r="F166" i="8"/>
  <c r="G166" i="8" a="1"/>
  <c r="G166" i="8" s="1"/>
  <c r="H166" i="8" a="1"/>
  <c r="H166" i="8" s="1"/>
  <c r="I166" i="8"/>
  <c r="J166" i="8"/>
  <c r="K166" i="8"/>
  <c r="F167" i="8"/>
  <c r="G167" i="8" a="1"/>
  <c r="G167" i="8" s="1"/>
  <c r="H167" i="8" a="1"/>
  <c r="H167" i="8" s="1"/>
  <c r="I167" i="8"/>
  <c r="J167" i="8"/>
  <c r="K167" i="8"/>
  <c r="F168" i="8"/>
  <c r="G168" i="8" a="1"/>
  <c r="G168" i="8" s="1"/>
  <c r="H168" i="8" a="1"/>
  <c r="H168" i="8" s="1"/>
  <c r="I168" i="8"/>
  <c r="J168" i="8"/>
  <c r="K168" i="8"/>
  <c r="F169" i="8"/>
  <c r="G169" i="8" a="1"/>
  <c r="G169" i="8" s="1"/>
  <c r="H169" i="8" a="1"/>
  <c r="H169" i="8" s="1"/>
  <c r="I169" i="8"/>
  <c r="J169" i="8"/>
  <c r="K169" i="8"/>
  <c r="F170" i="8"/>
  <c r="G170" i="8" a="1"/>
  <c r="G170" i="8" s="1"/>
  <c r="H170" i="8" a="1"/>
  <c r="H170" i="8" s="1"/>
  <c r="I170" i="8"/>
  <c r="J170" i="8"/>
  <c r="K170" i="8"/>
  <c r="F171" i="8"/>
  <c r="G171" i="8" a="1"/>
  <c r="G171" i="8" s="1"/>
  <c r="H171" i="8" a="1"/>
  <c r="H171" i="8" s="1"/>
  <c r="I171" i="8"/>
  <c r="J171" i="8"/>
  <c r="K171" i="8"/>
  <c r="F172" i="8"/>
  <c r="G172" i="8" a="1"/>
  <c r="G172" i="8" s="1"/>
  <c r="H172" i="8" a="1"/>
  <c r="H172" i="8" s="1"/>
  <c r="I172" i="8"/>
  <c r="J172" i="8"/>
  <c r="K172" i="8"/>
  <c r="F173" i="8"/>
  <c r="G173" i="8" a="1"/>
  <c r="G173" i="8" s="1"/>
  <c r="H173" i="8" a="1"/>
  <c r="H173" i="8" s="1"/>
  <c r="I173" i="8"/>
  <c r="J173" i="8"/>
  <c r="K173" i="8"/>
  <c r="F174" i="8"/>
  <c r="G174" i="8" a="1"/>
  <c r="G174" i="8" s="1"/>
  <c r="H174" i="8" a="1"/>
  <c r="H174" i="8" s="1"/>
  <c r="I174" i="8"/>
  <c r="J174" i="8"/>
  <c r="K174" i="8"/>
  <c r="F175" i="8"/>
  <c r="G175" i="8" a="1"/>
  <c r="G175" i="8" s="1"/>
  <c r="H175" i="8" a="1"/>
  <c r="H175" i="8" s="1"/>
  <c r="I175" i="8"/>
  <c r="J175" i="8"/>
  <c r="K175" i="8"/>
  <c r="F176" i="8"/>
  <c r="G176" i="8" a="1"/>
  <c r="G176" i="8" s="1"/>
  <c r="H176" i="8" a="1"/>
  <c r="H176" i="8" s="1"/>
  <c r="I176" i="8"/>
  <c r="J176" i="8"/>
  <c r="K176" i="8"/>
  <c r="F177" i="8"/>
  <c r="G177" i="8" a="1"/>
  <c r="G177" i="8" s="1"/>
  <c r="H177" i="8" a="1"/>
  <c r="H177" i="8" s="1"/>
  <c r="I177" i="8"/>
  <c r="J177" i="8"/>
  <c r="K177" i="8"/>
  <c r="F178" i="8"/>
  <c r="G178" i="8" a="1"/>
  <c r="G178" i="8" s="1"/>
  <c r="H178" i="8" a="1"/>
  <c r="H178" i="8" s="1"/>
  <c r="I178" i="8"/>
  <c r="J178" i="8"/>
  <c r="K178" i="8"/>
  <c r="F179" i="8"/>
  <c r="G179" i="8" a="1"/>
  <c r="G179" i="8" s="1"/>
  <c r="H179" i="8" a="1"/>
  <c r="H179" i="8" s="1"/>
  <c r="I179" i="8"/>
  <c r="J179" i="8"/>
  <c r="K179" i="8"/>
  <c r="F180" i="8"/>
  <c r="G180" i="8" a="1"/>
  <c r="G180" i="8" s="1"/>
  <c r="H180" i="8" a="1"/>
  <c r="H180" i="8" s="1"/>
  <c r="I180" i="8"/>
  <c r="J180" i="8"/>
  <c r="K180" i="8"/>
  <c r="F181" i="8"/>
  <c r="G181" i="8" a="1"/>
  <c r="G181" i="8" s="1"/>
  <c r="H181" i="8" a="1"/>
  <c r="H181" i="8" s="1"/>
  <c r="I181" i="8"/>
  <c r="J181" i="8"/>
  <c r="K181" i="8"/>
  <c r="F182" i="8"/>
  <c r="G182" i="8" a="1"/>
  <c r="G182" i="8" s="1"/>
  <c r="H182" i="8" a="1"/>
  <c r="H182" i="8" s="1"/>
  <c r="I182" i="8"/>
  <c r="J182" i="8"/>
  <c r="K182" i="8"/>
  <c r="F183" i="8"/>
  <c r="G183" i="8" a="1"/>
  <c r="G183" i="8" s="1"/>
  <c r="H183" i="8" a="1"/>
  <c r="H183" i="8" s="1"/>
  <c r="I183" i="8"/>
  <c r="J183" i="8"/>
  <c r="K183" i="8"/>
  <c r="F184" i="8"/>
  <c r="G184" i="8" a="1"/>
  <c r="G184" i="8" s="1"/>
  <c r="H184" i="8" a="1"/>
  <c r="H184" i="8" s="1"/>
  <c r="I184" i="8"/>
  <c r="J184" i="8"/>
  <c r="K184" i="8"/>
  <c r="F185" i="8"/>
  <c r="G185" i="8" a="1"/>
  <c r="G185" i="8" s="1"/>
  <c r="H185" i="8" a="1"/>
  <c r="H185" i="8" s="1"/>
  <c r="I185" i="8"/>
  <c r="J185" i="8"/>
  <c r="K185" i="8"/>
  <c r="F186" i="8"/>
  <c r="G186" i="8" a="1"/>
  <c r="G186" i="8" s="1"/>
  <c r="H186" i="8" a="1"/>
  <c r="H186" i="8" s="1"/>
  <c r="I186" i="8"/>
  <c r="J186" i="8"/>
  <c r="K186" i="8"/>
  <c r="F187" i="8"/>
  <c r="G187" i="8" a="1"/>
  <c r="G187" i="8" s="1"/>
  <c r="H187" i="8" a="1"/>
  <c r="H187" i="8" s="1"/>
  <c r="I187" i="8"/>
  <c r="J187" i="8"/>
  <c r="K187" i="8"/>
  <c r="F188" i="8"/>
  <c r="G188" i="8" a="1"/>
  <c r="G188" i="8" s="1"/>
  <c r="H188" i="8" a="1"/>
  <c r="H188" i="8" s="1"/>
  <c r="I188" i="8"/>
  <c r="J188" i="8"/>
  <c r="K188" i="8"/>
  <c r="F189" i="8"/>
  <c r="G189" i="8" a="1"/>
  <c r="G189" i="8" s="1"/>
  <c r="H189" i="8" a="1"/>
  <c r="H189" i="8" s="1"/>
  <c r="I189" i="8"/>
  <c r="J189" i="8"/>
  <c r="K189" i="8"/>
  <c r="F190" i="8"/>
  <c r="G190" i="8" a="1"/>
  <c r="G190" i="8" s="1"/>
  <c r="H190" i="8" a="1"/>
  <c r="H190" i="8" s="1"/>
  <c r="I190" i="8"/>
  <c r="J190" i="8"/>
  <c r="K190" i="8"/>
  <c r="F191" i="8"/>
  <c r="G191" i="8" a="1"/>
  <c r="G191" i="8" s="1"/>
  <c r="H191" i="8" a="1"/>
  <c r="H191" i="8" s="1"/>
  <c r="I191" i="8"/>
  <c r="J191" i="8"/>
  <c r="K191" i="8"/>
  <c r="F192" i="8"/>
  <c r="G192" i="8" a="1"/>
  <c r="G192" i="8" s="1"/>
  <c r="H192" i="8" a="1"/>
  <c r="H192" i="8" s="1"/>
  <c r="I192" i="8"/>
  <c r="J192" i="8"/>
  <c r="K192" i="8"/>
  <c r="F193" i="8"/>
  <c r="G193" i="8" a="1"/>
  <c r="G193" i="8" s="1"/>
  <c r="H193" i="8" a="1"/>
  <c r="H193" i="8" s="1"/>
  <c r="I193" i="8"/>
  <c r="J193" i="8"/>
  <c r="K193" i="8"/>
  <c r="F194" i="8"/>
  <c r="G194" i="8" a="1"/>
  <c r="G194" i="8" s="1"/>
  <c r="H194" i="8" a="1"/>
  <c r="H194" i="8" s="1"/>
  <c r="I194" i="8"/>
  <c r="J194" i="8"/>
  <c r="K194" i="8"/>
  <c r="F195" i="8"/>
  <c r="G195" i="8" a="1"/>
  <c r="G195" i="8" s="1"/>
  <c r="H195" i="8" a="1"/>
  <c r="H195" i="8" s="1"/>
  <c r="I195" i="8"/>
  <c r="J195" i="8"/>
  <c r="K195" i="8"/>
  <c r="F196" i="8"/>
  <c r="G196" i="8" a="1"/>
  <c r="G196" i="8" s="1"/>
  <c r="H196" i="8" a="1"/>
  <c r="H196" i="8" s="1"/>
  <c r="I196" i="8"/>
  <c r="J196" i="8"/>
  <c r="K196" i="8"/>
  <c r="F197" i="8"/>
  <c r="G197" i="8" a="1"/>
  <c r="G197" i="8" s="1"/>
  <c r="H197" i="8" a="1"/>
  <c r="H197" i="8" s="1"/>
  <c r="I197" i="8"/>
  <c r="J197" i="8"/>
  <c r="K197" i="8"/>
  <c r="F198" i="8"/>
  <c r="G198" i="8" a="1"/>
  <c r="G198" i="8" s="1"/>
  <c r="H198" i="8" a="1"/>
  <c r="H198" i="8" s="1"/>
  <c r="I198" i="8"/>
  <c r="J198" i="8"/>
  <c r="K198" i="8"/>
  <c r="F199" i="8"/>
  <c r="G199" i="8" a="1"/>
  <c r="G199" i="8" s="1"/>
  <c r="H199" i="8" a="1"/>
  <c r="H199" i="8" s="1"/>
  <c r="I199" i="8"/>
  <c r="J199" i="8"/>
  <c r="K199" i="8"/>
  <c r="F200" i="8"/>
  <c r="G200" i="8" a="1"/>
  <c r="G200" i="8" s="1"/>
  <c r="H200" i="8" a="1"/>
  <c r="H200" i="8" s="1"/>
  <c r="I200" i="8"/>
  <c r="J200" i="8"/>
  <c r="K200" i="8"/>
  <c r="F201" i="8"/>
  <c r="G201" i="8" a="1"/>
  <c r="G201" i="8" s="1"/>
  <c r="H201" i="8" a="1"/>
  <c r="H201" i="8" s="1"/>
  <c r="I201" i="8"/>
  <c r="J201" i="8"/>
  <c r="K201" i="8"/>
  <c r="F202" i="8"/>
  <c r="G202" i="8" a="1"/>
  <c r="G202" i="8" s="1"/>
  <c r="H202" i="8" a="1"/>
  <c r="H202" i="8" s="1"/>
  <c r="I202" i="8"/>
  <c r="J202" i="8"/>
  <c r="K202" i="8"/>
  <c r="F203" i="8"/>
  <c r="G203" i="8" a="1"/>
  <c r="G203" i="8" s="1"/>
  <c r="H203" i="8" a="1"/>
  <c r="H203" i="8" s="1"/>
  <c r="I203" i="8"/>
  <c r="J203" i="8"/>
  <c r="K203" i="8"/>
  <c r="F204" i="8"/>
  <c r="G204" i="8" a="1"/>
  <c r="G204" i="8" s="1"/>
  <c r="H204" i="8" a="1"/>
  <c r="H204" i="8" s="1"/>
  <c r="I204" i="8"/>
  <c r="J204" i="8"/>
  <c r="K204" i="8"/>
  <c r="F205" i="8"/>
  <c r="G205" i="8" a="1"/>
  <c r="G205" i="8" s="1"/>
  <c r="H205" i="8" a="1"/>
  <c r="H205" i="8" s="1"/>
  <c r="I205" i="8"/>
  <c r="J205" i="8"/>
  <c r="K205" i="8"/>
  <c r="F206" i="8"/>
  <c r="G206" i="8" a="1"/>
  <c r="G206" i="8" s="1"/>
  <c r="H206" i="8" a="1"/>
  <c r="H206" i="8" s="1"/>
  <c r="I206" i="8"/>
  <c r="J206" i="8"/>
  <c r="K206" i="8"/>
  <c r="F207" i="8"/>
  <c r="G207" i="8" a="1"/>
  <c r="G207" i="8" s="1"/>
  <c r="H207" i="8" a="1"/>
  <c r="H207" i="8" s="1"/>
  <c r="I207" i="8"/>
  <c r="J207" i="8"/>
  <c r="K207" i="8"/>
  <c r="F208" i="8"/>
  <c r="G208" i="8" a="1"/>
  <c r="G208" i="8" s="1"/>
  <c r="H208" i="8" a="1"/>
  <c r="H208" i="8" s="1"/>
  <c r="I208" i="8"/>
  <c r="J208" i="8"/>
  <c r="K208" i="8"/>
  <c r="F209" i="8"/>
  <c r="G209" i="8" a="1"/>
  <c r="G209" i="8" s="1"/>
  <c r="H209" i="8" a="1"/>
  <c r="H209" i="8" s="1"/>
  <c r="I209" i="8"/>
  <c r="J209" i="8"/>
  <c r="K209" i="8"/>
  <c r="F210" i="8"/>
  <c r="G210" i="8" a="1"/>
  <c r="G210" i="8" s="1"/>
  <c r="H210" i="8" a="1"/>
  <c r="H210" i="8" s="1"/>
  <c r="I210" i="8"/>
  <c r="J210" i="8"/>
  <c r="K210" i="8"/>
  <c r="F211" i="8"/>
  <c r="G211" i="8" a="1"/>
  <c r="G211" i="8" s="1"/>
  <c r="H211" i="8" a="1"/>
  <c r="H211" i="8" s="1"/>
  <c r="I211" i="8"/>
  <c r="J211" i="8"/>
  <c r="K211" i="8"/>
  <c r="F212" i="8"/>
  <c r="G212" i="8" a="1"/>
  <c r="G212" i="8" s="1"/>
  <c r="H212" i="8" a="1"/>
  <c r="H212" i="8" s="1"/>
  <c r="I212" i="8"/>
  <c r="J212" i="8"/>
  <c r="K212" i="8"/>
  <c r="F213" i="8"/>
  <c r="G213" i="8" a="1"/>
  <c r="G213" i="8" s="1"/>
  <c r="H213" i="8" a="1"/>
  <c r="H213" i="8" s="1"/>
  <c r="I213" i="8"/>
  <c r="J213" i="8"/>
  <c r="K213" i="8"/>
  <c r="F214" i="8"/>
  <c r="G214" i="8" a="1"/>
  <c r="G214" i="8" s="1"/>
  <c r="H214" i="8" a="1"/>
  <c r="H214" i="8" s="1"/>
  <c r="I214" i="8"/>
  <c r="J214" i="8"/>
  <c r="K214" i="8"/>
  <c r="F215" i="8"/>
  <c r="G215" i="8" a="1"/>
  <c r="G215" i="8" s="1"/>
  <c r="H215" i="8" a="1"/>
  <c r="H215" i="8" s="1"/>
  <c r="I215" i="8"/>
  <c r="J215" i="8"/>
  <c r="K215" i="8"/>
  <c r="F216" i="8"/>
  <c r="G216" i="8" a="1"/>
  <c r="G216" i="8" s="1"/>
  <c r="H216" i="8" a="1"/>
  <c r="H216" i="8" s="1"/>
  <c r="I216" i="8"/>
  <c r="J216" i="8"/>
  <c r="K216" i="8"/>
  <c r="F217" i="8"/>
  <c r="G217" i="8" a="1"/>
  <c r="G217" i="8" s="1"/>
  <c r="H217" i="8" a="1"/>
  <c r="H217" i="8" s="1"/>
  <c r="I217" i="8"/>
  <c r="J217" i="8"/>
  <c r="K217" i="8"/>
  <c r="F218" i="8"/>
  <c r="G218" i="8" a="1"/>
  <c r="G218" i="8" s="1"/>
  <c r="H218" i="8" a="1"/>
  <c r="H218" i="8" s="1"/>
  <c r="I218" i="8"/>
  <c r="J218" i="8"/>
  <c r="K218" i="8"/>
  <c r="F219" i="8"/>
  <c r="G219" i="8" a="1"/>
  <c r="G219" i="8" s="1"/>
  <c r="H219" i="8" a="1"/>
  <c r="H219" i="8" s="1"/>
  <c r="I219" i="8"/>
  <c r="J219" i="8"/>
  <c r="K219" i="8"/>
  <c r="F220" i="8"/>
  <c r="G220" i="8" a="1"/>
  <c r="G220" i="8" s="1"/>
  <c r="H220" i="8" a="1"/>
  <c r="H220" i="8" s="1"/>
  <c r="I220" i="8"/>
  <c r="J220" i="8"/>
  <c r="K220" i="8"/>
  <c r="F221" i="8"/>
  <c r="G221" i="8" a="1"/>
  <c r="G221" i="8" s="1"/>
  <c r="H221" i="8" a="1"/>
  <c r="H221" i="8" s="1"/>
  <c r="I221" i="8"/>
  <c r="J221" i="8"/>
  <c r="K221" i="8"/>
  <c r="F222" i="8"/>
  <c r="G222" i="8" a="1"/>
  <c r="G222" i="8" s="1"/>
  <c r="H222" i="8" a="1"/>
  <c r="H222" i="8" s="1"/>
  <c r="I222" i="8"/>
  <c r="J222" i="8"/>
  <c r="K222" i="8"/>
  <c r="F223" i="8"/>
  <c r="G223" i="8" a="1"/>
  <c r="G223" i="8" s="1"/>
  <c r="H223" i="8" a="1"/>
  <c r="H223" i="8" s="1"/>
  <c r="I223" i="8"/>
  <c r="J223" i="8"/>
  <c r="K223" i="8"/>
  <c r="F224" i="8"/>
  <c r="G224" i="8" a="1"/>
  <c r="G224" i="8" s="1"/>
  <c r="H224" i="8" a="1"/>
  <c r="H224" i="8" s="1"/>
  <c r="I224" i="8"/>
  <c r="J224" i="8"/>
  <c r="K224" i="8"/>
  <c r="F225" i="8"/>
  <c r="G225" i="8" a="1"/>
  <c r="G225" i="8" s="1"/>
  <c r="H225" i="8" a="1"/>
  <c r="H225" i="8" s="1"/>
  <c r="I225" i="8"/>
  <c r="J225" i="8"/>
  <c r="K225" i="8"/>
  <c r="F226" i="8"/>
  <c r="G226" i="8" a="1"/>
  <c r="G226" i="8" s="1"/>
  <c r="H226" i="8" a="1"/>
  <c r="H226" i="8" s="1"/>
  <c r="I226" i="8"/>
  <c r="J226" i="8"/>
  <c r="K226" i="8"/>
  <c r="F227" i="8"/>
  <c r="G227" i="8" a="1"/>
  <c r="G227" i="8" s="1"/>
  <c r="H227" i="8" a="1"/>
  <c r="H227" i="8" s="1"/>
  <c r="I227" i="8"/>
  <c r="J227" i="8"/>
  <c r="K227" i="8"/>
  <c r="F228" i="8"/>
  <c r="G228" i="8" a="1"/>
  <c r="G228" i="8" s="1"/>
  <c r="H228" i="8" a="1"/>
  <c r="H228" i="8" s="1"/>
  <c r="I228" i="8"/>
  <c r="J228" i="8"/>
  <c r="K228" i="8"/>
  <c r="F229" i="8"/>
  <c r="G229" i="8" a="1"/>
  <c r="G229" i="8" s="1"/>
  <c r="H229" i="8" a="1"/>
  <c r="H229" i="8" s="1"/>
  <c r="I229" i="8"/>
  <c r="J229" i="8"/>
  <c r="K229" i="8"/>
  <c r="F230" i="8"/>
  <c r="G230" i="8" a="1"/>
  <c r="G230" i="8" s="1"/>
  <c r="H230" i="8" a="1"/>
  <c r="H230" i="8" s="1"/>
  <c r="I230" i="8"/>
  <c r="J230" i="8"/>
  <c r="K230" i="8"/>
  <c r="F231" i="8"/>
  <c r="G231" i="8" a="1"/>
  <c r="G231" i="8" s="1"/>
  <c r="H231" i="8" a="1"/>
  <c r="H231" i="8" s="1"/>
  <c r="I231" i="8"/>
  <c r="J231" i="8"/>
  <c r="K231" i="8"/>
  <c r="F232" i="8"/>
  <c r="G232" i="8" a="1"/>
  <c r="G232" i="8" s="1"/>
  <c r="H232" i="8" a="1"/>
  <c r="H232" i="8" s="1"/>
  <c r="I232" i="8"/>
  <c r="J232" i="8"/>
  <c r="K232" i="8"/>
  <c r="F233" i="8"/>
  <c r="G233" i="8" a="1"/>
  <c r="G233" i="8" s="1"/>
  <c r="H233" i="8" a="1"/>
  <c r="H233" i="8" s="1"/>
  <c r="I233" i="8"/>
  <c r="J233" i="8"/>
  <c r="K233" i="8"/>
  <c r="F234" i="8"/>
  <c r="G234" i="8" a="1"/>
  <c r="G234" i="8" s="1"/>
  <c r="H234" i="8" a="1"/>
  <c r="H234" i="8" s="1"/>
  <c r="I234" i="8"/>
  <c r="J234" i="8"/>
  <c r="K234" i="8"/>
  <c r="F235" i="8"/>
  <c r="G235" i="8" a="1"/>
  <c r="G235" i="8" s="1"/>
  <c r="H235" i="8" a="1"/>
  <c r="H235" i="8" s="1"/>
  <c r="I235" i="8"/>
  <c r="J235" i="8"/>
  <c r="K235" i="8"/>
  <c r="F236" i="8"/>
  <c r="G236" i="8" a="1"/>
  <c r="G236" i="8" s="1"/>
  <c r="H236" i="8" a="1"/>
  <c r="H236" i="8" s="1"/>
  <c r="I236" i="8"/>
  <c r="J236" i="8"/>
  <c r="K236" i="8"/>
  <c r="F237" i="8"/>
  <c r="G237" i="8" a="1"/>
  <c r="G237" i="8" s="1"/>
  <c r="H237" i="8" a="1"/>
  <c r="H237" i="8" s="1"/>
  <c r="I237" i="8"/>
  <c r="J237" i="8"/>
  <c r="K237" i="8"/>
  <c r="F238" i="8"/>
  <c r="G238" i="8" a="1"/>
  <c r="G238" i="8" s="1"/>
  <c r="H238" i="8" a="1"/>
  <c r="H238" i="8" s="1"/>
  <c r="I238" i="8"/>
  <c r="J238" i="8"/>
  <c r="K238" i="8"/>
  <c r="F239" i="8"/>
  <c r="G239" i="8" a="1"/>
  <c r="G239" i="8" s="1"/>
  <c r="H239" i="8" a="1"/>
  <c r="H239" i="8" s="1"/>
  <c r="I239" i="8"/>
  <c r="J239" i="8"/>
  <c r="K239" i="8"/>
  <c r="F240" i="8"/>
  <c r="G240" i="8" a="1"/>
  <c r="G240" i="8" s="1"/>
  <c r="H240" i="8" a="1"/>
  <c r="H240" i="8" s="1"/>
  <c r="I240" i="8"/>
  <c r="J240" i="8"/>
  <c r="K240" i="8"/>
  <c r="F241" i="8"/>
  <c r="G241" i="8" a="1"/>
  <c r="G241" i="8" s="1"/>
  <c r="H241" i="8" a="1"/>
  <c r="H241" i="8" s="1"/>
  <c r="I241" i="8"/>
  <c r="J241" i="8"/>
  <c r="K241" i="8"/>
  <c r="F242" i="8"/>
  <c r="G242" i="8" a="1"/>
  <c r="G242" i="8" s="1"/>
  <c r="H242" i="8" a="1"/>
  <c r="H242" i="8" s="1"/>
  <c r="I242" i="8"/>
  <c r="J242" i="8"/>
  <c r="K242" i="8"/>
  <c r="F243" i="8"/>
  <c r="G243" i="8" a="1"/>
  <c r="G243" i="8" s="1"/>
  <c r="H243" i="8" a="1"/>
  <c r="H243" i="8" s="1"/>
  <c r="I243" i="8"/>
  <c r="J243" i="8"/>
  <c r="K243" i="8"/>
  <c r="F244" i="8"/>
  <c r="G244" i="8" a="1"/>
  <c r="G244" i="8" s="1"/>
  <c r="H244" i="8" a="1"/>
  <c r="H244" i="8" s="1"/>
  <c r="I244" i="8"/>
  <c r="J244" i="8"/>
  <c r="K244" i="8"/>
  <c r="F245" i="8"/>
  <c r="G245" i="8" a="1"/>
  <c r="G245" i="8" s="1"/>
  <c r="H245" i="8" a="1"/>
  <c r="H245" i="8" s="1"/>
  <c r="I245" i="8"/>
  <c r="J245" i="8"/>
  <c r="K245" i="8"/>
  <c r="F246" i="8"/>
  <c r="G246" i="8" a="1"/>
  <c r="G246" i="8" s="1"/>
  <c r="H246" i="8" a="1"/>
  <c r="H246" i="8" s="1"/>
  <c r="I246" i="8"/>
  <c r="J246" i="8"/>
  <c r="K246" i="8"/>
  <c r="F247" i="8"/>
  <c r="G247" i="8" a="1"/>
  <c r="G247" i="8" s="1"/>
  <c r="H247" i="8" a="1"/>
  <c r="H247" i="8" s="1"/>
  <c r="I247" i="8"/>
  <c r="J247" i="8"/>
  <c r="K247" i="8"/>
  <c r="F248" i="8"/>
  <c r="G248" i="8" a="1"/>
  <c r="G248" i="8" s="1"/>
  <c r="H248" i="8" a="1"/>
  <c r="H248" i="8" s="1"/>
  <c r="I248" i="8"/>
  <c r="J248" i="8"/>
  <c r="K248" i="8"/>
  <c r="F249" i="8"/>
  <c r="G249" i="8" a="1"/>
  <c r="G249" i="8" s="1"/>
  <c r="H249" i="8" a="1"/>
  <c r="H249" i="8" s="1"/>
  <c r="I249" i="8"/>
  <c r="J249" i="8"/>
  <c r="K249" i="8"/>
  <c r="F250" i="8"/>
  <c r="G250" i="8" a="1"/>
  <c r="G250" i="8" s="1"/>
  <c r="H250" i="8" a="1"/>
  <c r="H250" i="8" s="1"/>
  <c r="I250" i="8"/>
  <c r="J250" i="8"/>
  <c r="K250" i="8"/>
  <c r="F251" i="8"/>
  <c r="G251" i="8" a="1"/>
  <c r="G251" i="8" s="1"/>
  <c r="H251" i="8" a="1"/>
  <c r="H251" i="8" s="1"/>
  <c r="I251" i="8"/>
  <c r="J251" i="8"/>
  <c r="K251" i="8"/>
  <c r="F252" i="8"/>
  <c r="G252" i="8" a="1"/>
  <c r="G252" i="8" s="1"/>
  <c r="H252" i="8" a="1"/>
  <c r="H252" i="8" s="1"/>
  <c r="I252" i="8"/>
  <c r="J252" i="8"/>
  <c r="K252" i="8"/>
  <c r="F253" i="8"/>
  <c r="G253" i="8" a="1"/>
  <c r="G253" i="8" s="1"/>
  <c r="H253" i="8" a="1"/>
  <c r="H253" i="8" s="1"/>
  <c r="I253" i="8"/>
  <c r="J253" i="8"/>
  <c r="K253" i="8"/>
  <c r="F254" i="8"/>
  <c r="G254" i="8" a="1"/>
  <c r="G254" i="8" s="1"/>
  <c r="H254" i="8" a="1"/>
  <c r="H254" i="8" s="1"/>
  <c r="I254" i="8"/>
  <c r="J254" i="8"/>
  <c r="K254" i="8"/>
  <c r="F255" i="8"/>
  <c r="G255" i="8" a="1"/>
  <c r="G255" i="8" s="1"/>
  <c r="H255" i="8" a="1"/>
  <c r="H255" i="8" s="1"/>
  <c r="I255" i="8"/>
  <c r="J255" i="8"/>
  <c r="K255" i="8"/>
  <c r="F256" i="8"/>
  <c r="G256" i="8" a="1"/>
  <c r="G256" i="8" s="1"/>
  <c r="H256" i="8" a="1"/>
  <c r="H256" i="8" s="1"/>
  <c r="I256" i="8"/>
  <c r="J256" i="8"/>
  <c r="K256" i="8"/>
  <c r="F257" i="8"/>
  <c r="G257" i="8" a="1"/>
  <c r="G257" i="8" s="1"/>
  <c r="H257" i="8" a="1"/>
  <c r="H257" i="8" s="1"/>
  <c r="I257" i="8"/>
  <c r="J257" i="8"/>
  <c r="K257" i="8"/>
  <c r="F258" i="8"/>
  <c r="G258" i="8" a="1"/>
  <c r="G258" i="8" s="1"/>
  <c r="H258" i="8" a="1"/>
  <c r="H258" i="8" s="1"/>
  <c r="I258" i="8"/>
  <c r="J258" i="8"/>
  <c r="K258" i="8"/>
  <c r="F259" i="8"/>
  <c r="G259" i="8" a="1"/>
  <c r="G259" i="8" s="1"/>
  <c r="H259" i="8" a="1"/>
  <c r="H259" i="8" s="1"/>
  <c r="I259" i="8"/>
  <c r="J259" i="8"/>
  <c r="K259" i="8"/>
  <c r="F260" i="8"/>
  <c r="G260" i="8" a="1"/>
  <c r="G260" i="8" s="1"/>
  <c r="H260" i="8" a="1"/>
  <c r="H260" i="8" s="1"/>
  <c r="I260" i="8"/>
  <c r="J260" i="8"/>
  <c r="K260" i="8"/>
  <c r="F261" i="8"/>
  <c r="G261" i="8" a="1"/>
  <c r="G261" i="8" s="1"/>
  <c r="H261" i="8" a="1"/>
  <c r="H261" i="8" s="1"/>
  <c r="I261" i="8"/>
  <c r="J261" i="8"/>
  <c r="K261" i="8"/>
  <c r="F262" i="8"/>
  <c r="G262" i="8" a="1"/>
  <c r="G262" i="8" s="1"/>
  <c r="H262" i="8" a="1"/>
  <c r="H262" i="8" s="1"/>
  <c r="I262" i="8"/>
  <c r="J262" i="8"/>
  <c r="K262" i="8"/>
  <c r="F263" i="8"/>
  <c r="G263" i="8" a="1"/>
  <c r="G263" i="8" s="1"/>
  <c r="H263" i="8" a="1"/>
  <c r="H263" i="8" s="1"/>
  <c r="I263" i="8"/>
  <c r="J263" i="8"/>
  <c r="K263" i="8"/>
  <c r="F264" i="8"/>
  <c r="G264" i="8" a="1"/>
  <c r="G264" i="8" s="1"/>
  <c r="H264" i="8" a="1"/>
  <c r="H264" i="8" s="1"/>
  <c r="I264" i="8"/>
  <c r="J264" i="8"/>
  <c r="K264" i="8"/>
  <c r="F265" i="8"/>
  <c r="G265" i="8" a="1"/>
  <c r="G265" i="8" s="1"/>
  <c r="H265" i="8" a="1"/>
  <c r="H265" i="8" s="1"/>
  <c r="I265" i="8"/>
  <c r="J265" i="8"/>
  <c r="K265" i="8"/>
  <c r="F266" i="8"/>
  <c r="G266" i="8" a="1"/>
  <c r="G266" i="8" s="1"/>
  <c r="H266" i="8" a="1"/>
  <c r="H266" i="8" s="1"/>
  <c r="I266" i="8"/>
  <c r="J266" i="8"/>
  <c r="K266" i="8"/>
  <c r="F267" i="8"/>
  <c r="G267" i="8" a="1"/>
  <c r="G267" i="8" s="1"/>
  <c r="H267" i="8" a="1"/>
  <c r="H267" i="8" s="1"/>
  <c r="I267" i="8"/>
  <c r="J267" i="8"/>
  <c r="K267" i="8"/>
  <c r="F268" i="8"/>
  <c r="G268" i="8" a="1"/>
  <c r="G268" i="8" s="1"/>
  <c r="H268" i="8" a="1"/>
  <c r="H268" i="8" s="1"/>
  <c r="I268" i="8"/>
  <c r="J268" i="8"/>
  <c r="K268" i="8"/>
  <c r="F269" i="8"/>
  <c r="G269" i="8" a="1"/>
  <c r="G269" i="8" s="1"/>
  <c r="H269" i="8" a="1"/>
  <c r="H269" i="8" s="1"/>
  <c r="I269" i="8"/>
  <c r="J269" i="8"/>
  <c r="K269" i="8"/>
  <c r="F270" i="8"/>
  <c r="G270" i="8" a="1"/>
  <c r="G270" i="8" s="1"/>
  <c r="H270" i="8" a="1"/>
  <c r="H270" i="8" s="1"/>
  <c r="I270" i="8"/>
  <c r="J270" i="8"/>
  <c r="K270" i="8"/>
  <c r="F271" i="8"/>
  <c r="G271" i="8" a="1"/>
  <c r="G271" i="8" s="1"/>
  <c r="H271" i="8" a="1"/>
  <c r="H271" i="8" s="1"/>
  <c r="I271" i="8"/>
  <c r="J271" i="8"/>
  <c r="K271" i="8"/>
  <c r="F272" i="8"/>
  <c r="G272" i="8" a="1"/>
  <c r="G272" i="8" s="1"/>
  <c r="H272" i="8" a="1"/>
  <c r="H272" i="8" s="1"/>
  <c r="I272" i="8"/>
  <c r="J272" i="8"/>
  <c r="K272" i="8"/>
  <c r="F273" i="8"/>
  <c r="G273" i="8" a="1"/>
  <c r="G273" i="8" s="1"/>
  <c r="H273" i="8" a="1"/>
  <c r="H273" i="8" s="1"/>
  <c r="I273" i="8"/>
  <c r="J273" i="8"/>
  <c r="K273" i="8"/>
  <c r="F274" i="8"/>
  <c r="G274" i="8" a="1"/>
  <c r="G274" i="8" s="1"/>
  <c r="H274" i="8" a="1"/>
  <c r="H274" i="8" s="1"/>
  <c r="I274" i="8"/>
  <c r="J274" i="8"/>
  <c r="K274" i="8"/>
  <c r="F275" i="8"/>
  <c r="G275" i="8" a="1"/>
  <c r="G275" i="8" s="1"/>
  <c r="H275" i="8" a="1"/>
  <c r="H275" i="8" s="1"/>
  <c r="I275" i="8"/>
  <c r="J275" i="8"/>
  <c r="K275" i="8"/>
  <c r="F276" i="8"/>
  <c r="G276" i="8" a="1"/>
  <c r="G276" i="8" s="1"/>
  <c r="H276" i="8" a="1"/>
  <c r="H276" i="8" s="1"/>
  <c r="I276" i="8"/>
  <c r="J276" i="8"/>
  <c r="K276" i="8"/>
  <c r="F277" i="8"/>
  <c r="G277" i="8" a="1"/>
  <c r="G277" i="8" s="1"/>
  <c r="H277" i="8" a="1"/>
  <c r="H277" i="8" s="1"/>
  <c r="I277" i="8"/>
  <c r="J277" i="8"/>
  <c r="K277" i="8"/>
  <c r="F278" i="8"/>
  <c r="G278" i="8" a="1"/>
  <c r="G278" i="8" s="1"/>
  <c r="H278" i="8" a="1"/>
  <c r="H278" i="8" s="1"/>
  <c r="I278" i="8"/>
  <c r="J278" i="8"/>
  <c r="K278" i="8"/>
  <c r="F279" i="8"/>
  <c r="G279" i="8" a="1"/>
  <c r="G279" i="8" s="1"/>
  <c r="H279" i="8" a="1"/>
  <c r="H279" i="8" s="1"/>
  <c r="I279" i="8"/>
  <c r="J279" i="8"/>
  <c r="K279" i="8"/>
  <c r="F280" i="8"/>
  <c r="G280" i="8" a="1"/>
  <c r="G280" i="8" s="1"/>
  <c r="H280" i="8" a="1"/>
  <c r="H280" i="8" s="1"/>
  <c r="I280" i="8"/>
  <c r="J280" i="8"/>
  <c r="K280" i="8"/>
  <c r="F281" i="8"/>
  <c r="G281" i="8" a="1"/>
  <c r="G281" i="8" s="1"/>
  <c r="H281" i="8" a="1"/>
  <c r="H281" i="8" s="1"/>
  <c r="I281" i="8"/>
  <c r="J281" i="8"/>
  <c r="K281" i="8"/>
  <c r="F282" i="8"/>
  <c r="G282" i="8" a="1"/>
  <c r="G282" i="8" s="1"/>
  <c r="H282" i="8" a="1"/>
  <c r="H282" i="8" s="1"/>
  <c r="I282" i="8"/>
  <c r="J282" i="8"/>
  <c r="K282" i="8"/>
  <c r="F283" i="8"/>
  <c r="G283" i="8" a="1"/>
  <c r="G283" i="8" s="1"/>
  <c r="H283" i="8" a="1"/>
  <c r="H283" i="8" s="1"/>
  <c r="I283" i="8"/>
  <c r="J283" i="8"/>
  <c r="K283" i="8"/>
  <c r="F284" i="8"/>
  <c r="G284" i="8" a="1"/>
  <c r="G284" i="8" s="1"/>
  <c r="H284" i="8" a="1"/>
  <c r="H284" i="8" s="1"/>
  <c r="I284" i="8"/>
  <c r="J284" i="8"/>
  <c r="K284" i="8"/>
  <c r="F285" i="8"/>
  <c r="G285" i="8" a="1"/>
  <c r="G285" i="8" s="1"/>
  <c r="H285" i="8" a="1"/>
  <c r="H285" i="8" s="1"/>
  <c r="I285" i="8"/>
  <c r="J285" i="8"/>
  <c r="K285" i="8"/>
  <c r="F286" i="8"/>
  <c r="G286" i="8" a="1"/>
  <c r="G286" i="8" s="1"/>
  <c r="H286" i="8" a="1"/>
  <c r="H286" i="8" s="1"/>
  <c r="I286" i="8"/>
  <c r="J286" i="8"/>
  <c r="K286" i="8"/>
  <c r="F287" i="8"/>
  <c r="G287" i="8" a="1"/>
  <c r="G287" i="8" s="1"/>
  <c r="H287" i="8" a="1"/>
  <c r="H287" i="8" s="1"/>
  <c r="I287" i="8"/>
  <c r="J287" i="8"/>
  <c r="K287" i="8"/>
  <c r="F288" i="8"/>
  <c r="G288" i="8" a="1"/>
  <c r="G288" i="8" s="1"/>
  <c r="H288" i="8" a="1"/>
  <c r="H288" i="8" s="1"/>
  <c r="I288" i="8"/>
  <c r="J288" i="8"/>
  <c r="K288" i="8"/>
  <c r="F289" i="8"/>
  <c r="G289" i="8" a="1"/>
  <c r="G289" i="8" s="1"/>
  <c r="H289" i="8" a="1"/>
  <c r="H289" i="8" s="1"/>
  <c r="I289" i="8"/>
  <c r="J289" i="8"/>
  <c r="K289" i="8"/>
  <c r="F290" i="8"/>
  <c r="G290" i="8" a="1"/>
  <c r="G290" i="8" s="1"/>
  <c r="H290" i="8" a="1"/>
  <c r="H290" i="8" s="1"/>
  <c r="I290" i="8"/>
  <c r="J290" i="8"/>
  <c r="K290" i="8"/>
  <c r="F291" i="8"/>
  <c r="G291" i="8" a="1"/>
  <c r="G291" i="8" s="1"/>
  <c r="H291" i="8" a="1"/>
  <c r="H291" i="8" s="1"/>
  <c r="I291" i="8"/>
  <c r="J291" i="8"/>
  <c r="K291" i="8"/>
  <c r="F292" i="8"/>
  <c r="G292" i="8" a="1"/>
  <c r="G292" i="8" s="1"/>
  <c r="H292" i="8" a="1"/>
  <c r="H292" i="8" s="1"/>
  <c r="I292" i="8"/>
  <c r="J292" i="8"/>
  <c r="K292" i="8"/>
  <c r="F293" i="8"/>
  <c r="G293" i="8" a="1"/>
  <c r="G293" i="8" s="1"/>
  <c r="H293" i="8" a="1"/>
  <c r="H293" i="8" s="1"/>
  <c r="I293" i="8"/>
  <c r="J293" i="8"/>
  <c r="K293" i="8"/>
  <c r="F294" i="8"/>
  <c r="G294" i="8" a="1"/>
  <c r="G294" i="8" s="1"/>
  <c r="H294" i="8" a="1"/>
  <c r="H294" i="8" s="1"/>
  <c r="I294" i="8"/>
  <c r="J294" i="8"/>
  <c r="K294" i="8"/>
  <c r="F295" i="8"/>
  <c r="G295" i="8" a="1"/>
  <c r="G295" i="8" s="1"/>
  <c r="H295" i="8" a="1"/>
  <c r="H295" i="8" s="1"/>
  <c r="I295" i="8"/>
  <c r="J295" i="8"/>
  <c r="K295" i="8"/>
  <c r="F296" i="8"/>
  <c r="G296" i="8" a="1"/>
  <c r="G296" i="8" s="1"/>
  <c r="H296" i="8" a="1"/>
  <c r="H296" i="8" s="1"/>
  <c r="I296" i="8"/>
  <c r="J296" i="8"/>
  <c r="K296" i="8"/>
  <c r="F297" i="8"/>
  <c r="G297" i="8" a="1"/>
  <c r="G297" i="8" s="1"/>
  <c r="H297" i="8" a="1"/>
  <c r="H297" i="8" s="1"/>
  <c r="I297" i="8"/>
  <c r="J297" i="8"/>
  <c r="K297" i="8"/>
  <c r="F298" i="8"/>
  <c r="G298" i="8" a="1"/>
  <c r="G298" i="8" s="1"/>
  <c r="H298" i="8" a="1"/>
  <c r="H298" i="8" s="1"/>
  <c r="I298" i="8"/>
  <c r="J298" i="8"/>
  <c r="K298" i="8"/>
  <c r="F299" i="8"/>
  <c r="G299" i="8" a="1"/>
  <c r="G299" i="8" s="1"/>
  <c r="H299" i="8" a="1"/>
  <c r="H299" i="8" s="1"/>
  <c r="I299" i="8"/>
  <c r="J299" i="8"/>
  <c r="K299" i="8"/>
  <c r="F300" i="8"/>
  <c r="G300" i="8" a="1"/>
  <c r="G300" i="8" s="1"/>
  <c r="H300" i="8" a="1"/>
  <c r="H300" i="8" s="1"/>
  <c r="I300" i="8"/>
  <c r="J300" i="8"/>
  <c r="K300" i="8"/>
  <c r="F301" i="8"/>
  <c r="G301" i="8" a="1"/>
  <c r="G301" i="8" s="1"/>
  <c r="H301" i="8" a="1"/>
  <c r="H301" i="8" s="1"/>
  <c r="I301" i="8"/>
  <c r="J301" i="8"/>
  <c r="K301" i="8"/>
  <c r="F302" i="8"/>
  <c r="G302" i="8" a="1"/>
  <c r="G302" i="8" s="1"/>
  <c r="H302" i="8" a="1"/>
  <c r="H302" i="8" s="1"/>
  <c r="I302" i="8"/>
  <c r="J302" i="8"/>
  <c r="K302" i="8"/>
  <c r="F303" i="8"/>
  <c r="G303" i="8" a="1"/>
  <c r="G303" i="8" s="1"/>
  <c r="H303" i="8" a="1"/>
  <c r="H303" i="8" s="1"/>
  <c r="I303" i="8"/>
  <c r="J303" i="8"/>
  <c r="K303" i="8"/>
  <c r="F304" i="8"/>
  <c r="G304" i="8" a="1"/>
  <c r="G304" i="8" s="1"/>
  <c r="H304" i="8" a="1"/>
  <c r="H304" i="8" s="1"/>
  <c r="I304" i="8"/>
  <c r="J304" i="8"/>
  <c r="K304" i="8"/>
  <c r="F305" i="8"/>
  <c r="G305" i="8" a="1"/>
  <c r="G305" i="8" s="1"/>
  <c r="H305" i="8" a="1"/>
  <c r="H305" i="8" s="1"/>
  <c r="I305" i="8"/>
  <c r="J305" i="8"/>
  <c r="K305" i="8"/>
  <c r="F306" i="8"/>
  <c r="G306" i="8" a="1"/>
  <c r="G306" i="8" s="1"/>
  <c r="H306" i="8" a="1"/>
  <c r="H306" i="8" s="1"/>
  <c r="I306" i="8"/>
  <c r="J306" i="8"/>
  <c r="K306" i="8"/>
  <c r="F307" i="8"/>
  <c r="G307" i="8" a="1"/>
  <c r="G307" i="8" s="1"/>
  <c r="H307" i="8" a="1"/>
  <c r="H307" i="8" s="1"/>
  <c r="I307" i="8"/>
  <c r="J307" i="8"/>
  <c r="K307" i="8"/>
  <c r="F308" i="8"/>
  <c r="G308" i="8" a="1"/>
  <c r="G308" i="8" s="1"/>
  <c r="H308" i="8" a="1"/>
  <c r="H308" i="8" s="1"/>
  <c r="I308" i="8"/>
  <c r="J308" i="8"/>
  <c r="K308" i="8"/>
  <c r="F309" i="8"/>
  <c r="G309" i="8" a="1"/>
  <c r="G309" i="8" s="1"/>
  <c r="H309" i="8" a="1"/>
  <c r="H309" i="8" s="1"/>
  <c r="I309" i="8"/>
  <c r="J309" i="8"/>
  <c r="K309" i="8"/>
  <c r="F310" i="8"/>
  <c r="G310" i="8" a="1"/>
  <c r="G310" i="8" s="1"/>
  <c r="H310" i="8" a="1"/>
  <c r="H310" i="8" s="1"/>
  <c r="I310" i="8"/>
  <c r="J310" i="8"/>
  <c r="K310" i="8"/>
  <c r="F311" i="8"/>
  <c r="G311" i="8" a="1"/>
  <c r="G311" i="8" s="1"/>
  <c r="H311" i="8" a="1"/>
  <c r="H311" i="8" s="1"/>
  <c r="I311" i="8"/>
  <c r="J311" i="8"/>
  <c r="K311" i="8"/>
  <c r="F312" i="8"/>
  <c r="G312" i="8" a="1"/>
  <c r="G312" i="8" s="1"/>
  <c r="H312" i="8" a="1"/>
  <c r="H312" i="8" s="1"/>
  <c r="I312" i="8"/>
  <c r="J312" i="8"/>
  <c r="K312" i="8"/>
  <c r="F313" i="8"/>
  <c r="G313" i="8" a="1"/>
  <c r="G313" i="8" s="1"/>
  <c r="H313" i="8" a="1"/>
  <c r="H313" i="8" s="1"/>
  <c r="I313" i="8"/>
  <c r="J313" i="8"/>
  <c r="K313" i="8"/>
  <c r="F314" i="8"/>
  <c r="G314" i="8" a="1"/>
  <c r="G314" i="8" s="1"/>
  <c r="H314" i="8" a="1"/>
  <c r="H314" i="8" s="1"/>
  <c r="I314" i="8"/>
  <c r="J314" i="8"/>
  <c r="K314" i="8"/>
  <c r="F315" i="8"/>
  <c r="G315" i="8" a="1"/>
  <c r="G315" i="8" s="1"/>
  <c r="H315" i="8" a="1"/>
  <c r="H315" i="8" s="1"/>
  <c r="I315" i="8"/>
  <c r="J315" i="8"/>
  <c r="K315" i="8"/>
  <c r="F316" i="8"/>
  <c r="G316" i="8" a="1"/>
  <c r="G316" i="8" s="1"/>
  <c r="H316" i="8" a="1"/>
  <c r="H316" i="8" s="1"/>
  <c r="I316" i="8"/>
  <c r="J316" i="8"/>
  <c r="K316" i="8"/>
  <c r="F317" i="8"/>
  <c r="G317" i="8" a="1"/>
  <c r="G317" i="8" s="1"/>
  <c r="H317" i="8" a="1"/>
  <c r="H317" i="8" s="1"/>
  <c r="I317" i="8"/>
  <c r="J317" i="8"/>
  <c r="K317" i="8"/>
  <c r="F318" i="8"/>
  <c r="G318" i="8" a="1"/>
  <c r="G318" i="8" s="1"/>
  <c r="H318" i="8" a="1"/>
  <c r="H318" i="8" s="1"/>
  <c r="I318" i="8"/>
  <c r="J318" i="8"/>
  <c r="K318" i="8"/>
  <c r="F319" i="8"/>
  <c r="G319" i="8" a="1"/>
  <c r="G319" i="8" s="1"/>
  <c r="H319" i="8" a="1"/>
  <c r="H319" i="8" s="1"/>
  <c r="I319" i="8"/>
  <c r="J319" i="8"/>
  <c r="K319" i="8"/>
  <c r="F320" i="8"/>
  <c r="G320" i="8" a="1"/>
  <c r="G320" i="8" s="1"/>
  <c r="H320" i="8" a="1"/>
  <c r="H320" i="8" s="1"/>
  <c r="I320" i="8"/>
  <c r="J320" i="8"/>
  <c r="K320" i="8"/>
  <c r="F321" i="8"/>
  <c r="G321" i="8" a="1"/>
  <c r="G321" i="8" s="1"/>
  <c r="H321" i="8" a="1"/>
  <c r="H321" i="8" s="1"/>
  <c r="I321" i="8"/>
  <c r="J321" i="8"/>
  <c r="K321" i="8"/>
  <c r="F322" i="8"/>
  <c r="G322" i="8" a="1"/>
  <c r="G322" i="8" s="1"/>
  <c r="H322" i="8" a="1"/>
  <c r="H322" i="8" s="1"/>
  <c r="I322" i="8"/>
  <c r="J322" i="8"/>
  <c r="K322" i="8"/>
  <c r="F323" i="8"/>
  <c r="G323" i="8" a="1"/>
  <c r="G323" i="8" s="1"/>
  <c r="H323" i="8" a="1"/>
  <c r="H323" i="8" s="1"/>
  <c r="I323" i="8"/>
  <c r="J323" i="8"/>
  <c r="K323" i="8"/>
  <c r="F324" i="8"/>
  <c r="G324" i="8" a="1"/>
  <c r="G324" i="8" s="1"/>
  <c r="H324" i="8" a="1"/>
  <c r="H324" i="8" s="1"/>
  <c r="I324" i="8"/>
  <c r="J324" i="8"/>
  <c r="K324" i="8"/>
  <c r="F325" i="8"/>
  <c r="G325" i="8" a="1"/>
  <c r="G325" i="8" s="1"/>
  <c r="H325" i="8" a="1"/>
  <c r="H325" i="8" s="1"/>
  <c r="I325" i="8"/>
  <c r="J325" i="8"/>
  <c r="K325" i="8"/>
  <c r="F326" i="8"/>
  <c r="G326" i="8" a="1"/>
  <c r="G326" i="8" s="1"/>
  <c r="H326" i="8" a="1"/>
  <c r="H326" i="8" s="1"/>
  <c r="I326" i="8"/>
  <c r="J326" i="8"/>
  <c r="K326" i="8"/>
  <c r="F327" i="8"/>
  <c r="G327" i="8" a="1"/>
  <c r="G327" i="8" s="1"/>
  <c r="H327" i="8" a="1"/>
  <c r="H327" i="8" s="1"/>
  <c r="I327" i="8"/>
  <c r="J327" i="8"/>
  <c r="K327" i="8"/>
  <c r="F328" i="8"/>
  <c r="G328" i="8" a="1"/>
  <c r="G328" i="8" s="1"/>
  <c r="H328" i="8" a="1"/>
  <c r="H328" i="8" s="1"/>
  <c r="I328" i="8"/>
  <c r="J328" i="8"/>
  <c r="K328" i="8"/>
  <c r="F329" i="8"/>
  <c r="G329" i="8" a="1"/>
  <c r="G329" i="8" s="1"/>
  <c r="H329" i="8" a="1"/>
  <c r="H329" i="8" s="1"/>
  <c r="I329" i="8"/>
  <c r="J329" i="8"/>
  <c r="K329" i="8"/>
  <c r="F330" i="8"/>
  <c r="G330" i="8" a="1"/>
  <c r="G330" i="8" s="1"/>
  <c r="H330" i="8" a="1"/>
  <c r="H330" i="8" s="1"/>
  <c r="I330" i="8"/>
  <c r="J330" i="8"/>
  <c r="K330" i="8"/>
  <c r="F331" i="8"/>
  <c r="G331" i="8" a="1"/>
  <c r="G331" i="8" s="1"/>
  <c r="H331" i="8" a="1"/>
  <c r="H331" i="8" s="1"/>
  <c r="I331" i="8"/>
  <c r="J331" i="8"/>
  <c r="K331" i="8"/>
  <c r="F332" i="8"/>
  <c r="G332" i="8" a="1"/>
  <c r="G332" i="8" s="1"/>
  <c r="H332" i="8" a="1"/>
  <c r="H332" i="8" s="1"/>
  <c r="I332" i="8"/>
  <c r="J332" i="8"/>
  <c r="K332" i="8"/>
  <c r="F333" i="8"/>
  <c r="G333" i="8" a="1"/>
  <c r="G333" i="8" s="1"/>
  <c r="H333" i="8" a="1"/>
  <c r="H333" i="8" s="1"/>
  <c r="I333" i="8"/>
  <c r="J333" i="8"/>
  <c r="K333" i="8"/>
  <c r="F334" i="8"/>
  <c r="G334" i="8" a="1"/>
  <c r="G334" i="8" s="1"/>
  <c r="H334" i="8" a="1"/>
  <c r="H334" i="8" s="1"/>
  <c r="I334" i="8"/>
  <c r="J334" i="8"/>
  <c r="K334" i="8"/>
  <c r="F335" i="8"/>
  <c r="G335" i="8" a="1"/>
  <c r="G335" i="8" s="1"/>
  <c r="H335" i="8" a="1"/>
  <c r="H335" i="8" s="1"/>
  <c r="I335" i="8"/>
  <c r="J335" i="8"/>
  <c r="K335" i="8"/>
  <c r="F336" i="8"/>
  <c r="G336" i="8" a="1"/>
  <c r="G336" i="8" s="1"/>
  <c r="H336" i="8" a="1"/>
  <c r="H336" i="8" s="1"/>
  <c r="I336" i="8"/>
  <c r="J336" i="8"/>
  <c r="K336" i="8"/>
  <c r="F337" i="8"/>
  <c r="G337" i="8" a="1"/>
  <c r="G337" i="8" s="1"/>
  <c r="H337" i="8" a="1"/>
  <c r="H337" i="8" s="1"/>
  <c r="I337" i="8"/>
  <c r="J337" i="8"/>
  <c r="K337" i="8"/>
  <c r="F338" i="8"/>
  <c r="G338" i="8" a="1"/>
  <c r="G338" i="8" s="1"/>
  <c r="H338" i="8" a="1"/>
  <c r="H338" i="8" s="1"/>
  <c r="I338" i="8"/>
  <c r="J338" i="8"/>
  <c r="K338" i="8"/>
  <c r="F339" i="8"/>
  <c r="G339" i="8" a="1"/>
  <c r="G339" i="8" s="1"/>
  <c r="H339" i="8" a="1"/>
  <c r="H339" i="8" s="1"/>
  <c r="I339" i="8"/>
  <c r="J339" i="8"/>
  <c r="K339" i="8"/>
  <c r="F340" i="8"/>
  <c r="G340" i="8" a="1"/>
  <c r="G340" i="8" s="1"/>
  <c r="H340" i="8" a="1"/>
  <c r="H340" i="8" s="1"/>
  <c r="I340" i="8"/>
  <c r="J340" i="8"/>
  <c r="K340" i="8"/>
  <c r="F341" i="8"/>
  <c r="G341" i="8" a="1"/>
  <c r="G341" i="8" s="1"/>
  <c r="H341" i="8" a="1"/>
  <c r="H341" i="8" s="1"/>
  <c r="I341" i="8"/>
  <c r="J341" i="8"/>
  <c r="K341" i="8"/>
  <c r="F342" i="8"/>
  <c r="G342" i="8" a="1"/>
  <c r="G342" i="8" s="1"/>
  <c r="H342" i="8" a="1"/>
  <c r="H342" i="8" s="1"/>
  <c r="I342" i="8"/>
  <c r="J342" i="8"/>
  <c r="K342" i="8"/>
  <c r="F343" i="8"/>
  <c r="G343" i="8" a="1"/>
  <c r="G343" i="8" s="1"/>
  <c r="H343" i="8" a="1"/>
  <c r="H343" i="8" s="1"/>
  <c r="I343" i="8"/>
  <c r="J343" i="8"/>
  <c r="K343" i="8"/>
  <c r="F344" i="8"/>
  <c r="G344" i="8" a="1"/>
  <c r="G344" i="8" s="1"/>
  <c r="H344" i="8" a="1"/>
  <c r="H344" i="8" s="1"/>
  <c r="I344" i="8"/>
  <c r="J344" i="8"/>
  <c r="K344" i="8"/>
  <c r="F345" i="8"/>
  <c r="G345" i="8" a="1"/>
  <c r="G345" i="8" s="1"/>
  <c r="H345" i="8" a="1"/>
  <c r="H345" i="8" s="1"/>
  <c r="I345" i="8"/>
  <c r="J345" i="8"/>
  <c r="K345" i="8"/>
  <c r="F346" i="8"/>
  <c r="G346" i="8" a="1"/>
  <c r="G346" i="8" s="1"/>
  <c r="H346" i="8" a="1"/>
  <c r="H346" i="8" s="1"/>
  <c r="I346" i="8"/>
  <c r="J346" i="8"/>
  <c r="K346" i="8"/>
  <c r="F347" i="8"/>
  <c r="G347" i="8" a="1"/>
  <c r="G347" i="8" s="1"/>
  <c r="H347" i="8" a="1"/>
  <c r="H347" i="8" s="1"/>
  <c r="I347" i="8"/>
  <c r="J347" i="8"/>
  <c r="K347" i="8"/>
  <c r="F348" i="8"/>
  <c r="G348" i="8" a="1"/>
  <c r="G348" i="8" s="1"/>
  <c r="H348" i="8" a="1"/>
  <c r="H348" i="8" s="1"/>
  <c r="I348" i="8"/>
  <c r="J348" i="8"/>
  <c r="K348" i="8"/>
  <c r="F349" i="8"/>
  <c r="G349" i="8" a="1"/>
  <c r="G349" i="8" s="1"/>
  <c r="H349" i="8" a="1"/>
  <c r="H349" i="8" s="1"/>
  <c r="I349" i="8"/>
  <c r="J349" i="8"/>
  <c r="K349" i="8"/>
  <c r="F350" i="8"/>
  <c r="G350" i="8" a="1"/>
  <c r="G350" i="8" s="1"/>
  <c r="H350" i="8" a="1"/>
  <c r="H350" i="8" s="1"/>
  <c r="I350" i="8"/>
  <c r="J350" i="8"/>
  <c r="K350" i="8"/>
  <c r="F351" i="8"/>
  <c r="G351" i="8" a="1"/>
  <c r="G351" i="8" s="1"/>
  <c r="H351" i="8" a="1"/>
  <c r="H351" i="8" s="1"/>
  <c r="I351" i="8"/>
  <c r="J351" i="8"/>
  <c r="K351" i="8"/>
  <c r="F352" i="8"/>
  <c r="G352" i="8" a="1"/>
  <c r="G352" i="8" s="1"/>
  <c r="H352" i="8" a="1"/>
  <c r="H352" i="8" s="1"/>
  <c r="I352" i="8"/>
  <c r="J352" i="8"/>
  <c r="K352" i="8"/>
  <c r="F353" i="8"/>
  <c r="G353" i="8" a="1"/>
  <c r="G353" i="8" s="1"/>
  <c r="H353" i="8" a="1"/>
  <c r="H353" i="8" s="1"/>
  <c r="I353" i="8"/>
  <c r="J353" i="8"/>
  <c r="K353" i="8"/>
  <c r="F354" i="8"/>
  <c r="G354" i="8" a="1"/>
  <c r="G354" i="8" s="1"/>
  <c r="H354" i="8" a="1"/>
  <c r="H354" i="8" s="1"/>
  <c r="I354" i="8"/>
  <c r="J354" i="8"/>
  <c r="K354" i="8"/>
  <c r="F355" i="8"/>
  <c r="G355" i="8" a="1"/>
  <c r="G355" i="8" s="1"/>
  <c r="H355" i="8" a="1"/>
  <c r="H355" i="8" s="1"/>
  <c r="I355" i="8"/>
  <c r="J355" i="8"/>
  <c r="K355" i="8"/>
  <c r="F356" i="8"/>
  <c r="G356" i="8" a="1"/>
  <c r="G356" i="8" s="1"/>
  <c r="H356" i="8" a="1"/>
  <c r="H356" i="8" s="1"/>
  <c r="I356" i="8"/>
  <c r="J356" i="8"/>
  <c r="K356" i="8"/>
  <c r="F357" i="8"/>
  <c r="G357" i="8" a="1"/>
  <c r="G357" i="8" s="1"/>
  <c r="H357" i="8" a="1"/>
  <c r="H357" i="8" s="1"/>
  <c r="I357" i="8"/>
  <c r="J357" i="8"/>
  <c r="K357" i="8"/>
  <c r="F358" i="8"/>
  <c r="G358" i="8" a="1"/>
  <c r="G358" i="8" s="1"/>
  <c r="H358" i="8" a="1"/>
  <c r="H358" i="8" s="1"/>
  <c r="I358" i="8"/>
  <c r="J358" i="8"/>
  <c r="K358" i="8"/>
  <c r="F359" i="8"/>
  <c r="G359" i="8" a="1"/>
  <c r="G359" i="8" s="1"/>
  <c r="H359" i="8" a="1"/>
  <c r="H359" i="8" s="1"/>
  <c r="I359" i="8"/>
  <c r="J359" i="8"/>
  <c r="K359" i="8"/>
  <c r="F360" i="8"/>
  <c r="G360" i="8" a="1"/>
  <c r="G360" i="8" s="1"/>
  <c r="H360" i="8" a="1"/>
  <c r="H360" i="8" s="1"/>
  <c r="I360" i="8"/>
  <c r="J360" i="8"/>
  <c r="K360" i="8"/>
  <c r="F361" i="8"/>
  <c r="G361" i="8" a="1"/>
  <c r="G361" i="8" s="1"/>
  <c r="H361" i="8" a="1"/>
  <c r="H361" i="8" s="1"/>
  <c r="I361" i="8"/>
  <c r="J361" i="8"/>
  <c r="K361" i="8"/>
  <c r="F362" i="8"/>
  <c r="G362" i="8" a="1"/>
  <c r="G362" i="8" s="1"/>
  <c r="H362" i="8" a="1"/>
  <c r="H362" i="8" s="1"/>
  <c r="I362" i="8"/>
  <c r="J362" i="8"/>
  <c r="K362" i="8"/>
  <c r="F363" i="8"/>
  <c r="G363" i="8" a="1"/>
  <c r="G363" i="8" s="1"/>
  <c r="H363" i="8" a="1"/>
  <c r="H363" i="8" s="1"/>
  <c r="I363" i="8"/>
  <c r="J363" i="8"/>
  <c r="K363" i="8"/>
  <c r="F364" i="8"/>
  <c r="G364" i="8" a="1"/>
  <c r="G364" i="8" s="1"/>
  <c r="H364" i="8" a="1"/>
  <c r="H364" i="8" s="1"/>
  <c r="I364" i="8"/>
  <c r="J364" i="8"/>
  <c r="K364" i="8"/>
  <c r="F365" i="8"/>
  <c r="G365" i="8" a="1"/>
  <c r="G365" i="8" s="1"/>
  <c r="H365" i="8" a="1"/>
  <c r="H365" i="8" s="1"/>
  <c r="I365" i="8"/>
  <c r="J365" i="8"/>
  <c r="K365" i="8"/>
  <c r="F366" i="8"/>
  <c r="G366" i="8" a="1"/>
  <c r="G366" i="8" s="1"/>
  <c r="H366" i="8" a="1"/>
  <c r="H366" i="8" s="1"/>
  <c r="I366" i="8"/>
  <c r="J366" i="8"/>
  <c r="K366" i="8"/>
  <c r="F367" i="8"/>
  <c r="G367" i="8" a="1"/>
  <c r="G367" i="8" s="1"/>
  <c r="H367" i="8" a="1"/>
  <c r="H367" i="8" s="1"/>
  <c r="I367" i="8"/>
  <c r="J367" i="8"/>
  <c r="K367" i="8"/>
  <c r="F368" i="8"/>
  <c r="G368" i="8" a="1"/>
  <c r="G368" i="8" s="1"/>
  <c r="H368" i="8" a="1"/>
  <c r="H368" i="8" s="1"/>
  <c r="I368" i="8"/>
  <c r="J368" i="8"/>
  <c r="K368" i="8"/>
  <c r="F369" i="8"/>
  <c r="G369" i="8" a="1"/>
  <c r="G369" i="8" s="1"/>
  <c r="H369" i="8" a="1"/>
  <c r="H369" i="8" s="1"/>
  <c r="I369" i="8"/>
  <c r="J369" i="8"/>
  <c r="K369" i="8"/>
  <c r="F370" i="8"/>
  <c r="G370" i="8" a="1"/>
  <c r="G370" i="8" s="1"/>
  <c r="H370" i="8" a="1"/>
  <c r="H370" i="8" s="1"/>
  <c r="I370" i="8"/>
  <c r="J370" i="8"/>
  <c r="K370" i="8"/>
  <c r="F371" i="8"/>
  <c r="G371" i="8" a="1"/>
  <c r="G371" i="8" s="1"/>
  <c r="H371" i="8" a="1"/>
  <c r="H371" i="8" s="1"/>
  <c r="I371" i="8"/>
  <c r="J371" i="8"/>
  <c r="K371" i="8"/>
  <c r="F372" i="8"/>
  <c r="G372" i="8" a="1"/>
  <c r="G372" i="8" s="1"/>
  <c r="H372" i="8" a="1"/>
  <c r="H372" i="8" s="1"/>
  <c r="I372" i="8"/>
  <c r="J372" i="8"/>
  <c r="K372" i="8"/>
  <c r="F373" i="8"/>
  <c r="G373" i="8" a="1"/>
  <c r="G373" i="8" s="1"/>
  <c r="H373" i="8" a="1"/>
  <c r="H373" i="8" s="1"/>
  <c r="I373" i="8"/>
  <c r="J373" i="8"/>
  <c r="K373" i="8"/>
  <c r="F374" i="8"/>
  <c r="G374" i="8" a="1"/>
  <c r="G374" i="8" s="1"/>
  <c r="H374" i="8" a="1"/>
  <c r="H374" i="8" s="1"/>
  <c r="I374" i="8"/>
  <c r="J374" i="8"/>
  <c r="K374" i="8"/>
  <c r="F375" i="8"/>
  <c r="G375" i="8" a="1"/>
  <c r="G375" i="8" s="1"/>
  <c r="H375" i="8" a="1"/>
  <c r="H375" i="8" s="1"/>
  <c r="I375" i="8"/>
  <c r="J375" i="8"/>
  <c r="K375" i="8"/>
  <c r="F376" i="8"/>
  <c r="G376" i="8" a="1"/>
  <c r="G376" i="8" s="1"/>
  <c r="H376" i="8" a="1"/>
  <c r="H376" i="8" s="1"/>
  <c r="I376" i="8"/>
  <c r="J376" i="8"/>
  <c r="K376" i="8"/>
  <c r="F377" i="8"/>
  <c r="G377" i="8" a="1"/>
  <c r="G377" i="8" s="1"/>
  <c r="H377" i="8" a="1"/>
  <c r="H377" i="8" s="1"/>
  <c r="I377" i="8"/>
  <c r="J377" i="8"/>
  <c r="K377" i="8"/>
  <c r="F378" i="8"/>
  <c r="G378" i="8" a="1"/>
  <c r="G378" i="8" s="1"/>
  <c r="H378" i="8" a="1"/>
  <c r="H378" i="8" s="1"/>
  <c r="I378" i="8"/>
  <c r="J378" i="8"/>
  <c r="K378" i="8"/>
  <c r="F379" i="8"/>
  <c r="G379" i="8" a="1"/>
  <c r="G379" i="8" s="1"/>
  <c r="H379" i="8" a="1"/>
  <c r="H379" i="8" s="1"/>
  <c r="I379" i="8"/>
  <c r="J379" i="8"/>
  <c r="K379" i="8"/>
  <c r="F380" i="8"/>
  <c r="G380" i="8" a="1"/>
  <c r="G380" i="8" s="1"/>
  <c r="H380" i="8" a="1"/>
  <c r="H380" i="8" s="1"/>
  <c r="I380" i="8"/>
  <c r="J380" i="8"/>
  <c r="K380" i="8"/>
  <c r="F381" i="8"/>
  <c r="G381" i="8" a="1"/>
  <c r="G381" i="8" s="1"/>
  <c r="H381" i="8" a="1"/>
  <c r="H381" i="8" s="1"/>
  <c r="I381" i="8"/>
  <c r="J381" i="8"/>
  <c r="K381" i="8"/>
  <c r="F382" i="8"/>
  <c r="G382" i="8" a="1"/>
  <c r="G382" i="8" s="1"/>
  <c r="H382" i="8" a="1"/>
  <c r="H382" i="8" s="1"/>
  <c r="I382" i="8"/>
  <c r="J382" i="8"/>
  <c r="K382" i="8"/>
  <c r="F383" i="8"/>
  <c r="G383" i="8" a="1"/>
  <c r="G383" i="8" s="1"/>
  <c r="H383" i="8" a="1"/>
  <c r="H383" i="8" s="1"/>
  <c r="I383" i="8"/>
  <c r="J383" i="8"/>
  <c r="K383" i="8"/>
  <c r="F384" i="8"/>
  <c r="G384" i="8" a="1"/>
  <c r="G384" i="8" s="1"/>
  <c r="H384" i="8" a="1"/>
  <c r="H384" i="8" s="1"/>
  <c r="I384" i="8"/>
  <c r="J384" i="8"/>
  <c r="K384" i="8"/>
  <c r="F385" i="8"/>
  <c r="G385" i="8" a="1"/>
  <c r="G385" i="8" s="1"/>
  <c r="H385" i="8" a="1"/>
  <c r="H385" i="8" s="1"/>
  <c r="I385" i="8"/>
  <c r="J385" i="8"/>
  <c r="K385" i="8"/>
  <c r="F386" i="8"/>
  <c r="G386" i="8" a="1"/>
  <c r="G386" i="8" s="1"/>
  <c r="H386" i="8" a="1"/>
  <c r="H386" i="8" s="1"/>
  <c r="I386" i="8"/>
  <c r="J386" i="8"/>
  <c r="K386" i="8"/>
  <c r="F387" i="8"/>
  <c r="G387" i="8" a="1"/>
  <c r="G387" i="8" s="1"/>
  <c r="H387" i="8" a="1"/>
  <c r="H387" i="8" s="1"/>
  <c r="I387" i="8"/>
  <c r="J387" i="8"/>
  <c r="K387" i="8"/>
  <c r="F388" i="8"/>
  <c r="G388" i="8" a="1"/>
  <c r="G388" i="8" s="1"/>
  <c r="H388" i="8" a="1"/>
  <c r="H388" i="8" s="1"/>
  <c r="I388" i="8"/>
  <c r="J388" i="8"/>
  <c r="K388" i="8"/>
  <c r="F389" i="8"/>
  <c r="G389" i="8" a="1"/>
  <c r="G389" i="8" s="1"/>
  <c r="H389" i="8" a="1"/>
  <c r="H389" i="8" s="1"/>
  <c r="I389" i="8"/>
  <c r="J389" i="8"/>
  <c r="K389" i="8"/>
  <c r="F390" i="8"/>
  <c r="G390" i="8" a="1"/>
  <c r="G390" i="8" s="1"/>
  <c r="H390" i="8" a="1"/>
  <c r="H390" i="8" s="1"/>
  <c r="I390" i="8"/>
  <c r="J390" i="8"/>
  <c r="K390" i="8"/>
  <c r="F391" i="8"/>
  <c r="G391" i="8" a="1"/>
  <c r="G391" i="8" s="1"/>
  <c r="H391" i="8" a="1"/>
  <c r="H391" i="8" s="1"/>
  <c r="I391" i="8"/>
  <c r="J391" i="8"/>
  <c r="K391" i="8"/>
  <c r="F392" i="8"/>
  <c r="G392" i="8" a="1"/>
  <c r="G392" i="8" s="1"/>
  <c r="H392" i="8" a="1"/>
  <c r="H392" i="8" s="1"/>
  <c r="I392" i="8"/>
  <c r="J392" i="8"/>
  <c r="K392" i="8"/>
  <c r="F393" i="8"/>
  <c r="G393" i="8" a="1"/>
  <c r="G393" i="8" s="1"/>
  <c r="H393" i="8" a="1"/>
  <c r="H393" i="8" s="1"/>
  <c r="I393" i="8"/>
  <c r="J393" i="8"/>
  <c r="K393" i="8"/>
  <c r="F394" i="8"/>
  <c r="G394" i="8" a="1"/>
  <c r="G394" i="8" s="1"/>
  <c r="H394" i="8" a="1"/>
  <c r="H394" i="8" s="1"/>
  <c r="I394" i="8"/>
  <c r="J394" i="8"/>
  <c r="K394" i="8"/>
  <c r="F395" i="8"/>
  <c r="G395" i="8" a="1"/>
  <c r="G395" i="8" s="1"/>
  <c r="H395" i="8" a="1"/>
  <c r="H395" i="8" s="1"/>
  <c r="I395" i="8"/>
  <c r="J395" i="8"/>
  <c r="K395" i="8"/>
  <c r="F396" i="8"/>
  <c r="G396" i="8" a="1"/>
  <c r="G396" i="8" s="1"/>
  <c r="H396" i="8" a="1"/>
  <c r="H396" i="8" s="1"/>
  <c r="I396" i="8"/>
  <c r="J396" i="8"/>
  <c r="K396" i="8"/>
  <c r="F397" i="8"/>
  <c r="G397" i="8" a="1"/>
  <c r="G397" i="8" s="1"/>
  <c r="H397" i="8" a="1"/>
  <c r="H397" i="8" s="1"/>
  <c r="I397" i="8"/>
  <c r="J397" i="8"/>
  <c r="K397" i="8"/>
  <c r="F398" i="8"/>
  <c r="G398" i="8" a="1"/>
  <c r="G398" i="8" s="1"/>
  <c r="H398" i="8" a="1"/>
  <c r="H398" i="8" s="1"/>
  <c r="I398" i="8"/>
  <c r="J398" i="8"/>
  <c r="K398" i="8"/>
  <c r="F399" i="8"/>
  <c r="G399" i="8" a="1"/>
  <c r="G399" i="8" s="1"/>
  <c r="H399" i="8" a="1"/>
  <c r="H399" i="8" s="1"/>
  <c r="I399" i="8"/>
  <c r="J399" i="8"/>
  <c r="K399" i="8"/>
  <c r="F400" i="8"/>
  <c r="G400" i="8" a="1"/>
  <c r="G400" i="8" s="1"/>
  <c r="H400" i="8" a="1"/>
  <c r="H400" i="8" s="1"/>
  <c r="I400" i="8"/>
  <c r="J400" i="8"/>
  <c r="K400" i="8"/>
  <c r="F401" i="8"/>
  <c r="G401" i="8" a="1"/>
  <c r="G401" i="8" s="1"/>
  <c r="H401" i="8" a="1"/>
  <c r="H401" i="8" s="1"/>
  <c r="I401" i="8"/>
  <c r="J401" i="8"/>
  <c r="K401" i="8"/>
  <c r="F402" i="8"/>
  <c r="G402" i="8" a="1"/>
  <c r="G402" i="8" s="1"/>
  <c r="H402" i="8" a="1"/>
  <c r="H402" i="8" s="1"/>
  <c r="I402" i="8"/>
  <c r="J402" i="8"/>
  <c r="K402" i="8"/>
  <c r="F403" i="8"/>
  <c r="G403" i="8" a="1"/>
  <c r="G403" i="8" s="1"/>
  <c r="H403" i="8" a="1"/>
  <c r="H403" i="8" s="1"/>
  <c r="I403" i="8"/>
  <c r="J403" i="8"/>
  <c r="K403" i="8"/>
  <c r="F404" i="8"/>
  <c r="G404" i="8" a="1"/>
  <c r="G404" i="8" s="1"/>
  <c r="H404" i="8" a="1"/>
  <c r="H404" i="8" s="1"/>
  <c r="I404" i="8"/>
  <c r="J404" i="8"/>
  <c r="K404" i="8"/>
  <c r="F405" i="8"/>
  <c r="G405" i="8" a="1"/>
  <c r="G405" i="8" s="1"/>
  <c r="H405" i="8" a="1"/>
  <c r="H405" i="8" s="1"/>
  <c r="I405" i="8"/>
  <c r="J405" i="8"/>
  <c r="K405" i="8"/>
  <c r="F406" i="8"/>
  <c r="G406" i="8" a="1"/>
  <c r="G406" i="8" s="1"/>
  <c r="H406" i="8" a="1"/>
  <c r="H406" i="8" s="1"/>
  <c r="I406" i="8"/>
  <c r="J406" i="8"/>
  <c r="K406" i="8"/>
  <c r="F407" i="8"/>
  <c r="G407" i="8" a="1"/>
  <c r="G407" i="8" s="1"/>
  <c r="H407" i="8" a="1"/>
  <c r="H407" i="8" s="1"/>
  <c r="I407" i="8"/>
  <c r="J407" i="8"/>
  <c r="K407" i="8"/>
  <c r="F408" i="8"/>
  <c r="G408" i="8" a="1"/>
  <c r="G408" i="8" s="1"/>
  <c r="H408" i="8" a="1"/>
  <c r="H408" i="8" s="1"/>
  <c r="I408" i="8"/>
  <c r="J408" i="8"/>
  <c r="K408" i="8"/>
  <c r="F409" i="8"/>
  <c r="G409" i="8" a="1"/>
  <c r="G409" i="8" s="1"/>
  <c r="H409" i="8" a="1"/>
  <c r="H409" i="8" s="1"/>
  <c r="I409" i="8"/>
  <c r="J409" i="8"/>
  <c r="K409" i="8"/>
  <c r="F410" i="8"/>
  <c r="G410" i="8" a="1"/>
  <c r="G410" i="8" s="1"/>
  <c r="H410" i="8" a="1"/>
  <c r="H410" i="8" s="1"/>
  <c r="I410" i="8"/>
  <c r="J410" i="8"/>
  <c r="K410" i="8"/>
  <c r="F411" i="8"/>
  <c r="G411" i="8" a="1"/>
  <c r="G411" i="8" s="1"/>
  <c r="H411" i="8" a="1"/>
  <c r="H411" i="8" s="1"/>
  <c r="I411" i="8"/>
  <c r="J411" i="8"/>
  <c r="K411" i="8"/>
  <c r="F412" i="8"/>
  <c r="G412" i="8" a="1"/>
  <c r="G412" i="8" s="1"/>
  <c r="H412" i="8" a="1"/>
  <c r="H412" i="8" s="1"/>
  <c r="I412" i="8"/>
  <c r="J412" i="8"/>
  <c r="K412" i="8"/>
  <c r="F413" i="8"/>
  <c r="G413" i="8" a="1"/>
  <c r="G413" i="8" s="1"/>
  <c r="H413" i="8" a="1"/>
  <c r="H413" i="8" s="1"/>
  <c r="I413" i="8"/>
  <c r="J413" i="8"/>
  <c r="K413" i="8"/>
  <c r="F414" i="8"/>
  <c r="G414" i="8" a="1"/>
  <c r="G414" i="8" s="1"/>
  <c r="H414" i="8" a="1"/>
  <c r="H414" i="8" s="1"/>
  <c r="I414" i="8"/>
  <c r="J414" i="8"/>
  <c r="K414" i="8"/>
  <c r="F415" i="8"/>
  <c r="G415" i="8" a="1"/>
  <c r="G415" i="8" s="1"/>
  <c r="H415" i="8" a="1"/>
  <c r="H415" i="8" s="1"/>
  <c r="I415" i="8"/>
  <c r="J415" i="8"/>
  <c r="K415" i="8"/>
  <c r="F416" i="8"/>
  <c r="G416" i="8" a="1"/>
  <c r="G416" i="8" s="1"/>
  <c r="H416" i="8" a="1"/>
  <c r="H416" i="8" s="1"/>
  <c r="I416" i="8"/>
  <c r="J416" i="8"/>
  <c r="K416" i="8"/>
  <c r="F417" i="8"/>
  <c r="G417" i="8" a="1"/>
  <c r="G417" i="8" s="1"/>
  <c r="H417" i="8" a="1"/>
  <c r="H417" i="8" s="1"/>
  <c r="I417" i="8"/>
  <c r="J417" i="8"/>
  <c r="K417" i="8"/>
  <c r="F418" i="8"/>
  <c r="G418" i="8" a="1"/>
  <c r="G418" i="8" s="1"/>
  <c r="H418" i="8" a="1"/>
  <c r="H418" i="8" s="1"/>
  <c r="I418" i="8"/>
  <c r="J418" i="8"/>
  <c r="K418" i="8"/>
  <c r="F419" i="8"/>
  <c r="G419" i="8" a="1"/>
  <c r="G419" i="8" s="1"/>
  <c r="H419" i="8" a="1"/>
  <c r="H419" i="8" s="1"/>
  <c r="I419" i="8"/>
  <c r="J419" i="8"/>
  <c r="K419" i="8"/>
  <c r="F420" i="8"/>
  <c r="G420" i="8" a="1"/>
  <c r="G420" i="8" s="1"/>
  <c r="H420" i="8" a="1"/>
  <c r="H420" i="8" s="1"/>
  <c r="I420" i="8"/>
  <c r="J420" i="8"/>
  <c r="K420" i="8"/>
  <c r="F421" i="8"/>
  <c r="G421" i="8" a="1"/>
  <c r="G421" i="8" s="1"/>
  <c r="H421" i="8" a="1"/>
  <c r="H421" i="8" s="1"/>
  <c r="I421" i="8"/>
  <c r="J421" i="8"/>
  <c r="K421" i="8"/>
  <c r="F422" i="8"/>
  <c r="G422" i="8" a="1"/>
  <c r="G422" i="8" s="1"/>
  <c r="H422" i="8" a="1"/>
  <c r="H422" i="8" s="1"/>
  <c r="I422" i="8"/>
  <c r="J422" i="8"/>
  <c r="K422" i="8"/>
  <c r="F423" i="8"/>
  <c r="G423" i="8" a="1"/>
  <c r="G423" i="8" s="1"/>
  <c r="H423" i="8" a="1"/>
  <c r="H423" i="8" s="1"/>
  <c r="I423" i="8"/>
  <c r="J423" i="8"/>
  <c r="K423" i="8"/>
  <c r="F424" i="8"/>
  <c r="G424" i="8" a="1"/>
  <c r="G424" i="8" s="1"/>
  <c r="H424" i="8" a="1"/>
  <c r="H424" i="8" s="1"/>
  <c r="I424" i="8"/>
  <c r="J424" i="8"/>
  <c r="K424" i="8"/>
  <c r="F425" i="8"/>
  <c r="G425" i="8" a="1"/>
  <c r="G425" i="8" s="1"/>
  <c r="H425" i="8" a="1"/>
  <c r="H425" i="8" s="1"/>
  <c r="I425" i="8"/>
  <c r="J425" i="8"/>
  <c r="K425" i="8"/>
  <c r="F426" i="8"/>
  <c r="G426" i="8" a="1"/>
  <c r="G426" i="8" s="1"/>
  <c r="H426" i="8" a="1"/>
  <c r="H426" i="8" s="1"/>
  <c r="I426" i="8"/>
  <c r="J426" i="8"/>
  <c r="K426" i="8"/>
  <c r="F427" i="8"/>
  <c r="G427" i="8" a="1"/>
  <c r="G427" i="8" s="1"/>
  <c r="H427" i="8" a="1"/>
  <c r="H427" i="8" s="1"/>
  <c r="I427" i="8"/>
  <c r="J427" i="8"/>
  <c r="K427" i="8"/>
  <c r="F428" i="8"/>
  <c r="G428" i="8" a="1"/>
  <c r="G428" i="8" s="1"/>
  <c r="H428" i="8" a="1"/>
  <c r="H428" i="8" s="1"/>
  <c r="I428" i="8"/>
  <c r="J428" i="8"/>
  <c r="K428" i="8"/>
  <c r="F429" i="8"/>
  <c r="G429" i="8" a="1"/>
  <c r="G429" i="8" s="1"/>
  <c r="H429" i="8" a="1"/>
  <c r="H429" i="8" s="1"/>
  <c r="I429" i="8"/>
  <c r="J429" i="8"/>
  <c r="K429" i="8"/>
  <c r="F430" i="8"/>
  <c r="G430" i="8" a="1"/>
  <c r="G430" i="8" s="1"/>
  <c r="H430" i="8" a="1"/>
  <c r="H430" i="8" s="1"/>
  <c r="I430" i="8"/>
  <c r="J430" i="8"/>
  <c r="K430" i="8"/>
  <c r="F431" i="8"/>
  <c r="G431" i="8" a="1"/>
  <c r="G431" i="8" s="1"/>
  <c r="H431" i="8" a="1"/>
  <c r="H431" i="8" s="1"/>
  <c r="I431" i="8"/>
  <c r="J431" i="8"/>
  <c r="K431" i="8"/>
  <c r="F432" i="8"/>
  <c r="G432" i="8" a="1"/>
  <c r="G432" i="8" s="1"/>
  <c r="H432" i="8" a="1"/>
  <c r="H432" i="8" s="1"/>
  <c r="I432" i="8"/>
  <c r="J432" i="8"/>
  <c r="K432" i="8"/>
  <c r="F433" i="8"/>
  <c r="G433" i="8" a="1"/>
  <c r="G433" i="8" s="1"/>
  <c r="H433" i="8" a="1"/>
  <c r="H433" i="8" s="1"/>
  <c r="I433" i="8"/>
  <c r="J433" i="8"/>
  <c r="K433" i="8"/>
  <c r="F434" i="8"/>
  <c r="G434" i="8" a="1"/>
  <c r="G434" i="8" s="1"/>
  <c r="H434" i="8" a="1"/>
  <c r="H434" i="8" s="1"/>
  <c r="I434" i="8"/>
  <c r="J434" i="8"/>
  <c r="K434" i="8"/>
  <c r="F435" i="8"/>
  <c r="G435" i="8" a="1"/>
  <c r="G435" i="8" s="1"/>
  <c r="H435" i="8" a="1"/>
  <c r="H435" i="8" s="1"/>
  <c r="I435" i="8"/>
  <c r="J435" i="8"/>
  <c r="K435" i="8"/>
  <c r="F436" i="8"/>
  <c r="G436" i="8" a="1"/>
  <c r="G436" i="8" s="1"/>
  <c r="H436" i="8" a="1"/>
  <c r="H436" i="8" s="1"/>
  <c r="I436" i="8"/>
  <c r="J436" i="8"/>
  <c r="K436" i="8"/>
  <c r="F437" i="8"/>
  <c r="G437" i="8" a="1"/>
  <c r="G437" i="8" s="1"/>
  <c r="H437" i="8" a="1"/>
  <c r="H437" i="8" s="1"/>
  <c r="I437" i="8"/>
  <c r="J437" i="8"/>
  <c r="K437" i="8"/>
  <c r="F438" i="8"/>
  <c r="G438" i="8" a="1"/>
  <c r="G438" i="8" s="1"/>
  <c r="H438" i="8" a="1"/>
  <c r="H438" i="8" s="1"/>
  <c r="I438" i="8"/>
  <c r="J438" i="8"/>
  <c r="K438" i="8"/>
  <c r="F439" i="8"/>
  <c r="G439" i="8" a="1"/>
  <c r="G439" i="8" s="1"/>
  <c r="H439" i="8" a="1"/>
  <c r="H439" i="8" s="1"/>
  <c r="I439" i="8"/>
  <c r="J439" i="8"/>
  <c r="K439" i="8"/>
  <c r="F440" i="8"/>
  <c r="G440" i="8" a="1"/>
  <c r="G440" i="8" s="1"/>
  <c r="H440" i="8" a="1"/>
  <c r="H440" i="8" s="1"/>
  <c r="I440" i="8"/>
  <c r="J440" i="8"/>
  <c r="K440" i="8"/>
  <c r="F441" i="8"/>
  <c r="G441" i="8" a="1"/>
  <c r="G441" i="8" s="1"/>
  <c r="H441" i="8" a="1"/>
  <c r="H441" i="8" s="1"/>
  <c r="I441" i="8"/>
  <c r="J441" i="8"/>
  <c r="K441" i="8"/>
  <c r="F442" i="8"/>
  <c r="G442" i="8" a="1"/>
  <c r="G442" i="8" s="1"/>
  <c r="H442" i="8" a="1"/>
  <c r="H442" i="8" s="1"/>
  <c r="I442" i="8"/>
  <c r="J442" i="8"/>
  <c r="K442" i="8"/>
  <c r="F443" i="8"/>
  <c r="G443" i="8" a="1"/>
  <c r="G443" i="8" s="1"/>
  <c r="H443" i="8" a="1"/>
  <c r="H443" i="8" s="1"/>
  <c r="I443" i="8"/>
  <c r="J443" i="8"/>
  <c r="K443" i="8"/>
  <c r="F444" i="8"/>
  <c r="G444" i="8" a="1"/>
  <c r="G444" i="8" s="1"/>
  <c r="H444" i="8" a="1"/>
  <c r="H444" i="8" s="1"/>
  <c r="I444" i="8"/>
  <c r="J444" i="8"/>
  <c r="K444" i="8"/>
  <c r="F445" i="8"/>
  <c r="G445" i="8" a="1"/>
  <c r="G445" i="8" s="1"/>
  <c r="H445" i="8" a="1"/>
  <c r="H445" i="8" s="1"/>
  <c r="I445" i="8"/>
  <c r="J445" i="8"/>
  <c r="K445" i="8"/>
  <c r="F446" i="8"/>
  <c r="G446" i="8" a="1"/>
  <c r="G446" i="8" s="1"/>
  <c r="H446" i="8" a="1"/>
  <c r="H446" i="8" s="1"/>
  <c r="I446" i="8"/>
  <c r="J446" i="8"/>
  <c r="K446" i="8"/>
  <c r="F447" i="8"/>
  <c r="G447" i="8" a="1"/>
  <c r="G447" i="8" s="1"/>
  <c r="H447" i="8" a="1"/>
  <c r="H447" i="8" s="1"/>
  <c r="I447" i="8"/>
  <c r="J447" i="8"/>
  <c r="K447" i="8"/>
  <c r="F448" i="8"/>
  <c r="G448" i="8" a="1"/>
  <c r="G448" i="8" s="1"/>
  <c r="H448" i="8" a="1"/>
  <c r="H448" i="8" s="1"/>
  <c r="I448" i="8"/>
  <c r="J448" i="8"/>
  <c r="K448" i="8"/>
  <c r="F449" i="8"/>
  <c r="G449" i="8" a="1"/>
  <c r="G449" i="8" s="1"/>
  <c r="H449" i="8" a="1"/>
  <c r="H449" i="8" s="1"/>
  <c r="I449" i="8"/>
  <c r="J449" i="8"/>
  <c r="K449" i="8"/>
  <c r="F450" i="8"/>
  <c r="G450" i="8" a="1"/>
  <c r="G450" i="8" s="1"/>
  <c r="H450" i="8" a="1"/>
  <c r="H450" i="8" s="1"/>
  <c r="I450" i="8"/>
  <c r="J450" i="8"/>
  <c r="K450" i="8"/>
  <c r="F451" i="8"/>
  <c r="G451" i="8" a="1"/>
  <c r="G451" i="8" s="1"/>
  <c r="H451" i="8" a="1"/>
  <c r="H451" i="8" s="1"/>
  <c r="I451" i="8"/>
  <c r="J451" i="8"/>
  <c r="K451" i="8"/>
  <c r="F452" i="8"/>
  <c r="G452" i="8" a="1"/>
  <c r="G452" i="8" s="1"/>
  <c r="H452" i="8" a="1"/>
  <c r="H452" i="8" s="1"/>
  <c r="I452" i="8"/>
  <c r="J452" i="8"/>
  <c r="K452" i="8"/>
  <c r="F453" i="8"/>
  <c r="G453" i="8" a="1"/>
  <c r="G453" i="8" s="1"/>
  <c r="H453" i="8" a="1"/>
  <c r="H453" i="8" s="1"/>
  <c r="I453" i="8"/>
  <c r="J453" i="8"/>
  <c r="K453" i="8"/>
  <c r="F454" i="8"/>
  <c r="G454" i="8" a="1"/>
  <c r="G454" i="8" s="1"/>
  <c r="H454" i="8" a="1"/>
  <c r="H454" i="8" s="1"/>
  <c r="I454" i="8"/>
  <c r="J454" i="8"/>
  <c r="K454" i="8"/>
  <c r="F455" i="8"/>
  <c r="G455" i="8" a="1"/>
  <c r="G455" i="8" s="1"/>
  <c r="H455" i="8" a="1"/>
  <c r="H455" i="8" s="1"/>
  <c r="I455" i="8"/>
  <c r="J455" i="8"/>
  <c r="K455" i="8"/>
  <c r="F456" i="8"/>
  <c r="G456" i="8" a="1"/>
  <c r="G456" i="8" s="1"/>
  <c r="H456" i="8" a="1"/>
  <c r="H456" i="8" s="1"/>
  <c r="I456" i="8"/>
  <c r="J456" i="8"/>
  <c r="K456" i="8"/>
  <c r="F457" i="8"/>
  <c r="G457" i="8" a="1"/>
  <c r="G457" i="8" s="1"/>
  <c r="H457" i="8" a="1"/>
  <c r="H457" i="8" s="1"/>
  <c r="I457" i="8"/>
  <c r="J457" i="8"/>
  <c r="K457" i="8"/>
  <c r="F458" i="8"/>
  <c r="G458" i="8" a="1"/>
  <c r="G458" i="8" s="1"/>
  <c r="H458" i="8" a="1"/>
  <c r="H458" i="8" s="1"/>
  <c r="I458" i="8"/>
  <c r="J458" i="8"/>
  <c r="K458" i="8"/>
  <c r="F459" i="8"/>
  <c r="G459" i="8" a="1"/>
  <c r="G459" i="8" s="1"/>
  <c r="H459" i="8" a="1"/>
  <c r="H459" i="8" s="1"/>
  <c r="I459" i="8"/>
  <c r="J459" i="8"/>
  <c r="K459" i="8"/>
  <c r="F460" i="8"/>
  <c r="G460" i="8" a="1"/>
  <c r="G460" i="8" s="1"/>
  <c r="H460" i="8" a="1"/>
  <c r="H460" i="8" s="1"/>
  <c r="I460" i="8"/>
  <c r="J460" i="8"/>
  <c r="K460" i="8"/>
  <c r="F461" i="8"/>
  <c r="G461" i="8" a="1"/>
  <c r="G461" i="8" s="1"/>
  <c r="H461" i="8" a="1"/>
  <c r="H461" i="8" s="1"/>
  <c r="I461" i="8"/>
  <c r="J461" i="8"/>
  <c r="K461" i="8"/>
  <c r="F462" i="8"/>
  <c r="G462" i="8" a="1"/>
  <c r="G462" i="8" s="1"/>
  <c r="H462" i="8" a="1"/>
  <c r="H462" i="8" s="1"/>
  <c r="I462" i="8"/>
  <c r="J462" i="8"/>
  <c r="K462" i="8"/>
  <c r="F463" i="8"/>
  <c r="G463" i="8" a="1"/>
  <c r="G463" i="8" s="1"/>
  <c r="H463" i="8" a="1"/>
  <c r="H463" i="8" s="1"/>
  <c r="I463" i="8"/>
  <c r="J463" i="8"/>
  <c r="K463" i="8"/>
  <c r="F464" i="8"/>
  <c r="G464" i="8" a="1"/>
  <c r="G464" i="8" s="1"/>
  <c r="H464" i="8" a="1"/>
  <c r="H464" i="8" s="1"/>
  <c r="I464" i="8"/>
  <c r="J464" i="8"/>
  <c r="K464" i="8"/>
  <c r="F465" i="8"/>
  <c r="G465" i="8" a="1"/>
  <c r="G465" i="8" s="1"/>
  <c r="H465" i="8" a="1"/>
  <c r="H465" i="8" s="1"/>
  <c r="I465" i="8"/>
  <c r="J465" i="8"/>
  <c r="K465" i="8"/>
  <c r="F466" i="8"/>
  <c r="G466" i="8" a="1"/>
  <c r="G466" i="8" s="1"/>
  <c r="H466" i="8" a="1"/>
  <c r="H466" i="8" s="1"/>
  <c r="I466" i="8"/>
  <c r="J466" i="8"/>
  <c r="K466" i="8"/>
  <c r="F467" i="8"/>
  <c r="G467" i="8" a="1"/>
  <c r="G467" i="8" s="1"/>
  <c r="H467" i="8" a="1"/>
  <c r="H467" i="8" s="1"/>
  <c r="I467" i="8"/>
  <c r="J467" i="8"/>
  <c r="K467" i="8"/>
  <c r="F468" i="8"/>
  <c r="G468" i="8" a="1"/>
  <c r="G468" i="8" s="1"/>
  <c r="H468" i="8" a="1"/>
  <c r="H468" i="8" s="1"/>
  <c r="I468" i="8"/>
  <c r="J468" i="8"/>
  <c r="K468" i="8"/>
  <c r="F469" i="8"/>
  <c r="G469" i="8" a="1"/>
  <c r="G469" i="8" s="1"/>
  <c r="H469" i="8" a="1"/>
  <c r="H469" i="8" s="1"/>
  <c r="I469" i="8"/>
  <c r="J469" i="8"/>
  <c r="K469" i="8"/>
  <c r="F470" i="8"/>
  <c r="G470" i="8" a="1"/>
  <c r="G470" i="8" s="1"/>
  <c r="H470" i="8" a="1"/>
  <c r="H470" i="8" s="1"/>
  <c r="I470" i="8"/>
  <c r="J470" i="8"/>
  <c r="K470" i="8"/>
  <c r="F471" i="8"/>
  <c r="G471" i="8" a="1"/>
  <c r="G471" i="8" s="1"/>
  <c r="H471" i="8" a="1"/>
  <c r="H471" i="8" s="1"/>
  <c r="I471" i="8"/>
  <c r="J471" i="8"/>
  <c r="K471" i="8"/>
  <c r="F472" i="8"/>
  <c r="G472" i="8" a="1"/>
  <c r="G472" i="8" s="1"/>
  <c r="H472" i="8" a="1"/>
  <c r="H472" i="8" s="1"/>
  <c r="I472" i="8"/>
  <c r="J472" i="8"/>
  <c r="K472" i="8"/>
  <c r="F473" i="8"/>
  <c r="G473" i="8" a="1"/>
  <c r="G473" i="8" s="1"/>
  <c r="H473" i="8" a="1"/>
  <c r="H473" i="8" s="1"/>
  <c r="I473" i="8"/>
  <c r="J473" i="8"/>
  <c r="K473" i="8"/>
  <c r="F474" i="8"/>
  <c r="G474" i="8" a="1"/>
  <c r="G474" i="8" s="1"/>
  <c r="H474" i="8" a="1"/>
  <c r="H474" i="8" s="1"/>
  <c r="I474" i="8"/>
  <c r="J474" i="8"/>
  <c r="K474" i="8"/>
  <c r="F475" i="8"/>
  <c r="G475" i="8" a="1"/>
  <c r="G475" i="8" s="1"/>
  <c r="H475" i="8" a="1"/>
  <c r="H475" i="8" s="1"/>
  <c r="I475" i="8"/>
  <c r="J475" i="8"/>
  <c r="K475" i="8"/>
  <c r="F476" i="8"/>
  <c r="G476" i="8" a="1"/>
  <c r="G476" i="8" s="1"/>
  <c r="H476" i="8" a="1"/>
  <c r="H476" i="8" s="1"/>
  <c r="I476" i="8"/>
  <c r="J476" i="8"/>
  <c r="K476" i="8"/>
  <c r="F477" i="8"/>
  <c r="G477" i="8" a="1"/>
  <c r="G477" i="8" s="1"/>
  <c r="H477" i="8" a="1"/>
  <c r="H477" i="8" s="1"/>
  <c r="I477" i="8"/>
  <c r="J477" i="8"/>
  <c r="K477" i="8"/>
  <c r="F478" i="8"/>
  <c r="G478" i="8" a="1"/>
  <c r="G478" i="8" s="1"/>
  <c r="H478" i="8" a="1"/>
  <c r="H478" i="8" s="1"/>
  <c r="I478" i="8"/>
  <c r="J478" i="8"/>
  <c r="K478" i="8"/>
  <c r="F479" i="8"/>
  <c r="G479" i="8" a="1"/>
  <c r="G479" i="8" s="1"/>
  <c r="H479" i="8" a="1"/>
  <c r="H479" i="8" s="1"/>
  <c r="I479" i="8"/>
  <c r="J479" i="8"/>
  <c r="K479" i="8"/>
  <c r="F480" i="8"/>
  <c r="G480" i="8" a="1"/>
  <c r="G480" i="8" s="1"/>
  <c r="H480" i="8" a="1"/>
  <c r="H480" i="8" s="1"/>
  <c r="I480" i="8"/>
  <c r="J480" i="8"/>
  <c r="K480" i="8"/>
  <c r="F481" i="8"/>
  <c r="G481" i="8" a="1"/>
  <c r="G481" i="8" s="1"/>
  <c r="H481" i="8" a="1"/>
  <c r="H481" i="8" s="1"/>
  <c r="I481" i="8"/>
  <c r="J481" i="8"/>
  <c r="K481" i="8"/>
  <c r="F482" i="8"/>
  <c r="G482" i="8" a="1"/>
  <c r="G482" i="8" s="1"/>
  <c r="H482" i="8" a="1"/>
  <c r="H482" i="8" s="1"/>
  <c r="I482" i="8"/>
  <c r="J482" i="8"/>
  <c r="K482" i="8"/>
  <c r="F483" i="8"/>
  <c r="G483" i="8" a="1"/>
  <c r="G483" i="8" s="1"/>
  <c r="H483" i="8" a="1"/>
  <c r="H483" i="8" s="1"/>
  <c r="I483" i="8"/>
  <c r="J483" i="8"/>
  <c r="K483" i="8"/>
  <c r="F484" i="8"/>
  <c r="G484" i="8" a="1"/>
  <c r="G484" i="8" s="1"/>
  <c r="H484" i="8" a="1"/>
  <c r="H484" i="8" s="1"/>
  <c r="I484" i="8"/>
  <c r="J484" i="8"/>
  <c r="K484" i="8"/>
  <c r="F485" i="8"/>
  <c r="G485" i="8" a="1"/>
  <c r="G485" i="8" s="1"/>
  <c r="H485" i="8" a="1"/>
  <c r="H485" i="8" s="1"/>
  <c r="I485" i="8"/>
  <c r="J485" i="8"/>
  <c r="K485" i="8"/>
  <c r="F486" i="8"/>
  <c r="G486" i="8" a="1"/>
  <c r="G486" i="8" s="1"/>
  <c r="H486" i="8" a="1"/>
  <c r="H486" i="8" s="1"/>
  <c r="I486" i="8"/>
  <c r="J486" i="8"/>
  <c r="K486" i="8"/>
  <c r="F487" i="8"/>
  <c r="G487" i="8" a="1"/>
  <c r="G487" i="8" s="1"/>
  <c r="H487" i="8" a="1"/>
  <c r="H487" i="8" s="1"/>
  <c r="I487" i="8"/>
  <c r="J487" i="8"/>
  <c r="K487" i="8"/>
  <c r="F488" i="8"/>
  <c r="G488" i="8" a="1"/>
  <c r="G488" i="8" s="1"/>
  <c r="H488" i="8" a="1"/>
  <c r="H488" i="8" s="1"/>
  <c r="I488" i="8"/>
  <c r="J488" i="8"/>
  <c r="K488" i="8"/>
  <c r="F489" i="8"/>
  <c r="G489" i="8" a="1"/>
  <c r="G489" i="8" s="1"/>
  <c r="H489" i="8" a="1"/>
  <c r="H489" i="8" s="1"/>
  <c r="I489" i="8"/>
  <c r="J489" i="8"/>
  <c r="K489" i="8"/>
  <c r="F490" i="8"/>
  <c r="G490" i="8" a="1"/>
  <c r="G490" i="8" s="1"/>
  <c r="H490" i="8" a="1"/>
  <c r="H490" i="8" s="1"/>
  <c r="I490" i="8"/>
  <c r="J490" i="8"/>
  <c r="K490" i="8"/>
  <c r="F491" i="8"/>
  <c r="G491" i="8" a="1"/>
  <c r="G491" i="8" s="1"/>
  <c r="H491" i="8" a="1"/>
  <c r="H491" i="8" s="1"/>
  <c r="I491" i="8"/>
  <c r="J491" i="8"/>
  <c r="K491" i="8"/>
  <c r="F492" i="8"/>
  <c r="G492" i="8" a="1"/>
  <c r="G492" i="8" s="1"/>
  <c r="H492" i="8" a="1"/>
  <c r="H492" i="8" s="1"/>
  <c r="I492" i="8"/>
  <c r="J492" i="8"/>
  <c r="K492" i="8"/>
  <c r="F493" i="8"/>
  <c r="G493" i="8" a="1"/>
  <c r="G493" i="8" s="1"/>
  <c r="H493" i="8" a="1"/>
  <c r="H493" i="8" s="1"/>
  <c r="I493" i="8"/>
  <c r="J493" i="8"/>
  <c r="K493" i="8"/>
  <c r="F494" i="8"/>
  <c r="G494" i="8" a="1"/>
  <c r="G494" i="8" s="1"/>
  <c r="H494" i="8" a="1"/>
  <c r="H494" i="8" s="1"/>
  <c r="I494" i="8"/>
  <c r="J494" i="8"/>
  <c r="K494" i="8"/>
  <c r="F495" i="8"/>
  <c r="G495" i="8" a="1"/>
  <c r="G495" i="8" s="1"/>
  <c r="H495" i="8" a="1"/>
  <c r="H495" i="8" s="1"/>
  <c r="I495" i="8"/>
  <c r="J495" i="8"/>
  <c r="K495" i="8"/>
  <c r="F496" i="8"/>
  <c r="G496" i="8" a="1"/>
  <c r="G496" i="8" s="1"/>
  <c r="H496" i="8" a="1"/>
  <c r="H496" i="8" s="1"/>
  <c r="I496" i="8"/>
  <c r="J496" i="8"/>
  <c r="K496" i="8"/>
  <c r="F497" i="8"/>
  <c r="G497" i="8" a="1"/>
  <c r="G497" i="8" s="1"/>
  <c r="H497" i="8" a="1"/>
  <c r="H497" i="8" s="1"/>
  <c r="I497" i="8"/>
  <c r="J497" i="8"/>
  <c r="K497" i="8"/>
  <c r="F498" i="8"/>
  <c r="G498" i="8" a="1"/>
  <c r="G498" i="8" s="1"/>
  <c r="H498" i="8" a="1"/>
  <c r="H498" i="8" s="1"/>
  <c r="I498" i="8"/>
  <c r="J498" i="8"/>
  <c r="K498" i="8"/>
  <c r="F499" i="8"/>
  <c r="G499" i="8" a="1"/>
  <c r="G499" i="8" s="1"/>
  <c r="H499" i="8" a="1"/>
  <c r="H499" i="8" s="1"/>
  <c r="I499" i="8"/>
  <c r="J499" i="8"/>
  <c r="K499" i="8"/>
  <c r="F500" i="8"/>
  <c r="G500" i="8" a="1"/>
  <c r="G500" i="8" s="1"/>
  <c r="H500" i="8" a="1"/>
  <c r="H500" i="8" s="1"/>
  <c r="I500" i="8"/>
  <c r="J500" i="8"/>
  <c r="K500" i="8"/>
  <c r="F501" i="8"/>
  <c r="G501" i="8" a="1"/>
  <c r="G501" i="8" s="1"/>
  <c r="H501" i="8" a="1"/>
  <c r="H501" i="8" s="1"/>
  <c r="I501" i="8"/>
  <c r="J501" i="8"/>
  <c r="K501" i="8"/>
  <c r="F502" i="8"/>
  <c r="G502" i="8" a="1"/>
  <c r="G502" i="8" s="1"/>
  <c r="H502" i="8" a="1"/>
  <c r="H502" i="8" s="1"/>
  <c r="I502" i="8"/>
  <c r="J502" i="8"/>
  <c r="K502" i="8"/>
  <c r="F503" i="8"/>
  <c r="G503" i="8" a="1"/>
  <c r="G503" i="8" s="1"/>
  <c r="H503" i="8" a="1"/>
  <c r="H503" i="8" s="1"/>
  <c r="I503" i="8"/>
  <c r="J503" i="8"/>
  <c r="K503" i="8"/>
  <c r="F504" i="8"/>
  <c r="G504" i="8" a="1"/>
  <c r="G504" i="8" s="1"/>
  <c r="H504" i="8" a="1"/>
  <c r="H504" i="8" s="1"/>
  <c r="I504" i="8"/>
  <c r="J504" i="8"/>
  <c r="K504" i="8"/>
  <c r="F505" i="8"/>
  <c r="G505" i="8" a="1"/>
  <c r="G505" i="8" s="1"/>
  <c r="H505" i="8" a="1"/>
  <c r="H505" i="8" s="1"/>
  <c r="I505" i="8"/>
  <c r="J505" i="8"/>
  <c r="K505" i="8"/>
  <c r="F506" i="8"/>
  <c r="G506" i="8" a="1"/>
  <c r="G506" i="8" s="1"/>
  <c r="H506" i="8" a="1"/>
  <c r="H506" i="8" s="1"/>
  <c r="I506" i="8"/>
  <c r="J506" i="8"/>
  <c r="K506" i="8"/>
  <c r="F507" i="8"/>
  <c r="G507" i="8" a="1"/>
  <c r="G507" i="8" s="1"/>
  <c r="H507" i="8" a="1"/>
  <c r="H507" i="8" s="1"/>
  <c r="I507" i="8"/>
  <c r="J507" i="8"/>
  <c r="K507" i="8"/>
  <c r="F508" i="8"/>
  <c r="G508" i="8" a="1"/>
  <c r="G508" i="8" s="1"/>
  <c r="H508" i="8" a="1"/>
  <c r="H508" i="8" s="1"/>
  <c r="I508" i="8"/>
  <c r="J508" i="8"/>
  <c r="K508" i="8"/>
  <c r="F509" i="8"/>
  <c r="G509" i="8" a="1"/>
  <c r="G509" i="8" s="1"/>
  <c r="H509" i="8" a="1"/>
  <c r="H509" i="8" s="1"/>
  <c r="I509" i="8"/>
  <c r="J509" i="8"/>
  <c r="K509" i="8"/>
  <c r="F510" i="8"/>
  <c r="G510" i="8" a="1"/>
  <c r="G510" i="8" s="1"/>
  <c r="H510" i="8" a="1"/>
  <c r="H510" i="8" s="1"/>
  <c r="I510" i="8"/>
  <c r="J510" i="8"/>
  <c r="K510" i="8"/>
  <c r="F511" i="8"/>
  <c r="G511" i="8" a="1"/>
  <c r="G511" i="8" s="1"/>
  <c r="H511" i="8" a="1"/>
  <c r="H511" i="8" s="1"/>
  <c r="I511" i="8"/>
  <c r="J511" i="8"/>
  <c r="K511" i="8"/>
  <c r="F512" i="8"/>
  <c r="G512" i="8" a="1"/>
  <c r="G512" i="8" s="1"/>
  <c r="H512" i="8" a="1"/>
  <c r="H512" i="8" s="1"/>
  <c r="I512" i="8"/>
  <c r="J512" i="8"/>
  <c r="K512" i="8"/>
  <c r="F513" i="8"/>
  <c r="G513" i="8" a="1"/>
  <c r="G513" i="8" s="1"/>
  <c r="H513" i="8" a="1"/>
  <c r="H513" i="8" s="1"/>
  <c r="I513" i="8"/>
  <c r="J513" i="8"/>
  <c r="K513" i="8"/>
  <c r="F514" i="8"/>
  <c r="G514" i="8" a="1"/>
  <c r="G514" i="8" s="1"/>
  <c r="H514" i="8" a="1"/>
  <c r="H514" i="8" s="1"/>
  <c r="I514" i="8"/>
  <c r="J514" i="8"/>
  <c r="K514" i="8"/>
  <c r="F515" i="8"/>
  <c r="G515" i="8" a="1"/>
  <c r="G515" i="8" s="1"/>
  <c r="H515" i="8" a="1"/>
  <c r="H515" i="8" s="1"/>
  <c r="I515" i="8"/>
  <c r="J515" i="8"/>
  <c r="K515" i="8"/>
  <c r="F516" i="8"/>
  <c r="G516" i="8" a="1"/>
  <c r="G516" i="8" s="1"/>
  <c r="H516" i="8" a="1"/>
  <c r="H516" i="8" s="1"/>
  <c r="I516" i="8"/>
  <c r="J516" i="8"/>
  <c r="K516" i="8"/>
  <c r="F517" i="8"/>
  <c r="G517" i="8" a="1"/>
  <c r="G517" i="8" s="1"/>
  <c r="H517" i="8" a="1"/>
  <c r="H517" i="8" s="1"/>
  <c r="I517" i="8"/>
  <c r="J517" i="8"/>
  <c r="K517" i="8"/>
  <c r="F518" i="8"/>
  <c r="G518" i="8" a="1"/>
  <c r="G518" i="8" s="1"/>
  <c r="H518" i="8" a="1"/>
  <c r="H518" i="8" s="1"/>
  <c r="I518" i="8"/>
  <c r="J518" i="8"/>
  <c r="K518" i="8"/>
  <c r="F519" i="8"/>
  <c r="G519" i="8" a="1"/>
  <c r="G519" i="8" s="1"/>
  <c r="H519" i="8" a="1"/>
  <c r="H519" i="8" s="1"/>
  <c r="I519" i="8"/>
  <c r="J519" i="8"/>
  <c r="K519" i="8"/>
  <c r="F520" i="8"/>
  <c r="G520" i="8" a="1"/>
  <c r="G520" i="8" s="1"/>
  <c r="H520" i="8" a="1"/>
  <c r="H520" i="8" s="1"/>
  <c r="I520" i="8"/>
  <c r="J520" i="8"/>
  <c r="K520" i="8"/>
  <c r="F521" i="8"/>
  <c r="G521" i="8" a="1"/>
  <c r="G521" i="8" s="1"/>
  <c r="H521" i="8" a="1"/>
  <c r="H521" i="8" s="1"/>
  <c r="I521" i="8"/>
  <c r="J521" i="8"/>
  <c r="K521" i="8"/>
  <c r="F522" i="8"/>
  <c r="G522" i="8" a="1"/>
  <c r="G522" i="8" s="1"/>
  <c r="H522" i="8" a="1"/>
  <c r="H522" i="8" s="1"/>
  <c r="I522" i="8"/>
  <c r="J522" i="8"/>
  <c r="K522" i="8"/>
  <c r="F523" i="8"/>
  <c r="G523" i="8" a="1"/>
  <c r="G523" i="8" s="1"/>
  <c r="H523" i="8" a="1"/>
  <c r="H523" i="8" s="1"/>
  <c r="I523" i="8"/>
  <c r="J523" i="8"/>
  <c r="K523" i="8"/>
  <c r="F524" i="8"/>
  <c r="G524" i="8" a="1"/>
  <c r="G524" i="8" s="1"/>
  <c r="H524" i="8" a="1"/>
  <c r="H524" i="8" s="1"/>
  <c r="I524" i="8"/>
  <c r="J524" i="8"/>
  <c r="K524" i="8"/>
  <c r="F525" i="8"/>
  <c r="G525" i="8" a="1"/>
  <c r="G525" i="8" s="1"/>
  <c r="H525" i="8" a="1"/>
  <c r="H525" i="8" s="1"/>
  <c r="I525" i="8"/>
  <c r="J525" i="8"/>
  <c r="K525" i="8"/>
  <c r="F526" i="8"/>
  <c r="G526" i="8" a="1"/>
  <c r="G526" i="8" s="1"/>
  <c r="H526" i="8" a="1"/>
  <c r="H526" i="8" s="1"/>
  <c r="I526" i="8"/>
  <c r="J526" i="8"/>
  <c r="K526" i="8"/>
  <c r="F527" i="8"/>
  <c r="G527" i="8" a="1"/>
  <c r="G527" i="8" s="1"/>
  <c r="H527" i="8" a="1"/>
  <c r="H527" i="8" s="1"/>
  <c r="I527" i="8"/>
  <c r="J527" i="8"/>
  <c r="K527" i="8"/>
  <c r="F528" i="8"/>
  <c r="G528" i="8" a="1"/>
  <c r="G528" i="8" s="1"/>
  <c r="H528" i="8" a="1"/>
  <c r="H528" i="8" s="1"/>
  <c r="I528" i="8"/>
  <c r="J528" i="8"/>
  <c r="K528" i="8"/>
  <c r="F529" i="8"/>
  <c r="G529" i="8" a="1"/>
  <c r="G529" i="8" s="1"/>
  <c r="H529" i="8" a="1"/>
  <c r="H529" i="8" s="1"/>
  <c r="I529" i="8"/>
  <c r="J529" i="8"/>
  <c r="K529" i="8"/>
  <c r="F530" i="8"/>
  <c r="G530" i="8" a="1"/>
  <c r="G530" i="8" s="1"/>
  <c r="H530" i="8" a="1"/>
  <c r="H530" i="8" s="1"/>
  <c r="I530" i="8"/>
  <c r="J530" i="8"/>
  <c r="K530" i="8"/>
  <c r="F531" i="8"/>
  <c r="G531" i="8" a="1"/>
  <c r="G531" i="8" s="1"/>
  <c r="H531" i="8" a="1"/>
  <c r="H531" i="8" s="1"/>
  <c r="I531" i="8"/>
  <c r="J531" i="8"/>
  <c r="K531" i="8"/>
  <c r="F532" i="8"/>
  <c r="G532" i="8" a="1"/>
  <c r="G532" i="8" s="1"/>
  <c r="H532" i="8" a="1"/>
  <c r="H532" i="8" s="1"/>
  <c r="I532" i="8"/>
  <c r="J532" i="8"/>
  <c r="K532" i="8"/>
  <c r="F533" i="8"/>
  <c r="G533" i="8" a="1"/>
  <c r="G533" i="8" s="1"/>
  <c r="H533" i="8" a="1"/>
  <c r="H533" i="8" s="1"/>
  <c r="I533" i="8"/>
  <c r="J533" i="8"/>
  <c r="K533" i="8"/>
  <c r="F534" i="8"/>
  <c r="G534" i="8" a="1"/>
  <c r="G534" i="8" s="1"/>
  <c r="H534" i="8" a="1"/>
  <c r="H534" i="8" s="1"/>
  <c r="I534" i="8"/>
  <c r="J534" i="8"/>
  <c r="K534" i="8"/>
  <c r="F535" i="8"/>
  <c r="G535" i="8" a="1"/>
  <c r="G535" i="8" s="1"/>
  <c r="H535" i="8" a="1"/>
  <c r="H535" i="8" s="1"/>
  <c r="I535" i="8"/>
  <c r="J535" i="8"/>
  <c r="K535" i="8"/>
  <c r="F536" i="8"/>
  <c r="G536" i="8" a="1"/>
  <c r="G536" i="8" s="1"/>
  <c r="H536" i="8" a="1"/>
  <c r="H536" i="8" s="1"/>
  <c r="I536" i="8"/>
  <c r="J536" i="8"/>
  <c r="K536" i="8"/>
  <c r="F537" i="8"/>
  <c r="G537" i="8" a="1"/>
  <c r="G537" i="8" s="1"/>
  <c r="H537" i="8" a="1"/>
  <c r="H537" i="8" s="1"/>
  <c r="I537" i="8"/>
  <c r="J537" i="8"/>
  <c r="K537" i="8"/>
  <c r="F538" i="8"/>
  <c r="G538" i="8" a="1"/>
  <c r="G538" i="8" s="1"/>
  <c r="H538" i="8" a="1"/>
  <c r="H538" i="8" s="1"/>
  <c r="I538" i="8"/>
  <c r="J538" i="8"/>
  <c r="K538" i="8"/>
  <c r="F539" i="8"/>
  <c r="G539" i="8" a="1"/>
  <c r="G539" i="8" s="1"/>
  <c r="H539" i="8" a="1"/>
  <c r="H539" i="8" s="1"/>
  <c r="I539" i="8"/>
  <c r="J539" i="8"/>
  <c r="K539" i="8"/>
  <c r="F540" i="8"/>
  <c r="G540" i="8" a="1"/>
  <c r="G540" i="8" s="1"/>
  <c r="H540" i="8" a="1"/>
  <c r="H540" i="8" s="1"/>
  <c r="I540" i="8"/>
  <c r="J540" i="8"/>
  <c r="K540" i="8"/>
  <c r="F541" i="8"/>
  <c r="G541" i="8" a="1"/>
  <c r="G541" i="8" s="1"/>
  <c r="H541" i="8" a="1"/>
  <c r="H541" i="8" s="1"/>
  <c r="I541" i="8"/>
  <c r="J541" i="8"/>
  <c r="K541" i="8"/>
  <c r="F542" i="8"/>
  <c r="G542" i="8" a="1"/>
  <c r="G542" i="8" s="1"/>
  <c r="H542" i="8" a="1"/>
  <c r="H542" i="8" s="1"/>
  <c r="I542" i="8"/>
  <c r="J542" i="8"/>
  <c r="K542" i="8"/>
  <c r="F543" i="8"/>
  <c r="G543" i="8" a="1"/>
  <c r="G543" i="8" s="1"/>
  <c r="H543" i="8" a="1"/>
  <c r="H543" i="8" s="1"/>
  <c r="I543" i="8"/>
  <c r="J543" i="8"/>
  <c r="K543" i="8"/>
  <c r="F544" i="8"/>
  <c r="G544" i="8" a="1"/>
  <c r="G544" i="8" s="1"/>
  <c r="H544" i="8" a="1"/>
  <c r="H544" i="8" s="1"/>
  <c r="I544" i="8"/>
  <c r="J544" i="8"/>
  <c r="K544" i="8"/>
  <c r="F545" i="8"/>
  <c r="G545" i="8" a="1"/>
  <c r="G545" i="8" s="1"/>
  <c r="H545" i="8" a="1"/>
  <c r="H545" i="8" s="1"/>
  <c r="I545" i="8"/>
  <c r="J545" i="8"/>
  <c r="K545" i="8"/>
  <c r="F546" i="8"/>
  <c r="G546" i="8" a="1"/>
  <c r="G546" i="8" s="1"/>
  <c r="H546" i="8" a="1"/>
  <c r="H546" i="8" s="1"/>
  <c r="I546" i="8"/>
  <c r="J546" i="8"/>
  <c r="K546" i="8"/>
  <c r="F547" i="8"/>
  <c r="G547" i="8" a="1"/>
  <c r="G547" i="8" s="1"/>
  <c r="H547" i="8" a="1"/>
  <c r="H547" i="8" s="1"/>
  <c r="I547" i="8"/>
  <c r="J547" i="8"/>
  <c r="K547" i="8"/>
  <c r="F548" i="8"/>
  <c r="G548" i="8" a="1"/>
  <c r="G548" i="8" s="1"/>
  <c r="H548" i="8" a="1"/>
  <c r="H548" i="8" s="1"/>
  <c r="I548" i="8"/>
  <c r="J548" i="8"/>
  <c r="K548" i="8"/>
  <c r="F549" i="8"/>
  <c r="G549" i="8" a="1"/>
  <c r="G549" i="8" s="1"/>
  <c r="H549" i="8" a="1"/>
  <c r="H549" i="8" s="1"/>
  <c r="I549" i="8"/>
  <c r="J549" i="8"/>
  <c r="K549" i="8"/>
  <c r="F550" i="8"/>
  <c r="G550" i="8" a="1"/>
  <c r="G550" i="8" s="1"/>
  <c r="H550" i="8" a="1"/>
  <c r="H550" i="8" s="1"/>
  <c r="I550" i="8"/>
  <c r="J550" i="8"/>
  <c r="K550" i="8"/>
  <c r="F551" i="8"/>
  <c r="G551" i="8" a="1"/>
  <c r="G551" i="8" s="1"/>
  <c r="H551" i="8" a="1"/>
  <c r="H551" i="8" s="1"/>
  <c r="I551" i="8"/>
  <c r="J551" i="8"/>
  <c r="K551" i="8"/>
  <c r="F552" i="8"/>
  <c r="G552" i="8" a="1"/>
  <c r="G552" i="8" s="1"/>
  <c r="H552" i="8" a="1"/>
  <c r="H552" i="8" s="1"/>
  <c r="I552" i="8"/>
  <c r="J552" i="8"/>
  <c r="K552" i="8"/>
  <c r="F553" i="8"/>
  <c r="G553" i="8" a="1"/>
  <c r="G553" i="8" s="1"/>
  <c r="H553" i="8" a="1"/>
  <c r="H553" i="8" s="1"/>
  <c r="I553" i="8"/>
  <c r="J553" i="8"/>
  <c r="K553" i="8"/>
  <c r="F554" i="8"/>
  <c r="G554" i="8" a="1"/>
  <c r="G554" i="8" s="1"/>
  <c r="H554" i="8" a="1"/>
  <c r="H554" i="8" s="1"/>
  <c r="I554" i="8"/>
  <c r="J554" i="8"/>
  <c r="K554" i="8"/>
  <c r="F555" i="8"/>
  <c r="G555" i="8" a="1"/>
  <c r="G555" i="8" s="1"/>
  <c r="H555" i="8" a="1"/>
  <c r="H555" i="8" s="1"/>
  <c r="I555" i="8"/>
  <c r="J555" i="8"/>
  <c r="K555" i="8"/>
  <c r="F556" i="8"/>
  <c r="G556" i="8" a="1"/>
  <c r="G556" i="8" s="1"/>
  <c r="H556" i="8" a="1"/>
  <c r="H556" i="8" s="1"/>
  <c r="I556" i="8"/>
  <c r="J556" i="8"/>
  <c r="K556" i="8"/>
  <c r="F557" i="8"/>
  <c r="G557" i="8" a="1"/>
  <c r="G557" i="8" s="1"/>
  <c r="H557" i="8" a="1"/>
  <c r="H557" i="8" s="1"/>
  <c r="I557" i="8"/>
  <c r="J557" i="8"/>
  <c r="K557" i="8"/>
  <c r="F558" i="8"/>
  <c r="G558" i="8" a="1"/>
  <c r="G558" i="8" s="1"/>
  <c r="H558" i="8" a="1"/>
  <c r="H558" i="8" s="1"/>
  <c r="I558" i="8"/>
  <c r="J558" i="8"/>
  <c r="K558" i="8"/>
  <c r="F559" i="8"/>
  <c r="G559" i="8" a="1"/>
  <c r="G559" i="8" s="1"/>
  <c r="H559" i="8" a="1"/>
  <c r="H559" i="8" s="1"/>
  <c r="I559" i="8"/>
  <c r="J559" i="8"/>
  <c r="K559" i="8"/>
  <c r="F560" i="8"/>
  <c r="G560" i="8" a="1"/>
  <c r="G560" i="8" s="1"/>
  <c r="H560" i="8" a="1"/>
  <c r="H560" i="8" s="1"/>
  <c r="I560" i="8"/>
  <c r="J560" i="8"/>
  <c r="K560" i="8"/>
  <c r="F561" i="8"/>
  <c r="G561" i="8" a="1"/>
  <c r="G561" i="8" s="1"/>
  <c r="H561" i="8" a="1"/>
  <c r="H561" i="8" s="1"/>
  <c r="I561" i="8"/>
  <c r="J561" i="8"/>
  <c r="K561" i="8"/>
  <c r="F562" i="8"/>
  <c r="G562" i="8" a="1"/>
  <c r="G562" i="8" s="1"/>
  <c r="H562" i="8" a="1"/>
  <c r="H562" i="8" s="1"/>
  <c r="I562" i="8"/>
  <c r="J562" i="8"/>
  <c r="K562" i="8"/>
  <c r="F563" i="8"/>
  <c r="G563" i="8" a="1"/>
  <c r="G563" i="8" s="1"/>
  <c r="H563" i="8" a="1"/>
  <c r="H563" i="8" s="1"/>
  <c r="I563" i="8"/>
  <c r="J563" i="8"/>
  <c r="K563" i="8"/>
  <c r="F564" i="8"/>
  <c r="G564" i="8" a="1"/>
  <c r="G564" i="8" s="1"/>
  <c r="H564" i="8" a="1"/>
  <c r="H564" i="8" s="1"/>
  <c r="I564" i="8"/>
  <c r="J564" i="8"/>
  <c r="K564" i="8"/>
  <c r="F565" i="8"/>
  <c r="G565" i="8" a="1"/>
  <c r="G565" i="8" s="1"/>
  <c r="H565" i="8" a="1"/>
  <c r="H565" i="8" s="1"/>
  <c r="I565" i="8"/>
  <c r="J565" i="8"/>
  <c r="K565" i="8"/>
  <c r="F566" i="8"/>
  <c r="G566" i="8" a="1"/>
  <c r="G566" i="8" s="1"/>
  <c r="H566" i="8" a="1"/>
  <c r="H566" i="8" s="1"/>
  <c r="I566" i="8"/>
  <c r="J566" i="8"/>
  <c r="K566" i="8"/>
  <c r="F567" i="8"/>
  <c r="G567" i="8" a="1"/>
  <c r="G567" i="8" s="1"/>
  <c r="H567" i="8" a="1"/>
  <c r="H567" i="8" s="1"/>
  <c r="I567" i="8"/>
  <c r="J567" i="8"/>
  <c r="K567" i="8"/>
  <c r="F568" i="8"/>
  <c r="G568" i="8" a="1"/>
  <c r="G568" i="8" s="1"/>
  <c r="H568" i="8" a="1"/>
  <c r="H568" i="8" s="1"/>
  <c r="I568" i="8"/>
  <c r="J568" i="8"/>
  <c r="K568" i="8"/>
  <c r="F569" i="8"/>
  <c r="G569" i="8" a="1"/>
  <c r="G569" i="8" s="1"/>
  <c r="H569" i="8" a="1"/>
  <c r="H569" i="8" s="1"/>
  <c r="I569" i="8"/>
  <c r="J569" i="8"/>
  <c r="K569" i="8"/>
  <c r="F570" i="8"/>
  <c r="G570" i="8" a="1"/>
  <c r="G570" i="8" s="1"/>
  <c r="H570" i="8" a="1"/>
  <c r="H570" i="8" s="1"/>
  <c r="I570" i="8"/>
  <c r="J570" i="8"/>
  <c r="K570" i="8"/>
  <c r="F571" i="8"/>
  <c r="G571" i="8" a="1"/>
  <c r="G571" i="8" s="1"/>
  <c r="H571" i="8" a="1"/>
  <c r="H571" i="8" s="1"/>
  <c r="I571" i="8"/>
  <c r="J571" i="8"/>
  <c r="K571" i="8"/>
  <c r="F572" i="8"/>
  <c r="G572" i="8" a="1"/>
  <c r="G572" i="8" s="1"/>
  <c r="H572" i="8" a="1"/>
  <c r="H572" i="8" s="1"/>
  <c r="I572" i="8"/>
  <c r="J572" i="8"/>
  <c r="K572" i="8"/>
  <c r="F573" i="8"/>
  <c r="G573" i="8" a="1"/>
  <c r="G573" i="8" s="1"/>
  <c r="H573" i="8" a="1"/>
  <c r="H573" i="8" s="1"/>
  <c r="I573" i="8"/>
  <c r="J573" i="8"/>
  <c r="K573" i="8"/>
  <c r="F574" i="8"/>
  <c r="G574" i="8" a="1"/>
  <c r="G574" i="8" s="1"/>
  <c r="H574" i="8" a="1"/>
  <c r="H574" i="8" s="1"/>
  <c r="I574" i="8"/>
  <c r="J574" i="8"/>
  <c r="K574" i="8"/>
  <c r="F575" i="8"/>
  <c r="G575" i="8" a="1"/>
  <c r="G575" i="8" s="1"/>
  <c r="H575" i="8" a="1"/>
  <c r="H575" i="8" s="1"/>
  <c r="I575" i="8"/>
  <c r="J575" i="8"/>
  <c r="K575" i="8"/>
  <c r="F576" i="8"/>
  <c r="G576" i="8" a="1"/>
  <c r="G576" i="8" s="1"/>
  <c r="H576" i="8" a="1"/>
  <c r="H576" i="8" s="1"/>
  <c r="I576" i="8"/>
  <c r="J576" i="8"/>
  <c r="K576" i="8"/>
  <c r="F577" i="8"/>
  <c r="G577" i="8" a="1"/>
  <c r="G577" i="8" s="1"/>
  <c r="H577" i="8" a="1"/>
  <c r="H577" i="8" s="1"/>
  <c r="I577" i="8"/>
  <c r="J577" i="8"/>
  <c r="K577" i="8"/>
  <c r="F578" i="8"/>
  <c r="G578" i="8" a="1"/>
  <c r="G578" i="8" s="1"/>
  <c r="H578" i="8" a="1"/>
  <c r="H578" i="8" s="1"/>
  <c r="I578" i="8"/>
  <c r="J578" i="8"/>
  <c r="K578" i="8"/>
  <c r="F579" i="8"/>
  <c r="G579" i="8" a="1"/>
  <c r="G579" i="8" s="1"/>
  <c r="H579" i="8" a="1"/>
  <c r="H579" i="8" s="1"/>
  <c r="I579" i="8"/>
  <c r="J579" i="8"/>
  <c r="K579" i="8"/>
  <c r="F580" i="8"/>
  <c r="G580" i="8" a="1"/>
  <c r="G580" i="8" s="1"/>
  <c r="H580" i="8" a="1"/>
  <c r="H580" i="8" s="1"/>
  <c r="I580" i="8"/>
  <c r="J580" i="8"/>
  <c r="K580" i="8"/>
  <c r="F581" i="8"/>
  <c r="G581" i="8" a="1"/>
  <c r="G581" i="8" s="1"/>
  <c r="H581" i="8" a="1"/>
  <c r="H581" i="8" s="1"/>
  <c r="I581" i="8"/>
  <c r="J581" i="8"/>
  <c r="K581" i="8"/>
  <c r="F582" i="8"/>
  <c r="G582" i="8" a="1"/>
  <c r="G582" i="8" s="1"/>
  <c r="H582" i="8" a="1"/>
  <c r="H582" i="8" s="1"/>
  <c r="I582" i="8"/>
  <c r="J582" i="8"/>
  <c r="K582" i="8"/>
  <c r="F583" i="8"/>
  <c r="G583" i="8" a="1"/>
  <c r="G583" i="8" s="1"/>
  <c r="H583" i="8" a="1"/>
  <c r="H583" i="8" s="1"/>
  <c r="I583" i="8"/>
  <c r="J583" i="8"/>
  <c r="K583" i="8"/>
  <c r="F584" i="8"/>
  <c r="G584" i="8" a="1"/>
  <c r="G584" i="8" s="1"/>
  <c r="H584" i="8" a="1"/>
  <c r="H584" i="8" s="1"/>
  <c r="I584" i="8"/>
  <c r="J584" i="8"/>
  <c r="K584" i="8"/>
  <c r="F585" i="8"/>
  <c r="G585" i="8" a="1"/>
  <c r="G585" i="8" s="1"/>
  <c r="H585" i="8" a="1"/>
  <c r="H585" i="8" s="1"/>
  <c r="I585" i="8"/>
  <c r="J585" i="8"/>
  <c r="K585" i="8"/>
  <c r="F586" i="8"/>
  <c r="G586" i="8" a="1"/>
  <c r="G586" i="8" s="1"/>
  <c r="H586" i="8" a="1"/>
  <c r="H586" i="8" s="1"/>
  <c r="I586" i="8"/>
  <c r="J586" i="8"/>
  <c r="K586" i="8"/>
  <c r="F587" i="8"/>
  <c r="G587" i="8" a="1"/>
  <c r="G587" i="8" s="1"/>
  <c r="H587" i="8" a="1"/>
  <c r="H587" i="8" s="1"/>
  <c r="I587" i="8"/>
  <c r="J587" i="8"/>
  <c r="K587" i="8"/>
  <c r="F588" i="8"/>
  <c r="G588" i="8" a="1"/>
  <c r="G588" i="8" s="1"/>
  <c r="H588" i="8" a="1"/>
  <c r="H588" i="8" s="1"/>
  <c r="I588" i="8"/>
  <c r="J588" i="8"/>
  <c r="K588" i="8"/>
  <c r="F589" i="8"/>
  <c r="G589" i="8" a="1"/>
  <c r="G589" i="8" s="1"/>
  <c r="H589" i="8" a="1"/>
  <c r="H589" i="8" s="1"/>
  <c r="I589" i="8"/>
  <c r="J589" i="8"/>
  <c r="K589" i="8"/>
  <c r="F590" i="8"/>
  <c r="G590" i="8" a="1"/>
  <c r="G590" i="8" s="1"/>
  <c r="H590" i="8" a="1"/>
  <c r="H590" i="8" s="1"/>
  <c r="I590" i="8"/>
  <c r="J590" i="8"/>
  <c r="K590" i="8"/>
  <c r="F591" i="8"/>
  <c r="G591" i="8" a="1"/>
  <c r="G591" i="8" s="1"/>
  <c r="H591" i="8" a="1"/>
  <c r="H591" i="8" s="1"/>
  <c r="I591" i="8"/>
  <c r="J591" i="8"/>
  <c r="K591" i="8"/>
  <c r="F592" i="8"/>
  <c r="G592" i="8" a="1"/>
  <c r="G592" i="8" s="1"/>
  <c r="H592" i="8" a="1"/>
  <c r="H592" i="8" s="1"/>
  <c r="I592" i="8"/>
  <c r="J592" i="8"/>
  <c r="K592" i="8"/>
  <c r="F593" i="8"/>
  <c r="G593" i="8" a="1"/>
  <c r="G593" i="8" s="1"/>
  <c r="H593" i="8" a="1"/>
  <c r="H593" i="8" s="1"/>
  <c r="I593" i="8"/>
  <c r="J593" i="8"/>
  <c r="K593" i="8"/>
  <c r="F594" i="8"/>
  <c r="G594" i="8" a="1"/>
  <c r="G594" i="8" s="1"/>
  <c r="H594" i="8" a="1"/>
  <c r="H594" i="8" s="1"/>
  <c r="I594" i="8"/>
  <c r="J594" i="8"/>
  <c r="K594" i="8"/>
  <c r="F595" i="8"/>
  <c r="G595" i="8" a="1"/>
  <c r="G595" i="8" s="1"/>
  <c r="H595" i="8" a="1"/>
  <c r="H595" i="8" s="1"/>
  <c r="I595" i="8"/>
  <c r="J595" i="8"/>
  <c r="K595" i="8"/>
  <c r="F596" i="8"/>
  <c r="G596" i="8" a="1"/>
  <c r="G596" i="8" s="1"/>
  <c r="H596" i="8" a="1"/>
  <c r="H596" i="8" s="1"/>
  <c r="I596" i="8"/>
  <c r="J596" i="8"/>
  <c r="K596" i="8"/>
  <c r="F597" i="8"/>
  <c r="G597" i="8" a="1"/>
  <c r="G597" i="8" s="1"/>
  <c r="H597" i="8" a="1"/>
  <c r="H597" i="8" s="1"/>
  <c r="I597" i="8"/>
  <c r="J597" i="8"/>
  <c r="K597" i="8"/>
  <c r="F598" i="8"/>
  <c r="G598" i="8" a="1"/>
  <c r="G598" i="8" s="1"/>
  <c r="H598" i="8" a="1"/>
  <c r="H598" i="8" s="1"/>
  <c r="I598" i="8"/>
  <c r="J598" i="8"/>
  <c r="K598" i="8"/>
  <c r="F599" i="8"/>
  <c r="G599" i="8" a="1"/>
  <c r="G599" i="8" s="1"/>
  <c r="H599" i="8" a="1"/>
  <c r="H599" i="8" s="1"/>
  <c r="I599" i="8"/>
  <c r="J599" i="8"/>
  <c r="K599" i="8"/>
  <c r="F600" i="8"/>
  <c r="G600" i="8" a="1"/>
  <c r="G600" i="8" s="1"/>
  <c r="H600" i="8" a="1"/>
  <c r="H600" i="8" s="1"/>
  <c r="I600" i="8"/>
  <c r="J600" i="8"/>
  <c r="K600" i="8"/>
  <c r="F601" i="8"/>
  <c r="G601" i="8" a="1"/>
  <c r="G601" i="8" s="1"/>
  <c r="H601" i="8" a="1"/>
  <c r="H601" i="8" s="1"/>
  <c r="I601" i="8"/>
  <c r="J601" i="8"/>
  <c r="K601" i="8"/>
  <c r="F602" i="8"/>
  <c r="G602" i="8" a="1"/>
  <c r="G602" i="8" s="1"/>
  <c r="H602" i="8" a="1"/>
  <c r="H602" i="8" s="1"/>
  <c r="I602" i="8"/>
  <c r="J602" i="8"/>
  <c r="K602" i="8"/>
  <c r="F603" i="8"/>
  <c r="G603" i="8" a="1"/>
  <c r="G603" i="8" s="1"/>
  <c r="H603" i="8" a="1"/>
  <c r="H603" i="8" s="1"/>
  <c r="I603" i="8"/>
  <c r="J603" i="8"/>
  <c r="K603" i="8"/>
  <c r="F604" i="8"/>
  <c r="G604" i="8" a="1"/>
  <c r="G604" i="8" s="1"/>
  <c r="H604" i="8" a="1"/>
  <c r="H604" i="8" s="1"/>
  <c r="I604" i="8"/>
  <c r="J604" i="8"/>
  <c r="K604" i="8"/>
  <c r="F605" i="8"/>
  <c r="G605" i="8" a="1"/>
  <c r="G605" i="8" s="1"/>
  <c r="H605" i="8" a="1"/>
  <c r="H605" i="8" s="1"/>
  <c r="I605" i="8"/>
  <c r="J605" i="8"/>
  <c r="K605" i="8"/>
  <c r="F606" i="8"/>
  <c r="G606" i="8" a="1"/>
  <c r="G606" i="8" s="1"/>
  <c r="H606" i="8" a="1"/>
  <c r="H606" i="8" s="1"/>
  <c r="I606" i="8"/>
  <c r="J606" i="8"/>
  <c r="K606" i="8"/>
  <c r="F607" i="8"/>
  <c r="G607" i="8" a="1"/>
  <c r="G607" i="8" s="1"/>
  <c r="H607" i="8" a="1"/>
  <c r="H607" i="8" s="1"/>
  <c r="I607" i="8"/>
  <c r="J607" i="8"/>
  <c r="K607" i="8"/>
  <c r="F608" i="8"/>
  <c r="G608" i="8" a="1"/>
  <c r="G608" i="8" s="1"/>
  <c r="H608" i="8" a="1"/>
  <c r="H608" i="8" s="1"/>
  <c r="I608" i="8"/>
  <c r="J608" i="8"/>
  <c r="K608" i="8"/>
  <c r="F609" i="8"/>
  <c r="G609" i="8" a="1"/>
  <c r="G609" i="8" s="1"/>
  <c r="H609" i="8" a="1"/>
  <c r="H609" i="8" s="1"/>
  <c r="I609" i="8"/>
  <c r="J609" i="8"/>
  <c r="K609" i="8"/>
  <c r="F610" i="8"/>
  <c r="G610" i="8" a="1"/>
  <c r="G610" i="8" s="1"/>
  <c r="H610" i="8" a="1"/>
  <c r="H610" i="8" s="1"/>
  <c r="I610" i="8"/>
  <c r="J610" i="8"/>
  <c r="K610" i="8"/>
  <c r="F611" i="8"/>
  <c r="G611" i="8" a="1"/>
  <c r="G611" i="8" s="1"/>
  <c r="H611" i="8" a="1"/>
  <c r="H611" i="8" s="1"/>
  <c r="I611" i="8"/>
  <c r="J611" i="8"/>
  <c r="K611" i="8"/>
  <c r="F612" i="8"/>
  <c r="G612" i="8" a="1"/>
  <c r="G612" i="8" s="1"/>
  <c r="H612" i="8" a="1"/>
  <c r="H612" i="8" s="1"/>
  <c r="I612" i="8"/>
  <c r="J612" i="8"/>
  <c r="K612" i="8"/>
  <c r="F613" i="8"/>
  <c r="G613" i="8" a="1"/>
  <c r="G613" i="8" s="1"/>
  <c r="H613" i="8" a="1"/>
  <c r="H613" i="8" s="1"/>
  <c r="I613" i="8"/>
  <c r="J613" i="8"/>
  <c r="K613" i="8"/>
  <c r="F614" i="8"/>
  <c r="G614" i="8" a="1"/>
  <c r="G614" i="8" s="1"/>
  <c r="H614" i="8" a="1"/>
  <c r="H614" i="8" s="1"/>
  <c r="I614" i="8"/>
  <c r="J614" i="8"/>
  <c r="K614" i="8"/>
  <c r="F615" i="8"/>
  <c r="G615" i="8" a="1"/>
  <c r="G615" i="8" s="1"/>
  <c r="H615" i="8" a="1"/>
  <c r="H615" i="8" s="1"/>
  <c r="I615" i="8"/>
  <c r="J615" i="8"/>
  <c r="K615" i="8"/>
  <c r="F616" i="8"/>
  <c r="G616" i="8" a="1"/>
  <c r="G616" i="8" s="1"/>
  <c r="H616" i="8" a="1"/>
  <c r="H616" i="8" s="1"/>
  <c r="I616" i="8"/>
  <c r="J616" i="8"/>
  <c r="K616" i="8"/>
  <c r="F617" i="8"/>
  <c r="G617" i="8" a="1"/>
  <c r="G617" i="8" s="1"/>
  <c r="H617" i="8" a="1"/>
  <c r="H617" i="8" s="1"/>
  <c r="I617" i="8"/>
  <c r="J617" i="8"/>
  <c r="K617" i="8"/>
  <c r="F618" i="8"/>
  <c r="G618" i="8" a="1"/>
  <c r="G618" i="8" s="1"/>
  <c r="H618" i="8" a="1"/>
  <c r="H618" i="8" s="1"/>
  <c r="I618" i="8"/>
  <c r="J618" i="8"/>
  <c r="K618" i="8"/>
  <c r="F619" i="8"/>
  <c r="G619" i="8" a="1"/>
  <c r="G619" i="8" s="1"/>
  <c r="H619" i="8" a="1"/>
  <c r="H619" i="8" s="1"/>
  <c r="I619" i="8"/>
  <c r="J619" i="8"/>
  <c r="K619" i="8"/>
  <c r="F620" i="8"/>
  <c r="G620" i="8" a="1"/>
  <c r="G620" i="8" s="1"/>
  <c r="H620" i="8" a="1"/>
  <c r="H620" i="8" s="1"/>
  <c r="I620" i="8"/>
  <c r="J620" i="8"/>
  <c r="K620" i="8"/>
  <c r="F621" i="8"/>
  <c r="G621" i="8" a="1"/>
  <c r="G621" i="8" s="1"/>
  <c r="H621" i="8" a="1"/>
  <c r="H621" i="8" s="1"/>
  <c r="I621" i="8"/>
  <c r="J621" i="8"/>
  <c r="K621" i="8"/>
  <c r="F622" i="8"/>
  <c r="G622" i="8" a="1"/>
  <c r="G622" i="8" s="1"/>
  <c r="H622" i="8" a="1"/>
  <c r="H622" i="8" s="1"/>
  <c r="I622" i="8"/>
  <c r="J622" i="8"/>
  <c r="K622" i="8"/>
  <c r="F623" i="8"/>
  <c r="G623" i="8" a="1"/>
  <c r="G623" i="8" s="1"/>
  <c r="H623" i="8" a="1"/>
  <c r="H623" i="8" s="1"/>
  <c r="I623" i="8"/>
  <c r="J623" i="8"/>
  <c r="K623" i="8"/>
  <c r="F624" i="8"/>
  <c r="G624" i="8" a="1"/>
  <c r="G624" i="8" s="1"/>
  <c r="H624" i="8" a="1"/>
  <c r="H624" i="8" s="1"/>
  <c r="I624" i="8"/>
  <c r="J624" i="8"/>
  <c r="K624" i="8"/>
  <c r="F625" i="8"/>
  <c r="G625" i="8" a="1"/>
  <c r="G625" i="8" s="1"/>
  <c r="H625" i="8" a="1"/>
  <c r="H625" i="8" s="1"/>
  <c r="I625" i="8"/>
  <c r="J625" i="8"/>
  <c r="K625" i="8"/>
  <c r="F626" i="8"/>
  <c r="G626" i="8" a="1"/>
  <c r="G626" i="8" s="1"/>
  <c r="H626" i="8" a="1"/>
  <c r="H626" i="8" s="1"/>
  <c r="I626" i="8"/>
  <c r="J626" i="8"/>
  <c r="K626" i="8"/>
  <c r="F627" i="8"/>
  <c r="G627" i="8" a="1"/>
  <c r="G627" i="8" s="1"/>
  <c r="H627" i="8" a="1"/>
  <c r="H627" i="8" s="1"/>
  <c r="I627" i="8"/>
  <c r="J627" i="8"/>
  <c r="K627" i="8"/>
  <c r="F628" i="8"/>
  <c r="G628" i="8" a="1"/>
  <c r="G628" i="8" s="1"/>
  <c r="H628" i="8" a="1"/>
  <c r="H628" i="8" s="1"/>
  <c r="I628" i="8"/>
  <c r="J628" i="8"/>
  <c r="K628" i="8"/>
  <c r="F629" i="8"/>
  <c r="G629" i="8" a="1"/>
  <c r="G629" i="8" s="1"/>
  <c r="H629" i="8" a="1"/>
  <c r="H629" i="8" s="1"/>
  <c r="I629" i="8"/>
  <c r="J629" i="8"/>
  <c r="K629" i="8"/>
  <c r="F630" i="8"/>
  <c r="G630" i="8" a="1"/>
  <c r="G630" i="8" s="1"/>
  <c r="H630" i="8" a="1"/>
  <c r="H630" i="8" s="1"/>
  <c r="I630" i="8"/>
  <c r="J630" i="8"/>
  <c r="K630" i="8"/>
  <c r="F631" i="8"/>
  <c r="G631" i="8" a="1"/>
  <c r="G631" i="8" s="1"/>
  <c r="H631" i="8" a="1"/>
  <c r="H631" i="8" s="1"/>
  <c r="I631" i="8"/>
  <c r="J631" i="8"/>
  <c r="K631" i="8"/>
  <c r="F632" i="8"/>
  <c r="G632" i="8" a="1"/>
  <c r="G632" i="8" s="1"/>
  <c r="H632" i="8" a="1"/>
  <c r="H632" i="8" s="1"/>
  <c r="I632" i="8"/>
  <c r="J632" i="8"/>
  <c r="K632" i="8"/>
  <c r="F633" i="8"/>
  <c r="G633" i="8" a="1"/>
  <c r="G633" i="8" s="1"/>
  <c r="H633" i="8" a="1"/>
  <c r="H633" i="8" s="1"/>
  <c r="I633" i="8"/>
  <c r="J633" i="8"/>
  <c r="K633" i="8"/>
  <c r="F634" i="8"/>
  <c r="G634" i="8" a="1"/>
  <c r="G634" i="8" s="1"/>
  <c r="H634" i="8" a="1"/>
  <c r="H634" i="8" s="1"/>
  <c r="I634" i="8"/>
  <c r="J634" i="8"/>
  <c r="K634" i="8"/>
  <c r="F635" i="8"/>
  <c r="G635" i="8" a="1"/>
  <c r="G635" i="8" s="1"/>
  <c r="H635" i="8" a="1"/>
  <c r="H635" i="8" s="1"/>
  <c r="I635" i="8"/>
  <c r="J635" i="8"/>
  <c r="K635" i="8"/>
  <c r="F636" i="8"/>
  <c r="G636" i="8" a="1"/>
  <c r="G636" i="8" s="1"/>
  <c r="H636" i="8" a="1"/>
  <c r="H636" i="8" s="1"/>
  <c r="I636" i="8"/>
  <c r="J636" i="8"/>
  <c r="K636" i="8"/>
  <c r="F637" i="8"/>
  <c r="G637" i="8" a="1"/>
  <c r="G637" i="8" s="1"/>
  <c r="H637" i="8" a="1"/>
  <c r="H637" i="8" s="1"/>
  <c r="I637" i="8"/>
  <c r="J637" i="8"/>
  <c r="K637" i="8"/>
  <c r="F638" i="8"/>
  <c r="G638" i="8" a="1"/>
  <c r="G638" i="8" s="1"/>
  <c r="H638" i="8" a="1"/>
  <c r="H638" i="8" s="1"/>
  <c r="I638" i="8"/>
  <c r="J638" i="8"/>
  <c r="K638" i="8"/>
  <c r="F639" i="8"/>
  <c r="G639" i="8" a="1"/>
  <c r="G639" i="8" s="1"/>
  <c r="H639" i="8" a="1"/>
  <c r="H639" i="8" s="1"/>
  <c r="I639" i="8"/>
  <c r="J639" i="8"/>
  <c r="K639" i="8"/>
  <c r="F640" i="8"/>
  <c r="G640" i="8" a="1"/>
  <c r="G640" i="8" s="1"/>
  <c r="H640" i="8" a="1"/>
  <c r="H640" i="8" s="1"/>
  <c r="I640" i="8"/>
  <c r="J640" i="8"/>
  <c r="K640" i="8"/>
  <c r="F641" i="8"/>
  <c r="G641" i="8" a="1"/>
  <c r="G641" i="8" s="1"/>
  <c r="H641" i="8" a="1"/>
  <c r="H641" i="8" s="1"/>
  <c r="I641" i="8"/>
  <c r="J641" i="8"/>
  <c r="K641" i="8"/>
  <c r="F642" i="8"/>
  <c r="G642" i="8" a="1"/>
  <c r="G642" i="8" s="1"/>
  <c r="H642" i="8" a="1"/>
  <c r="H642" i="8" s="1"/>
  <c r="I642" i="8"/>
  <c r="J642" i="8"/>
  <c r="K642" i="8"/>
  <c r="F643" i="8"/>
  <c r="G643" i="8" a="1"/>
  <c r="G643" i="8" s="1"/>
  <c r="H643" i="8" a="1"/>
  <c r="H643" i="8" s="1"/>
  <c r="I643" i="8"/>
  <c r="J643" i="8"/>
  <c r="K643" i="8"/>
  <c r="F644" i="8"/>
  <c r="G644" i="8" a="1"/>
  <c r="G644" i="8" s="1"/>
  <c r="H644" i="8" a="1"/>
  <c r="H644" i="8" s="1"/>
  <c r="I644" i="8"/>
  <c r="J644" i="8"/>
  <c r="K644" i="8"/>
  <c r="F645" i="8"/>
  <c r="G645" i="8" a="1"/>
  <c r="G645" i="8" s="1"/>
  <c r="H645" i="8" a="1"/>
  <c r="H645" i="8" s="1"/>
  <c r="I645" i="8"/>
  <c r="J645" i="8"/>
  <c r="K645" i="8"/>
  <c r="F646" i="8"/>
  <c r="G646" i="8" a="1"/>
  <c r="G646" i="8" s="1"/>
  <c r="H646" i="8" a="1"/>
  <c r="H646" i="8" s="1"/>
  <c r="I646" i="8"/>
  <c r="J646" i="8"/>
  <c r="K646" i="8"/>
  <c r="F647" i="8"/>
  <c r="G647" i="8" a="1"/>
  <c r="G647" i="8" s="1"/>
  <c r="H647" i="8" a="1"/>
  <c r="H647" i="8" s="1"/>
  <c r="I647" i="8"/>
  <c r="J647" i="8"/>
  <c r="K647" i="8"/>
  <c r="F648" i="8"/>
  <c r="G648" i="8" a="1"/>
  <c r="G648" i="8" s="1"/>
  <c r="H648" i="8" a="1"/>
  <c r="H648" i="8" s="1"/>
  <c r="I648" i="8"/>
  <c r="J648" i="8"/>
  <c r="K648" i="8"/>
  <c r="F649" i="8"/>
  <c r="G649" i="8" a="1"/>
  <c r="G649" i="8" s="1"/>
  <c r="H649" i="8" a="1"/>
  <c r="H649" i="8" s="1"/>
  <c r="I649" i="8"/>
  <c r="J649" i="8"/>
  <c r="K649" i="8"/>
  <c r="F650" i="8"/>
  <c r="G650" i="8" a="1"/>
  <c r="G650" i="8" s="1"/>
  <c r="H650" i="8" a="1"/>
  <c r="H650" i="8" s="1"/>
  <c r="I650" i="8"/>
  <c r="J650" i="8"/>
  <c r="K650" i="8"/>
  <c r="F651" i="8"/>
  <c r="G651" i="8" a="1"/>
  <c r="G651" i="8" s="1"/>
  <c r="H651" i="8" a="1"/>
  <c r="H651" i="8" s="1"/>
  <c r="I651" i="8"/>
  <c r="J651" i="8"/>
  <c r="K651" i="8"/>
  <c r="F652" i="8"/>
  <c r="G652" i="8" a="1"/>
  <c r="G652" i="8" s="1"/>
  <c r="H652" i="8" a="1"/>
  <c r="H652" i="8" s="1"/>
  <c r="I652" i="8"/>
  <c r="J652" i="8"/>
  <c r="K652" i="8"/>
  <c r="F653" i="8"/>
  <c r="G653" i="8" a="1"/>
  <c r="G653" i="8" s="1"/>
  <c r="H653" i="8" a="1"/>
  <c r="H653" i="8" s="1"/>
  <c r="I653" i="8"/>
  <c r="J653" i="8"/>
  <c r="K653" i="8"/>
  <c r="F654" i="8"/>
  <c r="G654" i="8" a="1"/>
  <c r="G654" i="8" s="1"/>
  <c r="H654" i="8" a="1"/>
  <c r="H654" i="8" s="1"/>
  <c r="I654" i="8"/>
  <c r="J654" i="8"/>
  <c r="K654" i="8"/>
  <c r="F655" i="8"/>
  <c r="G655" i="8" a="1"/>
  <c r="G655" i="8" s="1"/>
  <c r="H655" i="8" a="1"/>
  <c r="H655" i="8" s="1"/>
  <c r="I655" i="8"/>
  <c r="J655" i="8"/>
  <c r="K655" i="8"/>
  <c r="F656" i="8"/>
  <c r="G656" i="8" a="1"/>
  <c r="G656" i="8" s="1"/>
  <c r="H656" i="8" a="1"/>
  <c r="H656" i="8" s="1"/>
  <c r="I656" i="8"/>
  <c r="J656" i="8"/>
  <c r="K656" i="8"/>
  <c r="F657" i="8"/>
  <c r="G657" i="8" a="1"/>
  <c r="G657" i="8" s="1"/>
  <c r="H657" i="8" a="1"/>
  <c r="H657" i="8" s="1"/>
  <c r="I657" i="8"/>
  <c r="J657" i="8"/>
  <c r="K657" i="8"/>
  <c r="F658" i="8"/>
  <c r="G658" i="8" a="1"/>
  <c r="G658" i="8" s="1"/>
  <c r="H658" i="8" a="1"/>
  <c r="H658" i="8" s="1"/>
  <c r="I658" i="8"/>
  <c r="J658" i="8"/>
  <c r="K658" i="8"/>
  <c r="F659" i="8"/>
  <c r="G659" i="8" a="1"/>
  <c r="G659" i="8" s="1"/>
  <c r="H659" i="8" a="1"/>
  <c r="H659" i="8" s="1"/>
  <c r="I659" i="8"/>
  <c r="J659" i="8"/>
  <c r="K659" i="8"/>
  <c r="F660" i="8"/>
  <c r="G660" i="8" a="1"/>
  <c r="G660" i="8" s="1"/>
  <c r="H660" i="8" a="1"/>
  <c r="H660" i="8" s="1"/>
  <c r="I660" i="8"/>
  <c r="J660" i="8"/>
  <c r="K660" i="8"/>
  <c r="F661" i="8"/>
  <c r="G661" i="8" a="1"/>
  <c r="G661" i="8" s="1"/>
  <c r="H661" i="8" a="1"/>
  <c r="H661" i="8" s="1"/>
  <c r="I661" i="8"/>
  <c r="J661" i="8"/>
  <c r="K661" i="8"/>
  <c r="F662" i="8"/>
  <c r="G662" i="8" a="1"/>
  <c r="G662" i="8" s="1"/>
  <c r="H662" i="8" a="1"/>
  <c r="H662" i="8" s="1"/>
  <c r="I662" i="8"/>
  <c r="J662" i="8"/>
  <c r="K662" i="8"/>
  <c r="F663" i="8"/>
  <c r="G663" i="8" a="1"/>
  <c r="G663" i="8" s="1"/>
  <c r="H663" i="8" a="1"/>
  <c r="H663" i="8" s="1"/>
  <c r="I663" i="8"/>
  <c r="J663" i="8"/>
  <c r="K663" i="8"/>
  <c r="F664" i="8"/>
  <c r="G664" i="8" a="1"/>
  <c r="G664" i="8" s="1"/>
  <c r="H664" i="8" a="1"/>
  <c r="H664" i="8" s="1"/>
  <c r="I664" i="8"/>
  <c r="J664" i="8"/>
  <c r="K664" i="8"/>
  <c r="F665" i="8"/>
  <c r="G665" i="8" a="1"/>
  <c r="G665" i="8" s="1"/>
  <c r="H665" i="8" a="1"/>
  <c r="H665" i="8" s="1"/>
  <c r="I665" i="8"/>
  <c r="J665" i="8"/>
  <c r="K665" i="8"/>
  <c r="F666" i="8"/>
  <c r="G666" i="8" a="1"/>
  <c r="G666" i="8" s="1"/>
  <c r="H666" i="8" a="1"/>
  <c r="H666" i="8" s="1"/>
  <c r="I666" i="8"/>
  <c r="J666" i="8"/>
  <c r="K666" i="8"/>
  <c r="F667" i="8"/>
  <c r="G667" i="8" a="1"/>
  <c r="G667" i="8" s="1"/>
  <c r="H667" i="8" a="1"/>
  <c r="H667" i="8" s="1"/>
  <c r="I667" i="8"/>
  <c r="J667" i="8"/>
  <c r="K667" i="8"/>
  <c r="F668" i="8"/>
  <c r="G668" i="8" a="1"/>
  <c r="G668" i="8" s="1"/>
  <c r="H668" i="8" a="1"/>
  <c r="H668" i="8" s="1"/>
  <c r="I668" i="8"/>
  <c r="J668" i="8"/>
  <c r="K668" i="8"/>
  <c r="F669" i="8"/>
  <c r="G669" i="8" a="1"/>
  <c r="G669" i="8" s="1"/>
  <c r="H669" i="8" a="1"/>
  <c r="H669" i="8" s="1"/>
  <c r="I669" i="8"/>
  <c r="J669" i="8"/>
  <c r="K669" i="8"/>
  <c r="F670" i="8"/>
  <c r="G670" i="8" a="1"/>
  <c r="G670" i="8" s="1"/>
  <c r="H670" i="8" a="1"/>
  <c r="H670" i="8" s="1"/>
  <c r="I670" i="8"/>
  <c r="J670" i="8"/>
  <c r="K670" i="8"/>
  <c r="F671" i="8"/>
  <c r="G671" i="8" a="1"/>
  <c r="G671" i="8" s="1"/>
  <c r="H671" i="8" a="1"/>
  <c r="H671" i="8" s="1"/>
  <c r="I671" i="8"/>
  <c r="J671" i="8"/>
  <c r="K671" i="8"/>
  <c r="F672" i="8"/>
  <c r="G672" i="8" a="1"/>
  <c r="G672" i="8" s="1"/>
  <c r="H672" i="8" a="1"/>
  <c r="H672" i="8" s="1"/>
  <c r="I672" i="8"/>
  <c r="J672" i="8"/>
  <c r="K672" i="8"/>
  <c r="F673" i="8"/>
  <c r="G673" i="8" a="1"/>
  <c r="G673" i="8" s="1"/>
  <c r="H673" i="8" a="1"/>
  <c r="H673" i="8" s="1"/>
  <c r="I673" i="8"/>
  <c r="J673" i="8"/>
  <c r="K673" i="8"/>
  <c r="F674" i="8"/>
  <c r="G674" i="8" a="1"/>
  <c r="G674" i="8" s="1"/>
  <c r="H674" i="8" a="1"/>
  <c r="H674" i="8" s="1"/>
  <c r="I674" i="8"/>
  <c r="J674" i="8"/>
  <c r="K674" i="8"/>
  <c r="F675" i="8"/>
  <c r="G675" i="8" a="1"/>
  <c r="G675" i="8" s="1"/>
  <c r="H675" i="8" a="1"/>
  <c r="H675" i="8" s="1"/>
  <c r="I675" i="8"/>
  <c r="J675" i="8"/>
  <c r="K675" i="8"/>
  <c r="F676" i="8"/>
  <c r="G676" i="8" a="1"/>
  <c r="G676" i="8" s="1"/>
  <c r="H676" i="8" a="1"/>
  <c r="H676" i="8" s="1"/>
  <c r="I676" i="8"/>
  <c r="J676" i="8"/>
  <c r="K676" i="8"/>
  <c r="F677" i="8"/>
  <c r="G677" i="8" a="1"/>
  <c r="G677" i="8" s="1"/>
  <c r="H677" i="8" a="1"/>
  <c r="H677" i="8" s="1"/>
  <c r="I677" i="8"/>
  <c r="J677" i="8"/>
  <c r="K677" i="8"/>
  <c r="F678" i="8"/>
  <c r="G678" i="8" a="1"/>
  <c r="G678" i="8" s="1"/>
  <c r="H678" i="8" a="1"/>
  <c r="H678" i="8" s="1"/>
  <c r="I678" i="8"/>
  <c r="J678" i="8"/>
  <c r="K678" i="8"/>
  <c r="F679" i="8"/>
  <c r="G679" i="8" a="1"/>
  <c r="G679" i="8" s="1"/>
  <c r="H679" i="8" a="1"/>
  <c r="H679" i="8" s="1"/>
  <c r="I679" i="8"/>
  <c r="J679" i="8"/>
  <c r="K679" i="8"/>
  <c r="F680" i="8"/>
  <c r="G680" i="8" a="1"/>
  <c r="G680" i="8" s="1"/>
  <c r="H680" i="8" a="1"/>
  <c r="H680" i="8" s="1"/>
  <c r="I680" i="8"/>
  <c r="J680" i="8"/>
  <c r="K680" i="8"/>
  <c r="F681" i="8"/>
  <c r="G681" i="8" a="1"/>
  <c r="G681" i="8" s="1"/>
  <c r="H681" i="8" a="1"/>
  <c r="H681" i="8" s="1"/>
  <c r="I681" i="8"/>
  <c r="J681" i="8"/>
  <c r="K681" i="8"/>
  <c r="F682" i="8"/>
  <c r="G682" i="8" a="1"/>
  <c r="G682" i="8" s="1"/>
  <c r="H682" i="8" a="1"/>
  <c r="H682" i="8" s="1"/>
  <c r="I682" i="8"/>
  <c r="J682" i="8"/>
  <c r="K682" i="8"/>
  <c r="F683" i="8"/>
  <c r="G683" i="8" a="1"/>
  <c r="G683" i="8" s="1"/>
  <c r="H683" i="8" a="1"/>
  <c r="H683" i="8" s="1"/>
  <c r="I683" i="8"/>
  <c r="J683" i="8"/>
  <c r="K683" i="8"/>
  <c r="F684" i="8"/>
  <c r="G684" i="8" a="1"/>
  <c r="G684" i="8" s="1"/>
  <c r="H684" i="8" a="1"/>
  <c r="H684" i="8" s="1"/>
  <c r="I684" i="8"/>
  <c r="J684" i="8"/>
  <c r="K684" i="8"/>
  <c r="F685" i="8"/>
  <c r="G685" i="8" a="1"/>
  <c r="G685" i="8" s="1"/>
  <c r="H685" i="8" a="1"/>
  <c r="H685" i="8" s="1"/>
  <c r="I685" i="8"/>
  <c r="J685" i="8"/>
  <c r="K685" i="8"/>
  <c r="F686" i="8"/>
  <c r="G686" i="8" a="1"/>
  <c r="G686" i="8" s="1"/>
  <c r="H686" i="8" a="1"/>
  <c r="H686" i="8" s="1"/>
  <c r="I686" i="8"/>
  <c r="J686" i="8"/>
  <c r="K686" i="8"/>
  <c r="F687" i="8"/>
  <c r="G687" i="8" a="1"/>
  <c r="G687" i="8" s="1"/>
  <c r="H687" i="8" a="1"/>
  <c r="H687" i="8" s="1"/>
  <c r="I687" i="8"/>
  <c r="J687" i="8"/>
  <c r="K687" i="8"/>
  <c r="F688" i="8"/>
  <c r="G688" i="8" a="1"/>
  <c r="G688" i="8" s="1"/>
  <c r="H688" i="8" a="1"/>
  <c r="H688" i="8" s="1"/>
  <c r="I688" i="8"/>
  <c r="J688" i="8"/>
  <c r="K688" i="8"/>
  <c r="F689" i="8"/>
  <c r="G689" i="8" a="1"/>
  <c r="G689" i="8" s="1"/>
  <c r="H689" i="8" a="1"/>
  <c r="H689" i="8" s="1"/>
  <c r="I689" i="8"/>
  <c r="J689" i="8"/>
  <c r="K689" i="8"/>
  <c r="F690" i="8"/>
  <c r="G690" i="8" a="1"/>
  <c r="G690" i="8" s="1"/>
  <c r="H690" i="8" a="1"/>
  <c r="H690" i="8" s="1"/>
  <c r="I690" i="8"/>
  <c r="J690" i="8"/>
  <c r="K690" i="8"/>
  <c r="F691" i="8"/>
  <c r="G691" i="8" a="1"/>
  <c r="G691" i="8" s="1"/>
  <c r="H691" i="8" a="1"/>
  <c r="H691" i="8" s="1"/>
  <c r="I691" i="8"/>
  <c r="J691" i="8"/>
  <c r="K691" i="8"/>
  <c r="F692" i="8"/>
  <c r="G692" i="8" a="1"/>
  <c r="G692" i="8" s="1"/>
  <c r="H692" i="8" a="1"/>
  <c r="H692" i="8" s="1"/>
  <c r="I692" i="8"/>
  <c r="J692" i="8"/>
  <c r="K692" i="8"/>
  <c r="F693" i="8"/>
  <c r="G693" i="8" a="1"/>
  <c r="G693" i="8" s="1"/>
  <c r="H693" i="8" a="1"/>
  <c r="H693" i="8" s="1"/>
  <c r="I693" i="8"/>
  <c r="J693" i="8"/>
  <c r="K693" i="8"/>
  <c r="F694" i="8"/>
  <c r="G694" i="8" a="1"/>
  <c r="G694" i="8" s="1"/>
  <c r="H694" i="8" a="1"/>
  <c r="H694" i="8" s="1"/>
  <c r="I694" i="8"/>
  <c r="J694" i="8"/>
  <c r="K694" i="8"/>
  <c r="F695" i="8"/>
  <c r="G695" i="8" a="1"/>
  <c r="G695" i="8" s="1"/>
  <c r="H695" i="8" a="1"/>
  <c r="H695" i="8" s="1"/>
  <c r="I695" i="8"/>
  <c r="J695" i="8"/>
  <c r="K695" i="8"/>
  <c r="F696" i="8"/>
  <c r="G696" i="8" a="1"/>
  <c r="G696" i="8" s="1"/>
  <c r="H696" i="8" a="1"/>
  <c r="H696" i="8" s="1"/>
  <c r="I696" i="8"/>
  <c r="J696" i="8"/>
  <c r="K696" i="8"/>
  <c r="F697" i="8"/>
  <c r="G697" i="8" a="1"/>
  <c r="G697" i="8" s="1"/>
  <c r="H697" i="8" a="1"/>
  <c r="H697" i="8" s="1"/>
  <c r="I697" i="8"/>
  <c r="J697" i="8"/>
  <c r="K697" i="8"/>
  <c r="F698" i="8"/>
  <c r="G698" i="8" a="1"/>
  <c r="G698" i="8" s="1"/>
  <c r="H698" i="8" a="1"/>
  <c r="H698" i="8" s="1"/>
  <c r="I698" i="8"/>
  <c r="J698" i="8"/>
  <c r="K698" i="8"/>
  <c r="F699" i="8"/>
  <c r="G699" i="8" a="1"/>
  <c r="G699" i="8" s="1"/>
  <c r="H699" i="8" a="1"/>
  <c r="H699" i="8" s="1"/>
  <c r="I699" i="8"/>
  <c r="J699" i="8"/>
  <c r="K699" i="8"/>
  <c r="F700" i="8"/>
  <c r="G700" i="8" a="1"/>
  <c r="G700" i="8" s="1"/>
  <c r="H700" i="8" a="1"/>
  <c r="H700" i="8" s="1"/>
  <c r="I700" i="8"/>
  <c r="J700" i="8"/>
  <c r="K700" i="8"/>
  <c r="F701" i="8"/>
  <c r="G701" i="8" a="1"/>
  <c r="G701" i="8" s="1"/>
  <c r="H701" i="8" a="1"/>
  <c r="H701" i="8" s="1"/>
  <c r="I701" i="8"/>
  <c r="J701" i="8"/>
  <c r="K701" i="8"/>
  <c r="F702" i="8"/>
  <c r="G702" i="8" a="1"/>
  <c r="G702" i="8" s="1"/>
  <c r="H702" i="8" a="1"/>
  <c r="H702" i="8" s="1"/>
  <c r="I702" i="8"/>
  <c r="J702" i="8"/>
  <c r="K702" i="8"/>
  <c r="F703" i="8"/>
  <c r="G703" i="8" a="1"/>
  <c r="G703" i="8" s="1"/>
  <c r="H703" i="8" a="1"/>
  <c r="H703" i="8" s="1"/>
  <c r="I703" i="8"/>
  <c r="J703" i="8"/>
  <c r="K703" i="8"/>
  <c r="F704" i="8"/>
  <c r="G704" i="8" a="1"/>
  <c r="G704" i="8" s="1"/>
  <c r="H704" i="8" a="1"/>
  <c r="H704" i="8" s="1"/>
  <c r="I704" i="8"/>
  <c r="J704" i="8"/>
  <c r="K704" i="8"/>
  <c r="F705" i="8"/>
  <c r="G705" i="8" a="1"/>
  <c r="G705" i="8" s="1"/>
  <c r="H705" i="8" a="1"/>
  <c r="H705" i="8" s="1"/>
  <c r="I705" i="8"/>
  <c r="J705" i="8"/>
  <c r="K705" i="8"/>
  <c r="F706" i="8"/>
  <c r="G706" i="8" a="1"/>
  <c r="G706" i="8" s="1"/>
  <c r="H706" i="8" a="1"/>
  <c r="H706" i="8" s="1"/>
  <c r="I706" i="8"/>
  <c r="J706" i="8"/>
  <c r="K706" i="8"/>
  <c r="F707" i="8"/>
  <c r="G707" i="8" a="1"/>
  <c r="G707" i="8" s="1"/>
  <c r="H707" i="8" a="1"/>
  <c r="H707" i="8" s="1"/>
  <c r="I707" i="8"/>
  <c r="J707" i="8"/>
  <c r="K707" i="8"/>
  <c r="F708" i="8"/>
  <c r="G708" i="8" a="1"/>
  <c r="G708" i="8" s="1"/>
  <c r="H708" i="8" a="1"/>
  <c r="H708" i="8" s="1"/>
  <c r="I708" i="8"/>
  <c r="J708" i="8"/>
  <c r="K708" i="8"/>
  <c r="F709" i="8"/>
  <c r="G709" i="8" a="1"/>
  <c r="G709" i="8" s="1"/>
  <c r="H709" i="8" a="1"/>
  <c r="H709" i="8" s="1"/>
  <c r="I709" i="8"/>
  <c r="J709" i="8"/>
  <c r="K709" i="8"/>
  <c r="F710" i="8"/>
  <c r="G710" i="8" a="1"/>
  <c r="G710" i="8" s="1"/>
  <c r="H710" i="8" a="1"/>
  <c r="H710" i="8" s="1"/>
  <c r="I710" i="8"/>
  <c r="J710" i="8"/>
  <c r="K710" i="8"/>
  <c r="F711" i="8"/>
  <c r="G711" i="8" a="1"/>
  <c r="G711" i="8" s="1"/>
  <c r="H711" i="8" a="1"/>
  <c r="H711" i="8" s="1"/>
  <c r="I711" i="8"/>
  <c r="J711" i="8"/>
  <c r="K711" i="8"/>
  <c r="F712" i="8"/>
  <c r="G712" i="8" a="1"/>
  <c r="G712" i="8" s="1"/>
  <c r="H712" i="8" a="1"/>
  <c r="H712" i="8" s="1"/>
  <c r="I712" i="8"/>
  <c r="J712" i="8"/>
  <c r="K712" i="8"/>
  <c r="F713" i="8"/>
  <c r="G713" i="8" a="1"/>
  <c r="G713" i="8" s="1"/>
  <c r="H713" i="8" a="1"/>
  <c r="H713" i="8" s="1"/>
  <c r="I713" i="8"/>
  <c r="J713" i="8"/>
  <c r="K713" i="8"/>
  <c r="F714" i="8"/>
  <c r="G714" i="8" a="1"/>
  <c r="G714" i="8" s="1"/>
  <c r="H714" i="8" a="1"/>
  <c r="H714" i="8" s="1"/>
  <c r="I714" i="8"/>
  <c r="J714" i="8"/>
  <c r="K714" i="8"/>
  <c r="F715" i="8"/>
  <c r="G715" i="8" a="1"/>
  <c r="G715" i="8" s="1"/>
  <c r="H715" i="8" a="1"/>
  <c r="H715" i="8" s="1"/>
  <c r="I715" i="8"/>
  <c r="J715" i="8"/>
  <c r="K715" i="8"/>
  <c r="F716" i="8"/>
  <c r="G716" i="8" a="1"/>
  <c r="G716" i="8" s="1"/>
  <c r="H716" i="8" a="1"/>
  <c r="H716" i="8" s="1"/>
  <c r="I716" i="8"/>
  <c r="J716" i="8"/>
  <c r="K716" i="8"/>
  <c r="F717" i="8"/>
  <c r="G717" i="8" a="1"/>
  <c r="G717" i="8" s="1"/>
  <c r="H717" i="8" a="1"/>
  <c r="H717" i="8" s="1"/>
  <c r="I717" i="8"/>
  <c r="J717" i="8"/>
  <c r="K717" i="8"/>
  <c r="F718" i="8"/>
  <c r="G718" i="8" a="1"/>
  <c r="G718" i="8" s="1"/>
  <c r="H718" i="8" a="1"/>
  <c r="H718" i="8" s="1"/>
  <c r="I718" i="8"/>
  <c r="J718" i="8"/>
  <c r="K718" i="8"/>
  <c r="F719" i="8"/>
  <c r="G719" i="8" a="1"/>
  <c r="G719" i="8" s="1"/>
  <c r="H719" i="8" a="1"/>
  <c r="H719" i="8" s="1"/>
  <c r="I719" i="8"/>
  <c r="J719" i="8"/>
  <c r="K719" i="8"/>
  <c r="F720" i="8"/>
  <c r="G720" i="8" a="1"/>
  <c r="G720" i="8" s="1"/>
  <c r="H720" i="8" a="1"/>
  <c r="H720" i="8" s="1"/>
  <c r="I720" i="8"/>
  <c r="J720" i="8"/>
  <c r="K720" i="8"/>
  <c r="F721" i="8"/>
  <c r="G721" i="8" a="1"/>
  <c r="G721" i="8" s="1"/>
  <c r="H721" i="8" a="1"/>
  <c r="H721" i="8" s="1"/>
  <c r="I721" i="8"/>
  <c r="J721" i="8"/>
  <c r="K721" i="8"/>
  <c r="F722" i="8"/>
  <c r="G722" i="8" a="1"/>
  <c r="G722" i="8" s="1"/>
  <c r="H722" i="8" a="1"/>
  <c r="H722" i="8" s="1"/>
  <c r="I722" i="8"/>
  <c r="J722" i="8"/>
  <c r="K722" i="8"/>
  <c r="F723" i="8"/>
  <c r="G723" i="8" a="1"/>
  <c r="G723" i="8" s="1"/>
  <c r="H723" i="8" a="1"/>
  <c r="H723" i="8" s="1"/>
  <c r="I723" i="8"/>
  <c r="J723" i="8"/>
  <c r="K723" i="8"/>
  <c r="F724" i="8"/>
  <c r="G724" i="8" a="1"/>
  <c r="G724" i="8" s="1"/>
  <c r="H724" i="8" a="1"/>
  <c r="H724" i="8" s="1"/>
  <c r="I724" i="8"/>
  <c r="J724" i="8"/>
  <c r="K724" i="8"/>
  <c r="F725" i="8"/>
  <c r="G725" i="8" a="1"/>
  <c r="G725" i="8" s="1"/>
  <c r="H725" i="8" a="1"/>
  <c r="H725" i="8" s="1"/>
  <c r="I725" i="8"/>
  <c r="J725" i="8"/>
  <c r="K725" i="8"/>
  <c r="F726" i="8"/>
  <c r="G726" i="8" a="1"/>
  <c r="G726" i="8" s="1"/>
  <c r="H726" i="8" a="1"/>
  <c r="H726" i="8" s="1"/>
  <c r="I726" i="8"/>
  <c r="J726" i="8"/>
  <c r="K726" i="8"/>
  <c r="F727" i="8"/>
  <c r="G727" i="8" a="1"/>
  <c r="G727" i="8" s="1"/>
  <c r="H727" i="8" a="1"/>
  <c r="H727" i="8" s="1"/>
  <c r="I727" i="8"/>
  <c r="J727" i="8"/>
  <c r="K727" i="8"/>
  <c r="F728" i="8"/>
  <c r="G728" i="8" a="1"/>
  <c r="G728" i="8" s="1"/>
  <c r="H728" i="8" a="1"/>
  <c r="H728" i="8" s="1"/>
  <c r="I728" i="8"/>
  <c r="J728" i="8"/>
  <c r="K728" i="8"/>
  <c r="F729" i="8"/>
  <c r="G729" i="8" a="1"/>
  <c r="G729" i="8" s="1"/>
  <c r="H729" i="8" a="1"/>
  <c r="H729" i="8" s="1"/>
  <c r="I729" i="8"/>
  <c r="J729" i="8"/>
  <c r="K729" i="8"/>
  <c r="F730" i="8"/>
  <c r="G730" i="8" a="1"/>
  <c r="G730" i="8" s="1"/>
  <c r="H730" i="8" a="1"/>
  <c r="H730" i="8" s="1"/>
  <c r="I730" i="8"/>
  <c r="J730" i="8"/>
  <c r="K730" i="8"/>
  <c r="F731" i="8"/>
  <c r="G731" i="8" a="1"/>
  <c r="G731" i="8" s="1"/>
  <c r="H731" i="8" a="1"/>
  <c r="H731" i="8" s="1"/>
  <c r="I731" i="8"/>
  <c r="J731" i="8"/>
  <c r="K731" i="8"/>
  <c r="F732" i="8"/>
  <c r="G732" i="8" a="1"/>
  <c r="G732" i="8" s="1"/>
  <c r="H732" i="8" a="1"/>
  <c r="H732" i="8" s="1"/>
  <c r="I732" i="8"/>
  <c r="J732" i="8"/>
  <c r="K732" i="8"/>
  <c r="F733" i="8"/>
  <c r="G733" i="8" a="1"/>
  <c r="G733" i="8" s="1"/>
  <c r="H733" i="8" a="1"/>
  <c r="H733" i="8" s="1"/>
  <c r="I733" i="8"/>
  <c r="J733" i="8"/>
  <c r="K733" i="8"/>
  <c r="F734" i="8"/>
  <c r="G734" i="8" a="1"/>
  <c r="G734" i="8" s="1"/>
  <c r="H734" i="8" a="1"/>
  <c r="H734" i="8" s="1"/>
  <c r="I734" i="8"/>
  <c r="J734" i="8"/>
  <c r="K734" i="8"/>
  <c r="F735" i="8"/>
  <c r="G735" i="8" a="1"/>
  <c r="G735" i="8" s="1"/>
  <c r="H735" i="8" a="1"/>
  <c r="H735" i="8" s="1"/>
  <c r="I735" i="8"/>
  <c r="J735" i="8"/>
  <c r="K735" i="8"/>
  <c r="F736" i="8"/>
  <c r="G736" i="8" a="1"/>
  <c r="G736" i="8" s="1"/>
  <c r="H736" i="8" a="1"/>
  <c r="H736" i="8" s="1"/>
  <c r="I736" i="8"/>
  <c r="J736" i="8"/>
  <c r="K736" i="8"/>
  <c r="F737" i="8"/>
  <c r="G737" i="8" a="1"/>
  <c r="G737" i="8" s="1"/>
  <c r="H737" i="8" a="1"/>
  <c r="H737" i="8" s="1"/>
  <c r="I737" i="8"/>
  <c r="J737" i="8"/>
  <c r="K737" i="8"/>
  <c r="F738" i="8"/>
  <c r="G738" i="8" a="1"/>
  <c r="G738" i="8" s="1"/>
  <c r="H738" i="8" a="1"/>
  <c r="H738" i="8" s="1"/>
  <c r="I738" i="8"/>
  <c r="J738" i="8"/>
  <c r="K738" i="8"/>
  <c r="F739" i="8"/>
  <c r="G739" i="8" a="1"/>
  <c r="G739" i="8" s="1"/>
  <c r="H739" i="8" a="1"/>
  <c r="H739" i="8" s="1"/>
  <c r="I739" i="8"/>
  <c r="J739" i="8"/>
  <c r="K739" i="8"/>
  <c r="F740" i="8"/>
  <c r="G740" i="8" a="1"/>
  <c r="G740" i="8" s="1"/>
  <c r="H740" i="8" a="1"/>
  <c r="H740" i="8" s="1"/>
  <c r="I740" i="8"/>
  <c r="J740" i="8"/>
  <c r="K740" i="8"/>
  <c r="F741" i="8"/>
  <c r="G741" i="8" a="1"/>
  <c r="G741" i="8" s="1"/>
  <c r="H741" i="8" a="1"/>
  <c r="H741" i="8" s="1"/>
  <c r="I741" i="8"/>
  <c r="J741" i="8"/>
  <c r="K741" i="8"/>
  <c r="F742" i="8"/>
  <c r="G742" i="8" a="1"/>
  <c r="G742" i="8" s="1"/>
  <c r="H742" i="8" a="1"/>
  <c r="H742" i="8" s="1"/>
  <c r="I742" i="8"/>
  <c r="J742" i="8"/>
  <c r="K742" i="8"/>
  <c r="F743" i="8"/>
  <c r="G743" i="8" a="1"/>
  <c r="G743" i="8" s="1"/>
  <c r="H743" i="8" a="1"/>
  <c r="H743" i="8" s="1"/>
  <c r="I743" i="8"/>
  <c r="J743" i="8"/>
  <c r="K743" i="8"/>
  <c r="F744" i="8"/>
  <c r="G744" i="8" a="1"/>
  <c r="G744" i="8" s="1"/>
  <c r="H744" i="8" a="1"/>
  <c r="H744" i="8" s="1"/>
  <c r="I744" i="8"/>
  <c r="J744" i="8"/>
  <c r="K744" i="8"/>
  <c r="F745" i="8"/>
  <c r="G745" i="8" a="1"/>
  <c r="G745" i="8" s="1"/>
  <c r="H745" i="8" a="1"/>
  <c r="H745" i="8" s="1"/>
  <c r="I745" i="8"/>
  <c r="J745" i="8"/>
  <c r="K745" i="8"/>
  <c r="F746" i="8"/>
  <c r="G746" i="8" a="1"/>
  <c r="G746" i="8" s="1"/>
  <c r="H746" i="8" a="1"/>
  <c r="H746" i="8" s="1"/>
  <c r="I746" i="8"/>
  <c r="J746" i="8"/>
  <c r="K746" i="8"/>
  <c r="F747" i="8"/>
  <c r="G747" i="8" a="1"/>
  <c r="G747" i="8" s="1"/>
  <c r="H747" i="8" a="1"/>
  <c r="H747" i="8" s="1"/>
  <c r="I747" i="8"/>
  <c r="J747" i="8"/>
  <c r="K747" i="8"/>
  <c r="F748" i="8"/>
  <c r="G748" i="8" a="1"/>
  <c r="G748" i="8" s="1"/>
  <c r="H748" i="8" a="1"/>
  <c r="H748" i="8" s="1"/>
  <c r="I748" i="8"/>
  <c r="J748" i="8"/>
  <c r="K748" i="8"/>
  <c r="F749" i="8"/>
  <c r="G749" i="8" a="1"/>
  <c r="G749" i="8" s="1"/>
  <c r="H749" i="8" a="1"/>
  <c r="H749" i="8" s="1"/>
  <c r="I749" i="8"/>
  <c r="J749" i="8"/>
  <c r="K749" i="8"/>
  <c r="F750" i="8"/>
  <c r="G750" i="8" a="1"/>
  <c r="G750" i="8" s="1"/>
  <c r="H750" i="8" a="1"/>
  <c r="H750" i="8" s="1"/>
  <c r="I750" i="8"/>
  <c r="J750" i="8"/>
  <c r="K750" i="8"/>
  <c r="F751" i="8"/>
  <c r="G751" i="8" a="1"/>
  <c r="G751" i="8" s="1"/>
  <c r="H751" i="8" a="1"/>
  <c r="H751" i="8" s="1"/>
  <c r="I751" i="8"/>
  <c r="J751" i="8"/>
  <c r="K751" i="8"/>
  <c r="F752" i="8"/>
  <c r="G752" i="8" a="1"/>
  <c r="G752" i="8" s="1"/>
  <c r="H752" i="8" a="1"/>
  <c r="H752" i="8" s="1"/>
  <c r="I752" i="8"/>
  <c r="J752" i="8"/>
  <c r="K752" i="8"/>
  <c r="F753" i="8"/>
  <c r="G753" i="8" a="1"/>
  <c r="G753" i="8" s="1"/>
  <c r="H753" i="8" a="1"/>
  <c r="H753" i="8" s="1"/>
  <c r="I753" i="8"/>
  <c r="J753" i="8"/>
  <c r="K753" i="8"/>
  <c r="F754" i="8"/>
  <c r="G754" i="8" a="1"/>
  <c r="G754" i="8" s="1"/>
  <c r="H754" i="8" a="1"/>
  <c r="H754" i="8" s="1"/>
  <c r="I754" i="8"/>
  <c r="J754" i="8"/>
  <c r="K754" i="8"/>
  <c r="F755" i="8"/>
  <c r="G755" i="8" a="1"/>
  <c r="G755" i="8" s="1"/>
  <c r="H755" i="8" a="1"/>
  <c r="H755" i="8" s="1"/>
  <c r="I755" i="8"/>
  <c r="J755" i="8"/>
  <c r="K755" i="8"/>
  <c r="F756" i="8"/>
  <c r="G756" i="8" a="1"/>
  <c r="G756" i="8" s="1"/>
  <c r="H756" i="8" a="1"/>
  <c r="H756" i="8" s="1"/>
  <c r="I756" i="8"/>
  <c r="J756" i="8"/>
  <c r="K756" i="8"/>
  <c r="F757" i="8"/>
  <c r="G757" i="8" a="1"/>
  <c r="G757" i="8" s="1"/>
  <c r="H757" i="8" a="1"/>
  <c r="H757" i="8" s="1"/>
  <c r="I757" i="8"/>
  <c r="J757" i="8"/>
  <c r="K757" i="8"/>
  <c r="F758" i="8"/>
  <c r="G758" i="8" a="1"/>
  <c r="G758" i="8" s="1"/>
  <c r="H758" i="8" a="1"/>
  <c r="H758" i="8" s="1"/>
  <c r="I758" i="8"/>
  <c r="J758" i="8"/>
  <c r="K758" i="8"/>
  <c r="F759" i="8"/>
  <c r="G759" i="8" a="1"/>
  <c r="G759" i="8" s="1"/>
  <c r="H759" i="8" a="1"/>
  <c r="H759" i="8" s="1"/>
  <c r="I759" i="8"/>
  <c r="J759" i="8"/>
  <c r="K759" i="8"/>
  <c r="F760" i="8"/>
  <c r="G760" i="8" a="1"/>
  <c r="G760" i="8" s="1"/>
  <c r="H760" i="8" a="1"/>
  <c r="H760" i="8" s="1"/>
  <c r="I760" i="8"/>
  <c r="J760" i="8"/>
  <c r="K760" i="8"/>
  <c r="F761" i="8"/>
  <c r="G761" i="8" a="1"/>
  <c r="G761" i="8" s="1"/>
  <c r="H761" i="8" a="1"/>
  <c r="H761" i="8" s="1"/>
  <c r="I761" i="8"/>
  <c r="J761" i="8"/>
  <c r="K761" i="8"/>
  <c r="F762" i="8"/>
  <c r="G762" i="8" a="1"/>
  <c r="G762" i="8" s="1"/>
  <c r="H762" i="8" a="1"/>
  <c r="H762" i="8" s="1"/>
  <c r="I762" i="8"/>
  <c r="J762" i="8"/>
  <c r="K762" i="8"/>
  <c r="F763" i="8"/>
  <c r="G763" i="8" a="1"/>
  <c r="G763" i="8" s="1"/>
  <c r="H763" i="8" a="1"/>
  <c r="H763" i="8" s="1"/>
  <c r="I763" i="8"/>
  <c r="J763" i="8"/>
  <c r="K763" i="8"/>
  <c r="F764" i="8"/>
  <c r="G764" i="8" a="1"/>
  <c r="G764" i="8" s="1"/>
  <c r="H764" i="8" a="1"/>
  <c r="H764" i="8" s="1"/>
  <c r="I764" i="8"/>
  <c r="J764" i="8"/>
  <c r="K764" i="8"/>
  <c r="F765" i="8"/>
  <c r="G765" i="8" a="1"/>
  <c r="G765" i="8" s="1"/>
  <c r="H765" i="8" a="1"/>
  <c r="H765" i="8" s="1"/>
  <c r="I765" i="8"/>
  <c r="J765" i="8"/>
  <c r="K765" i="8"/>
  <c r="F766" i="8"/>
  <c r="G766" i="8" a="1"/>
  <c r="G766" i="8" s="1"/>
  <c r="H766" i="8" a="1"/>
  <c r="H766" i="8" s="1"/>
  <c r="I766" i="8"/>
  <c r="J766" i="8"/>
  <c r="K766" i="8"/>
  <c r="F767" i="8"/>
  <c r="G767" i="8" a="1"/>
  <c r="G767" i="8" s="1"/>
  <c r="H767" i="8" a="1"/>
  <c r="H767" i="8" s="1"/>
  <c r="I767" i="8"/>
  <c r="J767" i="8"/>
  <c r="K767" i="8"/>
  <c r="F768" i="8"/>
  <c r="G768" i="8" a="1"/>
  <c r="G768" i="8" s="1"/>
  <c r="H768" i="8" a="1"/>
  <c r="H768" i="8" s="1"/>
  <c r="I768" i="8"/>
  <c r="J768" i="8"/>
  <c r="K768" i="8"/>
  <c r="F769" i="8"/>
  <c r="G769" i="8" a="1"/>
  <c r="G769" i="8" s="1"/>
  <c r="H769" i="8" a="1"/>
  <c r="H769" i="8" s="1"/>
  <c r="I769" i="8"/>
  <c r="J769" i="8"/>
  <c r="K769" i="8"/>
  <c r="F770" i="8"/>
  <c r="G770" i="8" a="1"/>
  <c r="G770" i="8" s="1"/>
  <c r="H770" i="8" a="1"/>
  <c r="H770" i="8" s="1"/>
  <c r="I770" i="8"/>
  <c r="J770" i="8"/>
  <c r="K770" i="8"/>
  <c r="F771" i="8"/>
  <c r="G771" i="8" a="1"/>
  <c r="G771" i="8" s="1"/>
  <c r="H771" i="8" a="1"/>
  <c r="H771" i="8" s="1"/>
  <c r="I771" i="8"/>
  <c r="J771" i="8"/>
  <c r="K771" i="8"/>
  <c r="F772" i="8"/>
  <c r="G772" i="8" a="1"/>
  <c r="G772" i="8" s="1"/>
  <c r="H772" i="8" a="1"/>
  <c r="H772" i="8" s="1"/>
  <c r="I772" i="8"/>
  <c r="J772" i="8"/>
  <c r="K772" i="8"/>
  <c r="F773" i="8"/>
  <c r="G773" i="8" a="1"/>
  <c r="G773" i="8" s="1"/>
  <c r="H773" i="8" a="1"/>
  <c r="H773" i="8" s="1"/>
  <c r="I773" i="8"/>
  <c r="J773" i="8"/>
  <c r="K773" i="8"/>
  <c r="F774" i="8"/>
  <c r="G774" i="8" a="1"/>
  <c r="G774" i="8" s="1"/>
  <c r="H774" i="8" a="1"/>
  <c r="H774" i="8" s="1"/>
  <c r="I774" i="8"/>
  <c r="J774" i="8"/>
  <c r="K774" i="8"/>
  <c r="F775" i="8"/>
  <c r="G775" i="8" a="1"/>
  <c r="G775" i="8" s="1"/>
  <c r="H775" i="8" a="1"/>
  <c r="H775" i="8" s="1"/>
  <c r="I775" i="8"/>
  <c r="J775" i="8"/>
  <c r="K775" i="8"/>
  <c r="F776" i="8"/>
  <c r="G776" i="8" a="1"/>
  <c r="G776" i="8" s="1"/>
  <c r="H776" i="8" a="1"/>
  <c r="H776" i="8" s="1"/>
  <c r="I776" i="8"/>
  <c r="J776" i="8"/>
  <c r="K776" i="8"/>
  <c r="F777" i="8"/>
  <c r="G777" i="8" a="1"/>
  <c r="G777" i="8" s="1"/>
  <c r="H777" i="8" a="1"/>
  <c r="H777" i="8" s="1"/>
  <c r="I777" i="8"/>
  <c r="J777" i="8"/>
  <c r="K777" i="8"/>
  <c r="F778" i="8"/>
  <c r="G778" i="8" a="1"/>
  <c r="G778" i="8" s="1"/>
  <c r="H778" i="8" a="1"/>
  <c r="H778" i="8" s="1"/>
  <c r="I778" i="8"/>
  <c r="J778" i="8"/>
  <c r="K778" i="8"/>
  <c r="F779" i="8"/>
  <c r="G779" i="8" a="1"/>
  <c r="G779" i="8" s="1"/>
  <c r="H779" i="8" a="1"/>
  <c r="H779" i="8" s="1"/>
  <c r="I779" i="8"/>
  <c r="J779" i="8"/>
  <c r="K779" i="8"/>
  <c r="F780" i="8"/>
  <c r="G780" i="8" a="1"/>
  <c r="G780" i="8" s="1"/>
  <c r="H780" i="8" a="1"/>
  <c r="H780" i="8" s="1"/>
  <c r="I780" i="8"/>
  <c r="J780" i="8"/>
  <c r="K780" i="8"/>
  <c r="F781" i="8"/>
  <c r="G781" i="8" a="1"/>
  <c r="G781" i="8" s="1"/>
  <c r="H781" i="8" a="1"/>
  <c r="H781" i="8" s="1"/>
  <c r="I781" i="8"/>
  <c r="J781" i="8"/>
  <c r="K781" i="8"/>
  <c r="F782" i="8"/>
  <c r="G782" i="8" a="1"/>
  <c r="G782" i="8" s="1"/>
  <c r="H782" i="8" a="1"/>
  <c r="H782" i="8" s="1"/>
  <c r="I782" i="8"/>
  <c r="J782" i="8"/>
  <c r="K782" i="8"/>
  <c r="F783" i="8"/>
  <c r="G783" i="8" a="1"/>
  <c r="G783" i="8" s="1"/>
  <c r="H783" i="8" a="1"/>
  <c r="H783" i="8" s="1"/>
  <c r="I783" i="8"/>
  <c r="J783" i="8"/>
  <c r="K783" i="8"/>
  <c r="F784" i="8"/>
  <c r="G784" i="8" a="1"/>
  <c r="G784" i="8" s="1"/>
  <c r="H784" i="8" a="1"/>
  <c r="H784" i="8" s="1"/>
  <c r="I784" i="8"/>
  <c r="J784" i="8"/>
  <c r="K784" i="8"/>
  <c r="F785" i="8"/>
  <c r="G785" i="8" a="1"/>
  <c r="G785" i="8" s="1"/>
  <c r="H785" i="8" a="1"/>
  <c r="H785" i="8" s="1"/>
  <c r="I785" i="8"/>
  <c r="J785" i="8"/>
  <c r="K785" i="8"/>
  <c r="F786" i="8"/>
  <c r="G786" i="8" a="1"/>
  <c r="G786" i="8" s="1"/>
  <c r="H786" i="8" a="1"/>
  <c r="H786" i="8" s="1"/>
  <c r="I786" i="8"/>
  <c r="J786" i="8"/>
  <c r="K786" i="8"/>
  <c r="F787" i="8"/>
  <c r="G787" i="8" a="1"/>
  <c r="G787" i="8" s="1"/>
  <c r="H787" i="8" a="1"/>
  <c r="H787" i="8" s="1"/>
  <c r="I787" i="8"/>
  <c r="J787" i="8"/>
  <c r="K787" i="8"/>
  <c r="F788" i="8"/>
  <c r="G788" i="8" a="1"/>
  <c r="G788" i="8" s="1"/>
  <c r="H788" i="8" a="1"/>
  <c r="H788" i="8" s="1"/>
  <c r="I788" i="8"/>
  <c r="J788" i="8"/>
  <c r="K788" i="8"/>
  <c r="F789" i="8"/>
  <c r="G789" i="8" a="1"/>
  <c r="G789" i="8" s="1"/>
  <c r="H789" i="8" a="1"/>
  <c r="H789" i="8" s="1"/>
  <c r="I789" i="8"/>
  <c r="J789" i="8"/>
  <c r="K789" i="8"/>
  <c r="F790" i="8"/>
  <c r="G790" i="8" a="1"/>
  <c r="G790" i="8" s="1"/>
  <c r="H790" i="8" a="1"/>
  <c r="H790" i="8" s="1"/>
  <c r="I790" i="8"/>
  <c r="J790" i="8"/>
  <c r="K790" i="8"/>
  <c r="F791" i="8"/>
  <c r="G791" i="8" a="1"/>
  <c r="G791" i="8" s="1"/>
  <c r="H791" i="8" a="1"/>
  <c r="H791" i="8" s="1"/>
  <c r="I791" i="8"/>
  <c r="J791" i="8"/>
  <c r="K791" i="8"/>
  <c r="F792" i="8"/>
  <c r="G792" i="8" a="1"/>
  <c r="G792" i="8" s="1"/>
  <c r="H792" i="8" a="1"/>
  <c r="H792" i="8" s="1"/>
  <c r="I792" i="8"/>
  <c r="J792" i="8"/>
  <c r="K792" i="8"/>
  <c r="F793" i="8"/>
  <c r="G793" i="8" a="1"/>
  <c r="G793" i="8" s="1"/>
  <c r="H793" i="8" a="1"/>
  <c r="H793" i="8" s="1"/>
  <c r="I793" i="8"/>
  <c r="J793" i="8"/>
  <c r="K793" i="8"/>
  <c r="F794" i="8"/>
  <c r="G794" i="8" a="1"/>
  <c r="G794" i="8" s="1"/>
  <c r="H794" i="8" a="1"/>
  <c r="H794" i="8" s="1"/>
  <c r="I794" i="8"/>
  <c r="J794" i="8"/>
  <c r="K794" i="8"/>
  <c r="F795" i="8"/>
  <c r="G795" i="8" a="1"/>
  <c r="G795" i="8" s="1"/>
  <c r="H795" i="8" a="1"/>
  <c r="H795" i="8" s="1"/>
  <c r="I795" i="8"/>
  <c r="J795" i="8"/>
  <c r="K795" i="8"/>
  <c r="F796" i="8"/>
  <c r="G796" i="8" a="1"/>
  <c r="G796" i="8" s="1"/>
  <c r="H796" i="8" a="1"/>
  <c r="H796" i="8" s="1"/>
  <c r="I796" i="8"/>
  <c r="J796" i="8"/>
  <c r="K796" i="8"/>
  <c r="F797" i="8"/>
  <c r="G797" i="8" a="1"/>
  <c r="G797" i="8" s="1"/>
  <c r="H797" i="8" a="1"/>
  <c r="H797" i="8" s="1"/>
  <c r="I797" i="8"/>
  <c r="J797" i="8"/>
  <c r="K797" i="8"/>
  <c r="F798" i="8"/>
  <c r="G798" i="8" a="1"/>
  <c r="G798" i="8" s="1"/>
  <c r="H798" i="8" a="1"/>
  <c r="H798" i="8" s="1"/>
  <c r="I798" i="8"/>
  <c r="J798" i="8"/>
  <c r="K798" i="8"/>
  <c r="F799" i="8"/>
  <c r="G799" i="8" a="1"/>
  <c r="G799" i="8" s="1"/>
  <c r="H799" i="8" a="1"/>
  <c r="H799" i="8" s="1"/>
  <c r="I799" i="8"/>
  <c r="J799" i="8"/>
  <c r="K799" i="8"/>
  <c r="F800" i="8"/>
  <c r="G800" i="8" a="1"/>
  <c r="G800" i="8" s="1"/>
  <c r="H800" i="8" a="1"/>
  <c r="H800" i="8" s="1"/>
  <c r="I800" i="8"/>
  <c r="J800" i="8"/>
  <c r="K800" i="8"/>
  <c r="F801" i="8"/>
  <c r="G801" i="8" a="1"/>
  <c r="G801" i="8" s="1"/>
  <c r="H801" i="8" a="1"/>
  <c r="H801" i="8" s="1"/>
  <c r="I801" i="8"/>
  <c r="J801" i="8"/>
  <c r="K801" i="8"/>
  <c r="F802" i="8"/>
  <c r="G802" i="8" a="1"/>
  <c r="G802" i="8" s="1"/>
  <c r="H802" i="8" a="1"/>
  <c r="H802" i="8" s="1"/>
  <c r="I802" i="8"/>
  <c r="J802" i="8"/>
  <c r="K802" i="8"/>
  <c r="F803" i="8"/>
  <c r="G803" i="8" a="1"/>
  <c r="G803" i="8" s="1"/>
  <c r="H803" i="8" a="1"/>
  <c r="H803" i="8" s="1"/>
  <c r="I803" i="8"/>
  <c r="J803" i="8"/>
  <c r="K803" i="8"/>
  <c r="F804" i="8"/>
  <c r="G804" i="8" a="1"/>
  <c r="G804" i="8" s="1"/>
  <c r="H804" i="8" a="1"/>
  <c r="H804" i="8" s="1"/>
  <c r="I804" i="8"/>
  <c r="J804" i="8"/>
  <c r="K804" i="8"/>
  <c r="F805" i="8"/>
  <c r="G805" i="8" a="1"/>
  <c r="G805" i="8" s="1"/>
  <c r="H805" i="8" a="1"/>
  <c r="H805" i="8" s="1"/>
  <c r="I805" i="8"/>
  <c r="J805" i="8"/>
  <c r="K805" i="8"/>
  <c r="F806" i="8"/>
  <c r="G806" i="8" a="1"/>
  <c r="G806" i="8" s="1"/>
  <c r="H806" i="8" a="1"/>
  <c r="H806" i="8" s="1"/>
  <c r="I806" i="8"/>
  <c r="J806" i="8"/>
  <c r="K806" i="8"/>
  <c r="F807" i="8"/>
  <c r="G807" i="8" a="1"/>
  <c r="G807" i="8" s="1"/>
  <c r="H807" i="8" a="1"/>
  <c r="H807" i="8" s="1"/>
  <c r="I807" i="8"/>
  <c r="J807" i="8"/>
  <c r="K807" i="8"/>
  <c r="F808" i="8"/>
  <c r="G808" i="8" a="1"/>
  <c r="G808" i="8" s="1"/>
  <c r="H808" i="8" a="1"/>
  <c r="H808" i="8" s="1"/>
  <c r="I808" i="8"/>
  <c r="J808" i="8"/>
  <c r="K808" i="8"/>
  <c r="F809" i="8"/>
  <c r="G809" i="8" a="1"/>
  <c r="G809" i="8" s="1"/>
  <c r="H809" i="8" a="1"/>
  <c r="H809" i="8" s="1"/>
  <c r="I809" i="8"/>
  <c r="J809" i="8"/>
  <c r="K809" i="8"/>
  <c r="F810" i="8"/>
  <c r="G810" i="8" a="1"/>
  <c r="G810" i="8" s="1"/>
  <c r="H810" i="8" a="1"/>
  <c r="H810" i="8" s="1"/>
  <c r="I810" i="8"/>
  <c r="J810" i="8"/>
  <c r="K810" i="8"/>
  <c r="F811" i="8"/>
  <c r="G811" i="8" a="1"/>
  <c r="G811" i="8" s="1"/>
  <c r="H811" i="8" a="1"/>
  <c r="H811" i="8" s="1"/>
  <c r="I811" i="8"/>
  <c r="J811" i="8"/>
  <c r="K811" i="8"/>
  <c r="F812" i="8"/>
  <c r="G812" i="8" a="1"/>
  <c r="G812" i="8" s="1"/>
  <c r="H812" i="8" a="1"/>
  <c r="H812" i="8" s="1"/>
  <c r="I812" i="8"/>
  <c r="J812" i="8"/>
  <c r="K812" i="8"/>
  <c r="F813" i="8"/>
  <c r="G813" i="8" a="1"/>
  <c r="G813" i="8" s="1"/>
  <c r="H813" i="8" a="1"/>
  <c r="H813" i="8" s="1"/>
  <c r="I813" i="8"/>
  <c r="J813" i="8"/>
  <c r="K813" i="8"/>
  <c r="F814" i="8"/>
  <c r="G814" i="8" a="1"/>
  <c r="G814" i="8" s="1"/>
  <c r="H814" i="8" a="1"/>
  <c r="H814" i="8" s="1"/>
  <c r="I814" i="8"/>
  <c r="J814" i="8"/>
  <c r="K814" i="8"/>
  <c r="F815" i="8"/>
  <c r="G815" i="8" a="1"/>
  <c r="G815" i="8" s="1"/>
  <c r="H815" i="8" a="1"/>
  <c r="H815" i="8" s="1"/>
  <c r="I815" i="8"/>
  <c r="J815" i="8"/>
  <c r="K815" i="8"/>
  <c r="F816" i="8"/>
  <c r="G816" i="8" a="1"/>
  <c r="G816" i="8" s="1"/>
  <c r="H816" i="8" a="1"/>
  <c r="H816" i="8" s="1"/>
  <c r="I816" i="8"/>
  <c r="J816" i="8"/>
  <c r="K816" i="8"/>
  <c r="F817" i="8"/>
  <c r="G817" i="8" a="1"/>
  <c r="G817" i="8" s="1"/>
  <c r="H817" i="8" a="1"/>
  <c r="H817" i="8" s="1"/>
  <c r="I817" i="8"/>
  <c r="J817" i="8"/>
  <c r="K817" i="8"/>
  <c r="F818" i="8"/>
  <c r="G818" i="8" a="1"/>
  <c r="G818" i="8" s="1"/>
  <c r="H818" i="8" a="1"/>
  <c r="H818" i="8" s="1"/>
  <c r="I818" i="8"/>
  <c r="J818" i="8"/>
  <c r="K818" i="8"/>
  <c r="F819" i="8"/>
  <c r="G819" i="8" a="1"/>
  <c r="G819" i="8" s="1"/>
  <c r="H819" i="8" a="1"/>
  <c r="H819" i="8" s="1"/>
  <c r="I819" i="8"/>
  <c r="J819" i="8"/>
  <c r="K819" i="8"/>
  <c r="F820" i="8"/>
  <c r="G820" i="8" a="1"/>
  <c r="G820" i="8" s="1"/>
  <c r="H820" i="8" a="1"/>
  <c r="H820" i="8" s="1"/>
  <c r="I820" i="8"/>
  <c r="J820" i="8"/>
  <c r="K820" i="8"/>
  <c r="F821" i="8"/>
  <c r="G821" i="8" a="1"/>
  <c r="G821" i="8" s="1"/>
  <c r="H821" i="8" a="1"/>
  <c r="H821" i="8" s="1"/>
  <c r="I821" i="8"/>
  <c r="J821" i="8"/>
  <c r="K821" i="8"/>
  <c r="F822" i="8"/>
  <c r="G822" i="8" a="1"/>
  <c r="G822" i="8" s="1"/>
  <c r="H822" i="8" a="1"/>
  <c r="H822" i="8" s="1"/>
  <c r="I822" i="8"/>
  <c r="J822" i="8"/>
  <c r="K822" i="8"/>
  <c r="F823" i="8"/>
  <c r="G823" i="8" a="1"/>
  <c r="G823" i="8" s="1"/>
  <c r="H823" i="8" a="1"/>
  <c r="H823" i="8" s="1"/>
  <c r="I823" i="8"/>
  <c r="J823" i="8"/>
  <c r="K823" i="8"/>
  <c r="F824" i="8"/>
  <c r="G824" i="8" a="1"/>
  <c r="G824" i="8" s="1"/>
  <c r="H824" i="8" a="1"/>
  <c r="H824" i="8" s="1"/>
  <c r="I824" i="8"/>
  <c r="J824" i="8"/>
  <c r="K824" i="8"/>
  <c r="F825" i="8"/>
  <c r="G825" i="8" a="1"/>
  <c r="G825" i="8" s="1"/>
  <c r="H825" i="8" a="1"/>
  <c r="H825" i="8" s="1"/>
  <c r="I825" i="8"/>
  <c r="J825" i="8"/>
  <c r="K825" i="8"/>
  <c r="F826" i="8"/>
  <c r="G826" i="8" a="1"/>
  <c r="G826" i="8" s="1"/>
  <c r="H826" i="8" a="1"/>
  <c r="H826" i="8" s="1"/>
  <c r="I826" i="8"/>
  <c r="J826" i="8"/>
  <c r="K826" i="8"/>
  <c r="F827" i="8"/>
  <c r="G827" i="8" a="1"/>
  <c r="G827" i="8" s="1"/>
  <c r="H827" i="8" a="1"/>
  <c r="H827" i="8" s="1"/>
  <c r="I827" i="8"/>
  <c r="J827" i="8"/>
  <c r="K827" i="8"/>
  <c r="F828" i="8"/>
  <c r="G828" i="8" a="1"/>
  <c r="G828" i="8" s="1"/>
  <c r="H828" i="8" a="1"/>
  <c r="H828" i="8" s="1"/>
  <c r="I828" i="8"/>
  <c r="J828" i="8"/>
  <c r="K828" i="8"/>
  <c r="F829" i="8"/>
  <c r="G829" i="8" a="1"/>
  <c r="G829" i="8" s="1"/>
  <c r="H829" i="8" a="1"/>
  <c r="H829" i="8" s="1"/>
  <c r="I829" i="8"/>
  <c r="J829" i="8"/>
  <c r="K829" i="8"/>
  <c r="F830" i="8"/>
  <c r="G830" i="8" a="1"/>
  <c r="G830" i="8" s="1"/>
  <c r="H830" i="8" a="1"/>
  <c r="H830" i="8" s="1"/>
  <c r="I830" i="8"/>
  <c r="J830" i="8"/>
  <c r="K830" i="8"/>
  <c r="F831" i="8"/>
  <c r="G831" i="8" a="1"/>
  <c r="G831" i="8" s="1"/>
  <c r="H831" i="8" a="1"/>
  <c r="H831" i="8" s="1"/>
  <c r="I831" i="8"/>
  <c r="J831" i="8"/>
  <c r="K831" i="8"/>
  <c r="F832" i="8"/>
  <c r="G832" i="8" a="1"/>
  <c r="G832" i="8" s="1"/>
  <c r="H832" i="8" a="1"/>
  <c r="H832" i="8" s="1"/>
  <c r="I832" i="8"/>
  <c r="J832" i="8"/>
  <c r="K832" i="8"/>
  <c r="F833" i="8"/>
  <c r="G833" i="8" a="1"/>
  <c r="G833" i="8" s="1"/>
  <c r="H833" i="8" a="1"/>
  <c r="H833" i="8" s="1"/>
  <c r="I833" i="8"/>
  <c r="J833" i="8"/>
  <c r="K833" i="8"/>
  <c r="F834" i="8"/>
  <c r="G834" i="8" a="1"/>
  <c r="G834" i="8" s="1"/>
  <c r="H834" i="8" a="1"/>
  <c r="H834" i="8" s="1"/>
  <c r="I834" i="8"/>
  <c r="J834" i="8"/>
  <c r="K834" i="8"/>
  <c r="F835" i="8"/>
  <c r="G835" i="8" a="1"/>
  <c r="G835" i="8" s="1"/>
  <c r="H835" i="8" a="1"/>
  <c r="H835" i="8" s="1"/>
  <c r="I835" i="8"/>
  <c r="J835" i="8"/>
  <c r="K835" i="8"/>
  <c r="F836" i="8"/>
  <c r="G836" i="8" a="1"/>
  <c r="G836" i="8" s="1"/>
  <c r="H836" i="8" a="1"/>
  <c r="H836" i="8" s="1"/>
  <c r="I836" i="8"/>
  <c r="J836" i="8"/>
  <c r="K836" i="8"/>
  <c r="F837" i="8"/>
  <c r="G837" i="8" a="1"/>
  <c r="G837" i="8" s="1"/>
  <c r="H837" i="8" a="1"/>
  <c r="H837" i="8" s="1"/>
  <c r="I837" i="8"/>
  <c r="J837" i="8"/>
  <c r="K837" i="8"/>
  <c r="F838" i="8"/>
  <c r="G838" i="8" a="1"/>
  <c r="G838" i="8" s="1"/>
  <c r="H838" i="8" a="1"/>
  <c r="H838" i="8" s="1"/>
  <c r="I838" i="8"/>
  <c r="J838" i="8"/>
  <c r="K838" i="8"/>
  <c r="F839" i="8"/>
  <c r="G839" i="8" a="1"/>
  <c r="G839" i="8" s="1"/>
  <c r="H839" i="8" a="1"/>
  <c r="H839" i="8" s="1"/>
  <c r="I839" i="8"/>
  <c r="J839" i="8"/>
  <c r="K839" i="8"/>
  <c r="F840" i="8"/>
  <c r="G840" i="8" a="1"/>
  <c r="G840" i="8" s="1"/>
  <c r="H840" i="8" a="1"/>
  <c r="H840" i="8" s="1"/>
  <c r="I840" i="8"/>
  <c r="J840" i="8"/>
  <c r="K840" i="8"/>
  <c r="F841" i="8"/>
  <c r="G841" i="8" a="1"/>
  <c r="G841" i="8" s="1"/>
  <c r="H841" i="8" a="1"/>
  <c r="H841" i="8" s="1"/>
  <c r="I841" i="8"/>
  <c r="J841" i="8"/>
  <c r="K841" i="8"/>
  <c r="F842" i="8"/>
  <c r="G842" i="8" a="1"/>
  <c r="G842" i="8" s="1"/>
  <c r="H842" i="8" a="1"/>
  <c r="H842" i="8" s="1"/>
  <c r="I842" i="8"/>
  <c r="J842" i="8"/>
  <c r="K842" i="8"/>
  <c r="F843" i="8"/>
  <c r="G843" i="8" a="1"/>
  <c r="G843" i="8" s="1"/>
  <c r="H843" i="8" a="1"/>
  <c r="H843" i="8" s="1"/>
  <c r="I843" i="8"/>
  <c r="J843" i="8"/>
  <c r="K843" i="8"/>
  <c r="F844" i="8"/>
  <c r="G844" i="8" a="1"/>
  <c r="G844" i="8" s="1"/>
  <c r="H844" i="8" a="1"/>
  <c r="H844" i="8" s="1"/>
  <c r="I844" i="8"/>
  <c r="J844" i="8"/>
  <c r="K844" i="8"/>
  <c r="F845" i="8"/>
  <c r="G845" i="8" a="1"/>
  <c r="G845" i="8" s="1"/>
  <c r="H845" i="8" a="1"/>
  <c r="H845" i="8" s="1"/>
  <c r="I845" i="8"/>
  <c r="J845" i="8"/>
  <c r="K845" i="8"/>
  <c r="F846" i="8"/>
  <c r="G846" i="8" a="1"/>
  <c r="G846" i="8" s="1"/>
  <c r="H846" i="8" a="1"/>
  <c r="H846" i="8" s="1"/>
  <c r="I846" i="8"/>
  <c r="J846" i="8"/>
  <c r="K846" i="8"/>
  <c r="F847" i="8"/>
  <c r="G847" i="8" a="1"/>
  <c r="G847" i="8" s="1"/>
  <c r="H847" i="8" a="1"/>
  <c r="H847" i="8" s="1"/>
  <c r="I847" i="8"/>
  <c r="J847" i="8"/>
  <c r="K847" i="8"/>
  <c r="F848" i="8"/>
  <c r="G848" i="8" a="1"/>
  <c r="G848" i="8" s="1"/>
  <c r="H848" i="8" a="1"/>
  <c r="H848" i="8" s="1"/>
  <c r="I848" i="8"/>
  <c r="J848" i="8"/>
  <c r="K848" i="8"/>
  <c r="F849" i="8"/>
  <c r="G849" i="8" a="1"/>
  <c r="G849" i="8" s="1"/>
  <c r="H849" i="8" a="1"/>
  <c r="H849" i="8" s="1"/>
  <c r="I849" i="8"/>
  <c r="J849" i="8"/>
  <c r="K849" i="8"/>
  <c r="F850" i="8"/>
  <c r="G850" i="8" a="1"/>
  <c r="G850" i="8" s="1"/>
  <c r="H850" i="8" a="1"/>
  <c r="H850" i="8" s="1"/>
  <c r="I850" i="8"/>
  <c r="J850" i="8"/>
  <c r="K850" i="8"/>
  <c r="F851" i="8"/>
  <c r="G851" i="8" a="1"/>
  <c r="G851" i="8" s="1"/>
  <c r="H851" i="8" a="1"/>
  <c r="H851" i="8" s="1"/>
  <c r="I851" i="8"/>
  <c r="J851" i="8"/>
  <c r="K851" i="8"/>
  <c r="F852" i="8"/>
  <c r="G852" i="8" a="1"/>
  <c r="G852" i="8" s="1"/>
  <c r="H852" i="8" a="1"/>
  <c r="H852" i="8" s="1"/>
  <c r="I852" i="8"/>
  <c r="J852" i="8"/>
  <c r="K852" i="8"/>
  <c r="F853" i="8"/>
  <c r="G853" i="8" a="1"/>
  <c r="G853" i="8" s="1"/>
  <c r="H853" i="8" a="1"/>
  <c r="H853" i="8" s="1"/>
  <c r="I853" i="8"/>
  <c r="J853" i="8"/>
  <c r="K853" i="8"/>
  <c r="F854" i="8"/>
  <c r="G854" i="8" a="1"/>
  <c r="G854" i="8" s="1"/>
  <c r="H854" i="8" a="1"/>
  <c r="H854" i="8" s="1"/>
  <c r="I854" i="8"/>
  <c r="J854" i="8"/>
  <c r="K854" i="8"/>
  <c r="F855" i="8"/>
  <c r="G855" i="8" a="1"/>
  <c r="G855" i="8" s="1"/>
  <c r="H855" i="8" a="1"/>
  <c r="H855" i="8" s="1"/>
  <c r="I855" i="8"/>
  <c r="J855" i="8"/>
  <c r="K855" i="8"/>
  <c r="F856" i="8"/>
  <c r="G856" i="8" a="1"/>
  <c r="G856" i="8" s="1"/>
  <c r="H856" i="8" a="1"/>
  <c r="H856" i="8" s="1"/>
  <c r="I856" i="8"/>
  <c r="J856" i="8"/>
  <c r="K856" i="8"/>
  <c r="F857" i="8"/>
  <c r="G857" i="8" a="1"/>
  <c r="G857" i="8" s="1"/>
  <c r="H857" i="8" a="1"/>
  <c r="H857" i="8" s="1"/>
  <c r="I857" i="8"/>
  <c r="J857" i="8"/>
  <c r="K857" i="8"/>
  <c r="F858" i="8"/>
  <c r="G858" i="8" a="1"/>
  <c r="G858" i="8" s="1"/>
  <c r="H858" i="8" a="1"/>
  <c r="H858" i="8" s="1"/>
  <c r="I858" i="8"/>
  <c r="J858" i="8"/>
  <c r="K858" i="8"/>
  <c r="F859" i="8"/>
  <c r="G859" i="8" a="1"/>
  <c r="G859" i="8" s="1"/>
  <c r="H859" i="8" a="1"/>
  <c r="H859" i="8" s="1"/>
  <c r="I859" i="8"/>
  <c r="J859" i="8"/>
  <c r="K859" i="8"/>
  <c r="F860" i="8"/>
  <c r="G860" i="8" a="1"/>
  <c r="G860" i="8" s="1"/>
  <c r="H860" i="8" a="1"/>
  <c r="H860" i="8" s="1"/>
  <c r="I860" i="8"/>
  <c r="J860" i="8"/>
  <c r="K860" i="8"/>
  <c r="F861" i="8"/>
  <c r="G861" i="8" a="1"/>
  <c r="G861" i="8" s="1"/>
  <c r="H861" i="8" a="1"/>
  <c r="H861" i="8" s="1"/>
  <c r="I861" i="8"/>
  <c r="J861" i="8"/>
  <c r="K861" i="8"/>
  <c r="F862" i="8"/>
  <c r="G862" i="8" a="1"/>
  <c r="G862" i="8" s="1"/>
  <c r="H862" i="8" a="1"/>
  <c r="H862" i="8" s="1"/>
  <c r="I862" i="8"/>
  <c r="J862" i="8"/>
  <c r="K862" i="8"/>
  <c r="F863" i="8"/>
  <c r="G863" i="8" a="1"/>
  <c r="G863" i="8" s="1"/>
  <c r="H863" i="8" a="1"/>
  <c r="H863" i="8" s="1"/>
  <c r="I863" i="8"/>
  <c r="J863" i="8"/>
  <c r="K863" i="8"/>
  <c r="F864" i="8"/>
  <c r="G864" i="8" a="1"/>
  <c r="G864" i="8" s="1"/>
  <c r="H864" i="8" a="1"/>
  <c r="H864" i="8" s="1"/>
  <c r="I864" i="8"/>
  <c r="J864" i="8"/>
  <c r="K864" i="8"/>
  <c r="F865" i="8"/>
  <c r="G865" i="8" a="1"/>
  <c r="G865" i="8" s="1"/>
  <c r="H865" i="8" a="1"/>
  <c r="H865" i="8" s="1"/>
  <c r="I865" i="8"/>
  <c r="J865" i="8"/>
  <c r="K865" i="8"/>
  <c r="F866" i="8"/>
  <c r="G866" i="8" a="1"/>
  <c r="G866" i="8" s="1"/>
  <c r="H866" i="8" a="1"/>
  <c r="H866" i="8" s="1"/>
  <c r="I866" i="8"/>
  <c r="J866" i="8"/>
  <c r="K866" i="8"/>
  <c r="F867" i="8"/>
  <c r="G867" i="8" a="1"/>
  <c r="G867" i="8" s="1"/>
  <c r="H867" i="8" a="1"/>
  <c r="H867" i="8" s="1"/>
  <c r="I867" i="8"/>
  <c r="J867" i="8"/>
  <c r="K867" i="8"/>
  <c r="F868" i="8"/>
  <c r="G868" i="8" a="1"/>
  <c r="G868" i="8" s="1"/>
  <c r="H868" i="8" a="1"/>
  <c r="H868" i="8" s="1"/>
  <c r="I868" i="8"/>
  <c r="J868" i="8"/>
  <c r="K868" i="8"/>
  <c r="F869" i="8"/>
  <c r="G869" i="8" a="1"/>
  <c r="G869" i="8" s="1"/>
  <c r="H869" i="8" a="1"/>
  <c r="H869" i="8" s="1"/>
  <c r="I869" i="8"/>
  <c r="J869" i="8"/>
  <c r="K869" i="8"/>
  <c r="F870" i="8"/>
  <c r="G870" i="8" a="1"/>
  <c r="G870" i="8" s="1"/>
  <c r="H870" i="8" a="1"/>
  <c r="H870" i="8" s="1"/>
  <c r="I870" i="8"/>
  <c r="J870" i="8"/>
  <c r="K870" i="8"/>
  <c r="F871" i="8"/>
  <c r="G871" i="8" a="1"/>
  <c r="G871" i="8" s="1"/>
  <c r="H871" i="8" a="1"/>
  <c r="H871" i="8" s="1"/>
  <c r="I871" i="8"/>
  <c r="J871" i="8"/>
  <c r="K871" i="8"/>
  <c r="F872" i="8"/>
  <c r="G872" i="8" a="1"/>
  <c r="G872" i="8" s="1"/>
  <c r="H872" i="8" a="1"/>
  <c r="H872" i="8" s="1"/>
  <c r="I872" i="8"/>
  <c r="J872" i="8"/>
  <c r="K872" i="8"/>
  <c r="F873" i="8"/>
  <c r="G873" i="8" a="1"/>
  <c r="G873" i="8" s="1"/>
  <c r="H873" i="8" a="1"/>
  <c r="H873" i="8" s="1"/>
  <c r="I873" i="8"/>
  <c r="J873" i="8"/>
  <c r="K873" i="8"/>
  <c r="F874" i="8"/>
  <c r="G874" i="8" a="1"/>
  <c r="G874" i="8" s="1"/>
  <c r="H874" i="8" a="1"/>
  <c r="H874" i="8" s="1"/>
  <c r="I874" i="8"/>
  <c r="J874" i="8"/>
  <c r="K874" i="8"/>
  <c r="F875" i="8"/>
  <c r="G875" i="8" a="1"/>
  <c r="G875" i="8" s="1"/>
  <c r="H875" i="8" a="1"/>
  <c r="H875" i="8" s="1"/>
  <c r="I875" i="8"/>
  <c r="J875" i="8"/>
  <c r="K875" i="8"/>
  <c r="F876" i="8"/>
  <c r="G876" i="8" a="1"/>
  <c r="G876" i="8" s="1"/>
  <c r="H876" i="8" a="1"/>
  <c r="H876" i="8" s="1"/>
  <c r="I876" i="8"/>
  <c r="J876" i="8"/>
  <c r="K876" i="8"/>
  <c r="F877" i="8"/>
  <c r="G877" i="8" a="1"/>
  <c r="G877" i="8" s="1"/>
  <c r="H877" i="8" a="1"/>
  <c r="H877" i="8" s="1"/>
  <c r="I877" i="8"/>
  <c r="J877" i="8"/>
  <c r="K877" i="8"/>
  <c r="F878" i="8"/>
  <c r="G878" i="8" a="1"/>
  <c r="G878" i="8" s="1"/>
  <c r="H878" i="8" a="1"/>
  <c r="H878" i="8" s="1"/>
  <c r="I878" i="8"/>
  <c r="J878" i="8"/>
  <c r="K878" i="8"/>
  <c r="F879" i="8"/>
  <c r="G879" i="8" a="1"/>
  <c r="G879" i="8" s="1"/>
  <c r="H879" i="8" a="1"/>
  <c r="H879" i="8" s="1"/>
  <c r="I879" i="8"/>
  <c r="J879" i="8"/>
  <c r="K879" i="8"/>
  <c r="F880" i="8"/>
  <c r="G880" i="8" a="1"/>
  <c r="G880" i="8" s="1"/>
  <c r="H880" i="8" a="1"/>
  <c r="H880" i="8" s="1"/>
  <c r="I880" i="8"/>
  <c r="J880" i="8"/>
  <c r="K880" i="8"/>
  <c r="F881" i="8"/>
  <c r="G881" i="8" a="1"/>
  <c r="G881" i="8" s="1"/>
  <c r="H881" i="8" a="1"/>
  <c r="H881" i="8" s="1"/>
  <c r="I881" i="8"/>
  <c r="J881" i="8"/>
  <c r="K881" i="8"/>
  <c r="F882" i="8"/>
  <c r="G882" i="8" a="1"/>
  <c r="G882" i="8" s="1"/>
  <c r="H882" i="8" a="1"/>
  <c r="H882" i="8" s="1"/>
  <c r="I882" i="8"/>
  <c r="J882" i="8"/>
  <c r="K882" i="8"/>
  <c r="F883" i="8"/>
  <c r="G883" i="8" a="1"/>
  <c r="G883" i="8" s="1"/>
  <c r="H883" i="8" a="1"/>
  <c r="H883" i="8" s="1"/>
  <c r="I883" i="8"/>
  <c r="J883" i="8"/>
  <c r="K883" i="8"/>
  <c r="F884" i="8"/>
  <c r="G884" i="8" a="1"/>
  <c r="G884" i="8" s="1"/>
  <c r="H884" i="8" a="1"/>
  <c r="H884" i="8" s="1"/>
  <c r="I884" i="8"/>
  <c r="J884" i="8"/>
  <c r="K884" i="8"/>
  <c r="F885" i="8"/>
  <c r="G885" i="8" a="1"/>
  <c r="G885" i="8" s="1"/>
  <c r="H885" i="8" a="1"/>
  <c r="H885" i="8" s="1"/>
  <c r="I885" i="8"/>
  <c r="J885" i="8"/>
  <c r="K885" i="8"/>
  <c r="F886" i="8"/>
  <c r="G886" i="8" a="1"/>
  <c r="G886" i="8" s="1"/>
  <c r="H886" i="8" a="1"/>
  <c r="H886" i="8" s="1"/>
  <c r="I886" i="8"/>
  <c r="J886" i="8"/>
  <c r="K886" i="8"/>
  <c r="F887" i="8"/>
  <c r="G887" i="8" a="1"/>
  <c r="G887" i="8" s="1"/>
  <c r="H887" i="8" a="1"/>
  <c r="H887" i="8" s="1"/>
  <c r="I887" i="8"/>
  <c r="J887" i="8"/>
  <c r="K887" i="8"/>
  <c r="F888" i="8"/>
  <c r="G888" i="8" a="1"/>
  <c r="G888" i="8" s="1"/>
  <c r="H888" i="8" a="1"/>
  <c r="H888" i="8" s="1"/>
  <c r="I888" i="8"/>
  <c r="J888" i="8"/>
  <c r="K888" i="8"/>
  <c r="F889" i="8"/>
  <c r="G889" i="8" a="1"/>
  <c r="G889" i="8" s="1"/>
  <c r="H889" i="8" a="1"/>
  <c r="H889" i="8" s="1"/>
  <c r="I889" i="8"/>
  <c r="J889" i="8"/>
  <c r="K889" i="8"/>
  <c r="F890" i="8"/>
  <c r="G890" i="8" a="1"/>
  <c r="G890" i="8" s="1"/>
  <c r="H890" i="8" a="1"/>
  <c r="H890" i="8" s="1"/>
  <c r="I890" i="8"/>
  <c r="J890" i="8"/>
  <c r="K890" i="8"/>
  <c r="F891" i="8"/>
  <c r="G891" i="8" a="1"/>
  <c r="G891" i="8" s="1"/>
  <c r="H891" i="8" a="1"/>
  <c r="H891" i="8" s="1"/>
  <c r="I891" i="8"/>
  <c r="J891" i="8"/>
  <c r="K891" i="8"/>
  <c r="F892" i="8"/>
  <c r="G892" i="8" a="1"/>
  <c r="G892" i="8" s="1"/>
  <c r="H892" i="8" a="1"/>
  <c r="H892" i="8" s="1"/>
  <c r="I892" i="8"/>
  <c r="J892" i="8"/>
  <c r="K892" i="8"/>
  <c r="F893" i="8"/>
  <c r="G893" i="8" a="1"/>
  <c r="G893" i="8" s="1"/>
  <c r="H893" i="8" a="1"/>
  <c r="H893" i="8" s="1"/>
  <c r="I893" i="8"/>
  <c r="J893" i="8"/>
  <c r="K893" i="8"/>
  <c r="F894" i="8"/>
  <c r="G894" i="8" a="1"/>
  <c r="G894" i="8" s="1"/>
  <c r="H894" i="8" a="1"/>
  <c r="H894" i="8" s="1"/>
  <c r="I894" i="8"/>
  <c r="J894" i="8"/>
  <c r="K894" i="8"/>
  <c r="F895" i="8"/>
  <c r="G895" i="8" a="1"/>
  <c r="G895" i="8" s="1"/>
  <c r="H895" i="8" a="1"/>
  <c r="H895" i="8" s="1"/>
  <c r="I895" i="8"/>
  <c r="J895" i="8"/>
  <c r="K895" i="8"/>
  <c r="F896" i="8"/>
  <c r="G896" i="8" a="1"/>
  <c r="G896" i="8" s="1"/>
  <c r="H896" i="8" a="1"/>
  <c r="H896" i="8" s="1"/>
  <c r="I896" i="8"/>
  <c r="J896" i="8"/>
  <c r="K896" i="8"/>
  <c r="F897" i="8"/>
  <c r="G897" i="8" a="1"/>
  <c r="G897" i="8" s="1"/>
  <c r="H897" i="8" a="1"/>
  <c r="H897" i="8" s="1"/>
  <c r="I897" i="8"/>
  <c r="J897" i="8"/>
  <c r="K897" i="8"/>
  <c r="F898" i="8"/>
  <c r="G898" i="8" a="1"/>
  <c r="G898" i="8" s="1"/>
  <c r="H898" i="8" a="1"/>
  <c r="H898" i="8" s="1"/>
  <c r="I898" i="8"/>
  <c r="J898" i="8"/>
  <c r="K898" i="8"/>
  <c r="F899" i="8"/>
  <c r="G899" i="8" a="1"/>
  <c r="G899" i="8" s="1"/>
  <c r="H899" i="8" a="1"/>
  <c r="H899" i="8" s="1"/>
  <c r="I899" i="8"/>
  <c r="J899" i="8"/>
  <c r="K899" i="8"/>
  <c r="F900" i="8"/>
  <c r="G900" i="8" a="1"/>
  <c r="G900" i="8" s="1"/>
  <c r="H900" i="8" a="1"/>
  <c r="H900" i="8" s="1"/>
  <c r="I900" i="8"/>
  <c r="J900" i="8"/>
  <c r="K900" i="8"/>
  <c r="F901" i="8"/>
  <c r="G901" i="8" a="1"/>
  <c r="G901" i="8" s="1"/>
  <c r="H901" i="8" a="1"/>
  <c r="H901" i="8" s="1"/>
  <c r="I901" i="8"/>
  <c r="J901" i="8"/>
  <c r="K901" i="8"/>
  <c r="F902" i="8"/>
  <c r="G902" i="8" a="1"/>
  <c r="G902" i="8" s="1"/>
  <c r="H902" i="8" a="1"/>
  <c r="H902" i="8" s="1"/>
  <c r="I902" i="8"/>
  <c r="J902" i="8"/>
  <c r="K902" i="8"/>
  <c r="F903" i="8"/>
  <c r="G903" i="8" a="1"/>
  <c r="G903" i="8" s="1"/>
  <c r="H903" i="8" a="1"/>
  <c r="H903" i="8" s="1"/>
  <c r="I903" i="8"/>
  <c r="J903" i="8"/>
  <c r="K903" i="8"/>
  <c r="F904" i="8"/>
  <c r="G904" i="8" a="1"/>
  <c r="G904" i="8" s="1"/>
  <c r="H904" i="8" a="1"/>
  <c r="H904" i="8" s="1"/>
  <c r="I904" i="8"/>
  <c r="J904" i="8"/>
  <c r="K904" i="8"/>
  <c r="F905" i="8"/>
  <c r="G905" i="8" a="1"/>
  <c r="G905" i="8" s="1"/>
  <c r="H905" i="8" a="1"/>
  <c r="H905" i="8" s="1"/>
  <c r="I905" i="8"/>
  <c r="J905" i="8"/>
  <c r="K905" i="8"/>
  <c r="F906" i="8"/>
  <c r="G906" i="8" a="1"/>
  <c r="G906" i="8" s="1"/>
  <c r="H906" i="8" a="1"/>
  <c r="H906" i="8" s="1"/>
  <c r="I906" i="8"/>
  <c r="J906" i="8"/>
  <c r="K906" i="8"/>
  <c r="F907" i="8"/>
  <c r="G907" i="8" a="1"/>
  <c r="G907" i="8" s="1"/>
  <c r="H907" i="8" a="1"/>
  <c r="H907" i="8" s="1"/>
  <c r="I907" i="8"/>
  <c r="J907" i="8"/>
  <c r="K907" i="8"/>
  <c r="F908" i="8"/>
  <c r="G908" i="8" a="1"/>
  <c r="G908" i="8" s="1"/>
  <c r="H908" i="8" a="1"/>
  <c r="H908" i="8" s="1"/>
  <c r="I908" i="8"/>
  <c r="J908" i="8"/>
  <c r="K908" i="8"/>
  <c r="F909" i="8"/>
  <c r="G909" i="8" a="1"/>
  <c r="G909" i="8" s="1"/>
  <c r="H909" i="8" a="1"/>
  <c r="H909" i="8" s="1"/>
  <c r="I909" i="8"/>
  <c r="J909" i="8"/>
  <c r="K909" i="8"/>
  <c r="F910" i="8"/>
  <c r="G910" i="8" a="1"/>
  <c r="G910" i="8" s="1"/>
  <c r="H910" i="8" a="1"/>
  <c r="H910" i="8" s="1"/>
  <c r="I910" i="8"/>
  <c r="J910" i="8"/>
  <c r="K910" i="8"/>
  <c r="F911" i="8"/>
  <c r="G911" i="8" a="1"/>
  <c r="G911" i="8" s="1"/>
  <c r="H911" i="8" a="1"/>
  <c r="H911" i="8" s="1"/>
  <c r="I911" i="8"/>
  <c r="J911" i="8"/>
  <c r="K911" i="8"/>
  <c r="F912" i="8"/>
  <c r="G912" i="8" a="1"/>
  <c r="G912" i="8" s="1"/>
  <c r="H912" i="8" a="1"/>
  <c r="H912" i="8" s="1"/>
  <c r="I912" i="8"/>
  <c r="J912" i="8"/>
  <c r="K912" i="8"/>
  <c r="F913" i="8"/>
  <c r="G913" i="8" a="1"/>
  <c r="G913" i="8" s="1"/>
  <c r="H913" i="8" a="1"/>
  <c r="H913" i="8" s="1"/>
  <c r="I913" i="8"/>
  <c r="J913" i="8"/>
  <c r="K913" i="8"/>
  <c r="F914" i="8"/>
  <c r="G914" i="8" a="1"/>
  <c r="G914" i="8" s="1"/>
  <c r="H914" i="8" a="1"/>
  <c r="H914" i="8" s="1"/>
  <c r="I914" i="8"/>
  <c r="J914" i="8"/>
  <c r="K914" i="8"/>
  <c r="F915" i="8"/>
  <c r="G915" i="8" a="1"/>
  <c r="G915" i="8" s="1"/>
  <c r="H915" i="8" a="1"/>
  <c r="H915" i="8" s="1"/>
  <c r="I915" i="8"/>
  <c r="J915" i="8"/>
  <c r="K915" i="8"/>
  <c r="F916" i="8"/>
  <c r="G916" i="8" a="1"/>
  <c r="G916" i="8" s="1"/>
  <c r="H916" i="8" a="1"/>
  <c r="H916" i="8" s="1"/>
  <c r="I916" i="8"/>
  <c r="J916" i="8"/>
  <c r="K916" i="8"/>
  <c r="F917" i="8"/>
  <c r="G917" i="8" a="1"/>
  <c r="G917" i="8" s="1"/>
  <c r="H917" i="8" a="1"/>
  <c r="H917" i="8" s="1"/>
  <c r="I917" i="8"/>
  <c r="J917" i="8"/>
  <c r="K917" i="8"/>
  <c r="F918" i="8"/>
  <c r="G918" i="8" a="1"/>
  <c r="G918" i="8" s="1"/>
  <c r="H918" i="8" a="1"/>
  <c r="H918" i="8" s="1"/>
  <c r="I918" i="8"/>
  <c r="J918" i="8"/>
  <c r="K918" i="8"/>
  <c r="F919" i="8"/>
  <c r="G919" i="8" a="1"/>
  <c r="G919" i="8" s="1"/>
  <c r="H919" i="8" a="1"/>
  <c r="H919" i="8" s="1"/>
  <c r="I919" i="8"/>
  <c r="J919" i="8"/>
  <c r="K919" i="8"/>
  <c r="F920" i="8"/>
  <c r="G920" i="8" a="1"/>
  <c r="G920" i="8" s="1"/>
  <c r="H920" i="8" a="1"/>
  <c r="H920" i="8" s="1"/>
  <c r="I920" i="8"/>
  <c r="J920" i="8"/>
  <c r="K920" i="8"/>
  <c r="F921" i="8"/>
  <c r="G921" i="8" a="1"/>
  <c r="G921" i="8" s="1"/>
  <c r="H921" i="8" a="1"/>
  <c r="H921" i="8" s="1"/>
  <c r="I921" i="8"/>
  <c r="J921" i="8"/>
  <c r="K921" i="8"/>
  <c r="F922" i="8"/>
  <c r="G922" i="8" a="1"/>
  <c r="G922" i="8" s="1"/>
  <c r="H922" i="8" a="1"/>
  <c r="H922" i="8" s="1"/>
  <c r="I922" i="8"/>
  <c r="J922" i="8"/>
  <c r="K922" i="8"/>
  <c r="F923" i="8"/>
  <c r="G923" i="8" a="1"/>
  <c r="G923" i="8" s="1"/>
  <c r="H923" i="8" a="1"/>
  <c r="H923" i="8" s="1"/>
  <c r="I923" i="8"/>
  <c r="J923" i="8"/>
  <c r="K923" i="8"/>
  <c r="F924" i="8"/>
  <c r="G924" i="8" a="1"/>
  <c r="G924" i="8" s="1"/>
  <c r="H924" i="8" a="1"/>
  <c r="H924" i="8" s="1"/>
  <c r="I924" i="8"/>
  <c r="J924" i="8"/>
  <c r="K924" i="8"/>
  <c r="F925" i="8"/>
  <c r="G925" i="8" a="1"/>
  <c r="G925" i="8" s="1"/>
  <c r="H925" i="8" a="1"/>
  <c r="H925" i="8" s="1"/>
  <c r="I925" i="8"/>
  <c r="J925" i="8"/>
  <c r="K925" i="8"/>
  <c r="F926" i="8"/>
  <c r="G926" i="8" a="1"/>
  <c r="G926" i="8" s="1"/>
  <c r="H926" i="8" a="1"/>
  <c r="H926" i="8" s="1"/>
  <c r="I926" i="8"/>
  <c r="J926" i="8"/>
  <c r="K926" i="8"/>
  <c r="F927" i="8"/>
  <c r="G927" i="8" a="1"/>
  <c r="G927" i="8" s="1"/>
  <c r="H927" i="8" a="1"/>
  <c r="H927" i="8" s="1"/>
  <c r="I927" i="8"/>
  <c r="J927" i="8"/>
  <c r="K927" i="8"/>
  <c r="F928" i="8"/>
  <c r="G928" i="8" a="1"/>
  <c r="G928" i="8" s="1"/>
  <c r="H928" i="8" a="1"/>
  <c r="H928" i="8" s="1"/>
  <c r="I928" i="8"/>
  <c r="J928" i="8"/>
  <c r="K928" i="8"/>
  <c r="F929" i="8"/>
  <c r="G929" i="8" a="1"/>
  <c r="G929" i="8" s="1"/>
  <c r="H929" i="8" a="1"/>
  <c r="H929" i="8" s="1"/>
  <c r="I929" i="8"/>
  <c r="J929" i="8"/>
  <c r="K929" i="8"/>
  <c r="F930" i="8"/>
  <c r="G930" i="8" a="1"/>
  <c r="G930" i="8" s="1"/>
  <c r="H930" i="8" a="1"/>
  <c r="H930" i="8" s="1"/>
  <c r="I930" i="8"/>
  <c r="J930" i="8"/>
  <c r="K930" i="8"/>
  <c r="F931" i="8"/>
  <c r="G931" i="8" a="1"/>
  <c r="G931" i="8" s="1"/>
  <c r="H931" i="8" a="1"/>
  <c r="H931" i="8" s="1"/>
  <c r="I931" i="8"/>
  <c r="J931" i="8"/>
  <c r="K931" i="8"/>
  <c r="F932" i="8"/>
  <c r="G932" i="8" a="1"/>
  <c r="G932" i="8" s="1"/>
  <c r="H932" i="8" a="1"/>
  <c r="H932" i="8" s="1"/>
  <c r="I932" i="8"/>
  <c r="J932" i="8"/>
  <c r="K932" i="8"/>
  <c r="F933" i="8"/>
  <c r="G933" i="8" a="1"/>
  <c r="G933" i="8" s="1"/>
  <c r="H933" i="8" a="1"/>
  <c r="H933" i="8" s="1"/>
  <c r="I933" i="8"/>
  <c r="J933" i="8"/>
  <c r="K933" i="8"/>
  <c r="F934" i="8"/>
  <c r="G934" i="8" a="1"/>
  <c r="G934" i="8" s="1"/>
  <c r="H934" i="8" a="1"/>
  <c r="H934" i="8" s="1"/>
  <c r="I934" i="8"/>
  <c r="J934" i="8"/>
  <c r="K934" i="8"/>
  <c r="F935" i="8"/>
  <c r="G935" i="8" a="1"/>
  <c r="G935" i="8" s="1"/>
  <c r="H935" i="8" a="1"/>
  <c r="H935" i="8" s="1"/>
  <c r="I935" i="8"/>
  <c r="J935" i="8"/>
  <c r="K935" i="8"/>
  <c r="F936" i="8"/>
  <c r="G936" i="8" a="1"/>
  <c r="G936" i="8" s="1"/>
  <c r="H936" i="8" a="1"/>
  <c r="H936" i="8" s="1"/>
  <c r="I936" i="8"/>
  <c r="J936" i="8"/>
  <c r="K936" i="8"/>
  <c r="F937" i="8"/>
  <c r="G937" i="8" a="1"/>
  <c r="G937" i="8" s="1"/>
  <c r="H937" i="8" a="1"/>
  <c r="H937" i="8" s="1"/>
  <c r="I937" i="8"/>
  <c r="J937" i="8"/>
  <c r="K937" i="8"/>
  <c r="F938" i="8"/>
  <c r="G938" i="8" a="1"/>
  <c r="G938" i="8" s="1"/>
  <c r="H938" i="8" a="1"/>
  <c r="H938" i="8" s="1"/>
  <c r="I938" i="8"/>
  <c r="J938" i="8"/>
  <c r="K938" i="8"/>
  <c r="F939" i="8"/>
  <c r="G939" i="8" a="1"/>
  <c r="G939" i="8" s="1"/>
  <c r="H939" i="8" a="1"/>
  <c r="H939" i="8" s="1"/>
  <c r="I939" i="8"/>
  <c r="J939" i="8"/>
  <c r="K939" i="8"/>
  <c r="F940" i="8"/>
  <c r="G940" i="8" a="1"/>
  <c r="G940" i="8" s="1"/>
  <c r="H940" i="8" a="1"/>
  <c r="H940" i="8" s="1"/>
  <c r="I940" i="8"/>
  <c r="J940" i="8"/>
  <c r="K940" i="8"/>
  <c r="F941" i="8"/>
  <c r="G941" i="8" a="1"/>
  <c r="G941" i="8" s="1"/>
  <c r="H941" i="8" a="1"/>
  <c r="H941" i="8" s="1"/>
  <c r="I941" i="8"/>
  <c r="J941" i="8"/>
  <c r="K941" i="8"/>
  <c r="F942" i="8"/>
  <c r="G942" i="8" a="1"/>
  <c r="G942" i="8" s="1"/>
  <c r="H942" i="8" a="1"/>
  <c r="H942" i="8" s="1"/>
  <c r="I942" i="8"/>
  <c r="J942" i="8"/>
  <c r="K942" i="8"/>
  <c r="F943" i="8"/>
  <c r="G943" i="8" a="1"/>
  <c r="G943" i="8" s="1"/>
  <c r="H943" i="8" a="1"/>
  <c r="H943" i="8" s="1"/>
  <c r="I943" i="8"/>
  <c r="J943" i="8"/>
  <c r="K943" i="8"/>
  <c r="F944" i="8"/>
  <c r="G944" i="8" a="1"/>
  <c r="G944" i="8" s="1"/>
  <c r="H944" i="8" a="1"/>
  <c r="H944" i="8" s="1"/>
  <c r="I944" i="8"/>
  <c r="J944" i="8"/>
  <c r="K944" i="8"/>
  <c r="F945" i="8"/>
  <c r="G945" i="8" a="1"/>
  <c r="G945" i="8" s="1"/>
  <c r="H945" i="8" a="1"/>
  <c r="H945" i="8" s="1"/>
  <c r="I945" i="8"/>
  <c r="J945" i="8"/>
  <c r="K945" i="8"/>
  <c r="F946" i="8"/>
  <c r="G946" i="8" a="1"/>
  <c r="G946" i="8" s="1"/>
  <c r="H946" i="8" a="1"/>
  <c r="H946" i="8" s="1"/>
  <c r="I946" i="8"/>
  <c r="J946" i="8"/>
  <c r="K946" i="8"/>
  <c r="F947" i="8"/>
  <c r="G947" i="8" a="1"/>
  <c r="G947" i="8" s="1"/>
  <c r="H947" i="8" a="1"/>
  <c r="H947" i="8" s="1"/>
  <c r="I947" i="8"/>
  <c r="J947" i="8"/>
  <c r="K947" i="8"/>
  <c r="F948" i="8"/>
  <c r="G948" i="8" a="1"/>
  <c r="G948" i="8" s="1"/>
  <c r="H948" i="8" a="1"/>
  <c r="H948" i="8" s="1"/>
  <c r="I948" i="8"/>
  <c r="J948" i="8"/>
  <c r="K948" i="8"/>
  <c r="F949" i="8"/>
  <c r="G949" i="8" a="1"/>
  <c r="G949" i="8" s="1"/>
  <c r="H949" i="8" a="1"/>
  <c r="H949" i="8" s="1"/>
  <c r="I949" i="8"/>
  <c r="J949" i="8"/>
  <c r="K949" i="8"/>
  <c r="F950" i="8"/>
  <c r="G950" i="8" a="1"/>
  <c r="G950" i="8" s="1"/>
  <c r="H950" i="8" a="1"/>
  <c r="H950" i="8" s="1"/>
  <c r="I950" i="8"/>
  <c r="J950" i="8"/>
  <c r="K950" i="8"/>
  <c r="F951" i="8"/>
  <c r="G951" i="8" a="1"/>
  <c r="G951" i="8" s="1"/>
  <c r="H951" i="8" a="1"/>
  <c r="H951" i="8" s="1"/>
  <c r="I951" i="8"/>
  <c r="J951" i="8"/>
  <c r="K951" i="8"/>
  <c r="F952" i="8"/>
  <c r="G952" i="8" a="1"/>
  <c r="G952" i="8" s="1"/>
  <c r="H952" i="8" a="1"/>
  <c r="H952" i="8" s="1"/>
  <c r="I952" i="8"/>
  <c r="J952" i="8"/>
  <c r="K952" i="8"/>
  <c r="F953" i="8"/>
  <c r="G953" i="8" a="1"/>
  <c r="G953" i="8" s="1"/>
  <c r="H953" i="8" a="1"/>
  <c r="H953" i="8" s="1"/>
  <c r="I953" i="8"/>
  <c r="J953" i="8"/>
  <c r="K953" i="8"/>
  <c r="F954" i="8"/>
  <c r="G954" i="8" a="1"/>
  <c r="G954" i="8" s="1"/>
  <c r="H954" i="8" a="1"/>
  <c r="H954" i="8" s="1"/>
  <c r="I954" i="8"/>
  <c r="J954" i="8"/>
  <c r="K954" i="8"/>
  <c r="F955" i="8"/>
  <c r="G955" i="8" a="1"/>
  <c r="G955" i="8" s="1"/>
  <c r="H955" i="8" a="1"/>
  <c r="H955" i="8" s="1"/>
  <c r="I955" i="8"/>
  <c r="J955" i="8"/>
  <c r="K955" i="8"/>
  <c r="F956" i="8"/>
  <c r="G956" i="8" a="1"/>
  <c r="G956" i="8" s="1"/>
  <c r="H956" i="8" a="1"/>
  <c r="H956" i="8" s="1"/>
  <c r="I956" i="8"/>
  <c r="J956" i="8"/>
  <c r="K956" i="8"/>
  <c r="F957" i="8"/>
  <c r="G957" i="8" a="1"/>
  <c r="G957" i="8" s="1"/>
  <c r="H957" i="8" a="1"/>
  <c r="H957" i="8" s="1"/>
  <c r="I957" i="8"/>
  <c r="J957" i="8"/>
  <c r="K957" i="8"/>
  <c r="F958" i="8"/>
  <c r="G958" i="8" a="1"/>
  <c r="G958" i="8" s="1"/>
  <c r="H958" i="8" a="1"/>
  <c r="H958" i="8" s="1"/>
  <c r="I958" i="8"/>
  <c r="J958" i="8"/>
  <c r="K958" i="8"/>
  <c r="F959" i="8"/>
  <c r="G959" i="8" a="1"/>
  <c r="G959" i="8" s="1"/>
  <c r="H959" i="8" a="1"/>
  <c r="H959" i="8" s="1"/>
  <c r="I959" i="8"/>
  <c r="J959" i="8"/>
  <c r="K959" i="8"/>
  <c r="F960" i="8"/>
  <c r="G960" i="8" a="1"/>
  <c r="G960" i="8" s="1"/>
  <c r="H960" i="8" a="1"/>
  <c r="H960" i="8" s="1"/>
  <c r="I960" i="8"/>
  <c r="J960" i="8"/>
  <c r="K960" i="8"/>
  <c r="F961" i="8"/>
  <c r="G961" i="8" a="1"/>
  <c r="G961" i="8" s="1"/>
  <c r="H961" i="8" a="1"/>
  <c r="H961" i="8" s="1"/>
  <c r="I961" i="8"/>
  <c r="J961" i="8"/>
  <c r="K961" i="8"/>
  <c r="F962" i="8"/>
  <c r="G962" i="8" a="1"/>
  <c r="G962" i="8" s="1"/>
  <c r="H962" i="8" a="1"/>
  <c r="H962" i="8" s="1"/>
  <c r="I962" i="8"/>
  <c r="J962" i="8"/>
  <c r="K962" i="8"/>
  <c r="F963" i="8"/>
  <c r="G963" i="8" a="1"/>
  <c r="G963" i="8" s="1"/>
  <c r="H963" i="8" a="1"/>
  <c r="H963" i="8" s="1"/>
  <c r="I963" i="8"/>
  <c r="J963" i="8"/>
  <c r="K963" i="8"/>
  <c r="F964" i="8"/>
  <c r="G964" i="8" a="1"/>
  <c r="G964" i="8" s="1"/>
  <c r="H964" i="8" a="1"/>
  <c r="H964" i="8" s="1"/>
  <c r="I964" i="8"/>
  <c r="J964" i="8"/>
  <c r="K964" i="8"/>
  <c r="F965" i="8"/>
  <c r="G965" i="8" a="1"/>
  <c r="G965" i="8" s="1"/>
  <c r="H965" i="8" a="1"/>
  <c r="H965" i="8" s="1"/>
  <c r="I965" i="8"/>
  <c r="J965" i="8"/>
  <c r="K965" i="8"/>
  <c r="F966" i="8"/>
  <c r="G966" i="8" a="1"/>
  <c r="G966" i="8" s="1"/>
  <c r="H966" i="8" a="1"/>
  <c r="H966" i="8" s="1"/>
  <c r="I966" i="8"/>
  <c r="J966" i="8"/>
  <c r="K966" i="8"/>
  <c r="F967" i="8"/>
  <c r="G967" i="8" a="1"/>
  <c r="G967" i="8" s="1"/>
  <c r="H967" i="8" a="1"/>
  <c r="H967" i="8" s="1"/>
  <c r="I967" i="8"/>
  <c r="J967" i="8"/>
  <c r="K967" i="8"/>
  <c r="F968" i="8"/>
  <c r="G968" i="8" a="1"/>
  <c r="G968" i="8" s="1"/>
  <c r="H968" i="8" a="1"/>
  <c r="H968" i="8" s="1"/>
  <c r="I968" i="8"/>
  <c r="J968" i="8"/>
  <c r="K968" i="8"/>
  <c r="F969" i="8"/>
  <c r="G969" i="8" a="1"/>
  <c r="G969" i="8" s="1"/>
  <c r="H969" i="8" a="1"/>
  <c r="H969" i="8" s="1"/>
  <c r="I969" i="8"/>
  <c r="J969" i="8"/>
  <c r="K969" i="8"/>
  <c r="F970" i="8"/>
  <c r="G970" i="8" a="1"/>
  <c r="G970" i="8" s="1"/>
  <c r="H970" i="8" a="1"/>
  <c r="H970" i="8" s="1"/>
  <c r="I970" i="8"/>
  <c r="J970" i="8"/>
  <c r="K970" i="8"/>
  <c r="F971" i="8"/>
  <c r="G971" i="8" a="1"/>
  <c r="G971" i="8" s="1"/>
  <c r="H971" i="8" a="1"/>
  <c r="H971" i="8" s="1"/>
  <c r="I971" i="8"/>
  <c r="J971" i="8"/>
  <c r="K971" i="8"/>
  <c r="F972" i="8"/>
  <c r="G972" i="8" a="1"/>
  <c r="G972" i="8" s="1"/>
  <c r="H972" i="8" a="1"/>
  <c r="H972" i="8" s="1"/>
  <c r="I972" i="8"/>
  <c r="J972" i="8"/>
  <c r="K972" i="8"/>
  <c r="F973" i="8"/>
  <c r="G973" i="8" a="1"/>
  <c r="G973" i="8" s="1"/>
  <c r="H973" i="8" a="1"/>
  <c r="H973" i="8" s="1"/>
  <c r="I973" i="8"/>
  <c r="J973" i="8"/>
  <c r="K973" i="8"/>
  <c r="F974" i="8"/>
  <c r="G974" i="8" a="1"/>
  <c r="G974" i="8" s="1"/>
  <c r="H974" i="8" a="1"/>
  <c r="H974" i="8" s="1"/>
  <c r="I974" i="8"/>
  <c r="J974" i="8"/>
  <c r="K974" i="8"/>
  <c r="F975" i="8"/>
  <c r="G975" i="8" a="1"/>
  <c r="G975" i="8" s="1"/>
  <c r="H975" i="8" a="1"/>
  <c r="H975" i="8" s="1"/>
  <c r="I975" i="8"/>
  <c r="J975" i="8"/>
  <c r="K975" i="8"/>
  <c r="F976" i="8"/>
  <c r="G976" i="8" a="1"/>
  <c r="G976" i="8" s="1"/>
  <c r="H976" i="8" a="1"/>
  <c r="H976" i="8" s="1"/>
  <c r="I976" i="8"/>
  <c r="J976" i="8"/>
  <c r="K976" i="8"/>
  <c r="F977" i="8"/>
  <c r="G977" i="8" a="1"/>
  <c r="G977" i="8" s="1"/>
  <c r="H977" i="8" a="1"/>
  <c r="H977" i="8" s="1"/>
  <c r="I977" i="8"/>
  <c r="J977" i="8"/>
  <c r="K977" i="8"/>
  <c r="F978" i="8"/>
  <c r="G978" i="8" a="1"/>
  <c r="G978" i="8" s="1"/>
  <c r="H978" i="8" a="1"/>
  <c r="H978" i="8" s="1"/>
  <c r="I978" i="8"/>
  <c r="J978" i="8"/>
  <c r="K978" i="8"/>
  <c r="F979" i="8"/>
  <c r="G979" i="8" a="1"/>
  <c r="G979" i="8" s="1"/>
  <c r="H979" i="8" a="1"/>
  <c r="H979" i="8" s="1"/>
  <c r="I979" i="8"/>
  <c r="J979" i="8"/>
  <c r="K979" i="8"/>
  <c r="F980" i="8"/>
  <c r="G980" i="8" a="1"/>
  <c r="G980" i="8" s="1"/>
  <c r="H980" i="8" a="1"/>
  <c r="H980" i="8" s="1"/>
  <c r="I980" i="8"/>
  <c r="J980" i="8"/>
  <c r="K980" i="8"/>
  <c r="F981" i="8"/>
  <c r="G981" i="8" a="1"/>
  <c r="G981" i="8" s="1"/>
  <c r="H981" i="8" a="1"/>
  <c r="H981" i="8" s="1"/>
  <c r="I981" i="8"/>
  <c r="J981" i="8"/>
  <c r="K981" i="8"/>
  <c r="F982" i="8"/>
  <c r="G982" i="8" a="1"/>
  <c r="G982" i="8" s="1"/>
  <c r="H982" i="8" a="1"/>
  <c r="H982" i="8" s="1"/>
  <c r="I982" i="8"/>
  <c r="J982" i="8"/>
  <c r="K982" i="8"/>
  <c r="F983" i="8"/>
  <c r="G983" i="8" a="1"/>
  <c r="G983" i="8" s="1"/>
  <c r="H983" i="8" a="1"/>
  <c r="H983" i="8" s="1"/>
  <c r="I983" i="8"/>
  <c r="J983" i="8"/>
  <c r="K983" i="8"/>
  <c r="F984" i="8"/>
  <c r="G984" i="8" a="1"/>
  <c r="G984" i="8" s="1"/>
  <c r="H984" i="8" a="1"/>
  <c r="H984" i="8" s="1"/>
  <c r="I984" i="8"/>
  <c r="J984" i="8"/>
  <c r="K984" i="8"/>
  <c r="F985" i="8"/>
  <c r="G985" i="8" a="1"/>
  <c r="G985" i="8" s="1"/>
  <c r="H985" i="8" a="1"/>
  <c r="H985" i="8" s="1"/>
  <c r="I985" i="8"/>
  <c r="J985" i="8"/>
  <c r="K985" i="8"/>
  <c r="F986" i="8"/>
  <c r="G986" i="8" a="1"/>
  <c r="G986" i="8" s="1"/>
  <c r="H986" i="8" a="1"/>
  <c r="H986" i="8" s="1"/>
  <c r="I986" i="8"/>
  <c r="J986" i="8"/>
  <c r="K986" i="8"/>
  <c r="F987" i="8"/>
  <c r="G987" i="8" a="1"/>
  <c r="G987" i="8" s="1"/>
  <c r="H987" i="8" a="1"/>
  <c r="H987" i="8" s="1"/>
  <c r="I987" i="8"/>
  <c r="J987" i="8"/>
  <c r="K987" i="8"/>
  <c r="F988" i="8"/>
  <c r="G988" i="8" a="1"/>
  <c r="G988" i="8" s="1"/>
  <c r="H988" i="8" a="1"/>
  <c r="H988" i="8" s="1"/>
  <c r="I988" i="8"/>
  <c r="J988" i="8"/>
  <c r="K988" i="8"/>
  <c r="F989" i="8"/>
  <c r="G989" i="8" a="1"/>
  <c r="G989" i="8" s="1"/>
  <c r="H989" i="8" a="1"/>
  <c r="H989" i="8" s="1"/>
  <c r="I989" i="8"/>
  <c r="J989" i="8"/>
  <c r="K989" i="8"/>
  <c r="F990" i="8"/>
  <c r="G990" i="8" a="1"/>
  <c r="G990" i="8" s="1"/>
  <c r="H990" i="8" a="1"/>
  <c r="H990" i="8" s="1"/>
  <c r="I990" i="8"/>
  <c r="J990" i="8"/>
  <c r="K990" i="8"/>
  <c r="F991" i="8"/>
  <c r="G991" i="8" a="1"/>
  <c r="G991" i="8" s="1"/>
  <c r="H991" i="8" a="1"/>
  <c r="H991" i="8" s="1"/>
  <c r="I991" i="8"/>
  <c r="J991" i="8"/>
  <c r="K991" i="8"/>
  <c r="F992" i="8"/>
  <c r="G992" i="8" a="1"/>
  <c r="G992" i="8" s="1"/>
  <c r="H992" i="8" a="1"/>
  <c r="H992" i="8" s="1"/>
  <c r="I992" i="8"/>
  <c r="J992" i="8"/>
  <c r="K992" i="8"/>
  <c r="F993" i="8"/>
  <c r="G993" i="8" a="1"/>
  <c r="G993" i="8" s="1"/>
  <c r="H993" i="8" a="1"/>
  <c r="H993" i="8" s="1"/>
  <c r="I993" i="8"/>
  <c r="J993" i="8"/>
  <c r="K993" i="8"/>
  <c r="F994" i="8"/>
  <c r="G994" i="8" a="1"/>
  <c r="G994" i="8" s="1"/>
  <c r="H994" i="8" a="1"/>
  <c r="H994" i="8" s="1"/>
  <c r="I994" i="8"/>
  <c r="J994" i="8"/>
  <c r="K994" i="8"/>
  <c r="F995" i="8"/>
  <c r="G995" i="8" a="1"/>
  <c r="G995" i="8" s="1"/>
  <c r="H995" i="8" a="1"/>
  <c r="H995" i="8" s="1"/>
  <c r="I995" i="8"/>
  <c r="J995" i="8"/>
  <c r="K995" i="8"/>
  <c r="F996" i="8"/>
  <c r="G996" i="8" a="1"/>
  <c r="G996" i="8" s="1"/>
  <c r="H996" i="8" a="1"/>
  <c r="H996" i="8" s="1"/>
  <c r="I996" i="8"/>
  <c r="J996" i="8"/>
  <c r="K996" i="8"/>
  <c r="F997" i="8"/>
  <c r="G997" i="8" a="1"/>
  <c r="G997" i="8" s="1"/>
  <c r="H997" i="8" a="1"/>
  <c r="H997" i="8" s="1"/>
  <c r="I997" i="8"/>
  <c r="J997" i="8"/>
  <c r="K997" i="8"/>
  <c r="F998" i="8"/>
  <c r="G998" i="8" a="1"/>
  <c r="G998" i="8" s="1"/>
  <c r="H998" i="8" a="1"/>
  <c r="H998" i="8" s="1"/>
  <c r="I998" i="8"/>
  <c r="J998" i="8"/>
  <c r="K998" i="8"/>
  <c r="F999" i="8"/>
  <c r="G999" i="8" a="1"/>
  <c r="G999" i="8" s="1"/>
  <c r="H999" i="8" a="1"/>
  <c r="H999" i="8" s="1"/>
  <c r="I999" i="8"/>
  <c r="J999" i="8"/>
  <c r="K999" i="8"/>
  <c r="F1000" i="8"/>
  <c r="G1000" i="8" a="1"/>
  <c r="G1000" i="8" s="1"/>
  <c r="H1000" i="8" a="1"/>
  <c r="H1000" i="8" s="1"/>
  <c r="I1000" i="8"/>
  <c r="J1000" i="8"/>
  <c r="K1000" i="8"/>
  <c r="F1001" i="8"/>
  <c r="G1001" i="8" a="1"/>
  <c r="G1001" i="8" s="1"/>
  <c r="H1001" i="8" a="1"/>
  <c r="H1001" i="8" s="1"/>
  <c r="I1001" i="8"/>
  <c r="J1001" i="8"/>
  <c r="K1001" i="8"/>
  <c r="F1002" i="8"/>
  <c r="G1002" i="8" a="1"/>
  <c r="G1002" i="8" s="1"/>
  <c r="H1002" i="8" a="1"/>
  <c r="H1002" i="8" s="1"/>
  <c r="I1002" i="8"/>
  <c r="J1002" i="8"/>
  <c r="K1002" i="8"/>
  <c r="F1003" i="8"/>
  <c r="G1003" i="8" a="1"/>
  <c r="G1003" i="8" s="1"/>
  <c r="H1003" i="8" a="1"/>
  <c r="H1003" i="8" s="1"/>
  <c r="I1003" i="8"/>
  <c r="J1003" i="8"/>
  <c r="K1003" i="8"/>
  <c r="F1004" i="8"/>
  <c r="G1004" i="8" a="1"/>
  <c r="G1004" i="8" s="1"/>
  <c r="H1004" i="8" a="1"/>
  <c r="H1004" i="8" s="1"/>
  <c r="I1004" i="8"/>
  <c r="J1004" i="8"/>
  <c r="K1004" i="8"/>
  <c r="F1005" i="8"/>
  <c r="G1005" i="8" a="1"/>
  <c r="G1005" i="8" s="1"/>
  <c r="H1005" i="8" a="1"/>
  <c r="H1005" i="8" s="1"/>
  <c r="I1005" i="8"/>
  <c r="J1005" i="8"/>
  <c r="K1005" i="8"/>
  <c r="F1006" i="8"/>
  <c r="G1006" i="8" a="1"/>
  <c r="G1006" i="8" s="1"/>
  <c r="H1006" i="8" a="1"/>
  <c r="H1006" i="8" s="1"/>
  <c r="I1006" i="8"/>
  <c r="J1006" i="8"/>
  <c r="K1006" i="8"/>
  <c r="F1007" i="8"/>
  <c r="G1007" i="8" a="1"/>
  <c r="G1007" i="8" s="1"/>
  <c r="H1007" i="8" a="1"/>
  <c r="H1007" i="8" s="1"/>
  <c r="I1007" i="8"/>
  <c r="J1007" i="8"/>
  <c r="K1007" i="8"/>
  <c r="F1008" i="8"/>
  <c r="G1008" i="8" a="1"/>
  <c r="G1008" i="8" s="1"/>
  <c r="H1008" i="8" a="1"/>
  <c r="H1008" i="8" s="1"/>
  <c r="I1008" i="8"/>
  <c r="J1008" i="8"/>
  <c r="K1008" i="8"/>
  <c r="F1009" i="8"/>
  <c r="G1009" i="8" a="1"/>
  <c r="G1009" i="8" s="1"/>
  <c r="H1009" i="8" a="1"/>
  <c r="H1009" i="8" s="1"/>
  <c r="I1009" i="8"/>
  <c r="J1009" i="8"/>
  <c r="K1009" i="8"/>
  <c r="F1010" i="8"/>
  <c r="G1010" i="8" a="1"/>
  <c r="G1010" i="8" s="1"/>
  <c r="H1010" i="8" a="1"/>
  <c r="H1010" i="8" s="1"/>
  <c r="I1010" i="8"/>
  <c r="J1010" i="8"/>
  <c r="K1010" i="8"/>
  <c r="F1011" i="8"/>
  <c r="G1011" i="8" a="1"/>
  <c r="G1011" i="8" s="1"/>
  <c r="H1011" i="8" a="1"/>
  <c r="H1011" i="8" s="1"/>
  <c r="I1011" i="8"/>
  <c r="J1011" i="8"/>
  <c r="K1011" i="8"/>
  <c r="F1012" i="8"/>
  <c r="G1012" i="8" a="1"/>
  <c r="G1012" i="8" s="1"/>
  <c r="H1012" i="8" a="1"/>
  <c r="H1012" i="8" s="1"/>
  <c r="I1012" i="8"/>
  <c r="J1012" i="8"/>
  <c r="K1012" i="8"/>
  <c r="F1013" i="8"/>
  <c r="G1013" i="8" a="1"/>
  <c r="G1013" i="8" s="1"/>
  <c r="H1013" i="8" a="1"/>
  <c r="H1013" i="8" s="1"/>
  <c r="I1013" i="8"/>
  <c r="J1013" i="8"/>
  <c r="K1013" i="8"/>
  <c r="F1014" i="8"/>
  <c r="G1014" i="8" a="1"/>
  <c r="G1014" i="8" s="1"/>
  <c r="H1014" i="8" a="1"/>
  <c r="H1014" i="8" s="1"/>
  <c r="I1014" i="8"/>
  <c r="J1014" i="8"/>
  <c r="K1014" i="8"/>
  <c r="F1015" i="8"/>
  <c r="G1015" i="8" a="1"/>
  <c r="G1015" i="8" s="1"/>
  <c r="H1015" i="8" a="1"/>
  <c r="H1015" i="8" s="1"/>
  <c r="I1015" i="8"/>
  <c r="J1015" i="8"/>
  <c r="K1015" i="8"/>
  <c r="F1016" i="8"/>
  <c r="G1016" i="8" a="1"/>
  <c r="G1016" i="8" s="1"/>
  <c r="H1016" i="8" a="1"/>
  <c r="H1016" i="8" s="1"/>
  <c r="I1016" i="8"/>
  <c r="J1016" i="8"/>
  <c r="K1016" i="8"/>
  <c r="F1017" i="8"/>
  <c r="G1017" i="8" a="1"/>
  <c r="G1017" i="8" s="1"/>
  <c r="H1017" i="8" a="1"/>
  <c r="H1017" i="8" s="1"/>
  <c r="I1017" i="8"/>
  <c r="J1017" i="8"/>
  <c r="K1017" i="8"/>
  <c r="F1018" i="8"/>
  <c r="G1018" i="8" a="1"/>
  <c r="G1018" i="8" s="1"/>
  <c r="H1018" i="8" a="1"/>
  <c r="H1018" i="8" s="1"/>
  <c r="I1018" i="8"/>
  <c r="J1018" i="8"/>
  <c r="K1018" i="8"/>
  <c r="F1019" i="8"/>
  <c r="G1019" i="8" a="1"/>
  <c r="G1019" i="8" s="1"/>
  <c r="H1019" i="8" a="1"/>
  <c r="H1019" i="8" s="1"/>
  <c r="I1019" i="8"/>
  <c r="J1019" i="8"/>
  <c r="K1019" i="8"/>
  <c r="F1020" i="8"/>
  <c r="G1020" i="8" a="1"/>
  <c r="G1020" i="8" s="1"/>
  <c r="H1020" i="8" a="1"/>
  <c r="H1020" i="8" s="1"/>
  <c r="I1020" i="8"/>
  <c r="J1020" i="8"/>
  <c r="K1020" i="8"/>
  <c r="F1021" i="8"/>
  <c r="G1021" i="8" a="1"/>
  <c r="G1021" i="8" s="1"/>
  <c r="H1021" i="8" a="1"/>
  <c r="H1021" i="8" s="1"/>
  <c r="I1021" i="8"/>
  <c r="J1021" i="8"/>
  <c r="K1021" i="8"/>
  <c r="F1022" i="8"/>
  <c r="G1022" i="8" a="1"/>
  <c r="G1022" i="8" s="1"/>
  <c r="H1022" i="8" a="1"/>
  <c r="H1022" i="8" s="1"/>
  <c r="I1022" i="8"/>
  <c r="J1022" i="8"/>
  <c r="K1022" i="8"/>
  <c r="F1023" i="8"/>
  <c r="G1023" i="8" a="1"/>
  <c r="G1023" i="8" s="1"/>
  <c r="H1023" i="8" a="1"/>
  <c r="H1023" i="8" s="1"/>
  <c r="I1023" i="8"/>
  <c r="J1023" i="8"/>
  <c r="K1023" i="8"/>
  <c r="F1024" i="8"/>
  <c r="G1024" i="8" a="1"/>
  <c r="G1024" i="8" s="1"/>
  <c r="H1024" i="8" a="1"/>
  <c r="H1024" i="8" s="1"/>
  <c r="I1024" i="8"/>
  <c r="J1024" i="8"/>
  <c r="K1024" i="8"/>
  <c r="F1025" i="8"/>
  <c r="G1025" i="8" a="1"/>
  <c r="G1025" i="8" s="1"/>
  <c r="H1025" i="8" a="1"/>
  <c r="H1025" i="8" s="1"/>
  <c r="I1025" i="8"/>
  <c r="J1025" i="8"/>
  <c r="K1025" i="8"/>
  <c r="F1026" i="8"/>
  <c r="G1026" i="8" a="1"/>
  <c r="G1026" i="8" s="1"/>
  <c r="H1026" i="8" a="1"/>
  <c r="H1026" i="8" s="1"/>
  <c r="I1026" i="8"/>
  <c r="J1026" i="8"/>
  <c r="K1026" i="8"/>
  <c r="F1027" i="8"/>
  <c r="G1027" i="8" a="1"/>
  <c r="G1027" i="8" s="1"/>
  <c r="H1027" i="8" a="1"/>
  <c r="H1027" i="8" s="1"/>
  <c r="I1027" i="8"/>
  <c r="J1027" i="8"/>
  <c r="K1027" i="8"/>
  <c r="F1028" i="8"/>
  <c r="G1028" i="8" a="1"/>
  <c r="G1028" i="8" s="1"/>
  <c r="H1028" i="8" a="1"/>
  <c r="H1028" i="8" s="1"/>
  <c r="I1028" i="8"/>
  <c r="J1028" i="8"/>
  <c r="K1028" i="8"/>
  <c r="F1029" i="8"/>
  <c r="G1029" i="8" a="1"/>
  <c r="G1029" i="8" s="1"/>
  <c r="H1029" i="8" a="1"/>
  <c r="H1029" i="8" s="1"/>
  <c r="I1029" i="8"/>
  <c r="J1029" i="8"/>
  <c r="K1029" i="8"/>
  <c r="F1030" i="8"/>
  <c r="G1030" i="8" a="1"/>
  <c r="G1030" i="8" s="1"/>
  <c r="H1030" i="8" a="1"/>
  <c r="H1030" i="8" s="1"/>
  <c r="I1030" i="8"/>
  <c r="J1030" i="8"/>
  <c r="K1030" i="8"/>
  <c r="F1031" i="8"/>
  <c r="G1031" i="8" a="1"/>
  <c r="G1031" i="8" s="1"/>
  <c r="H1031" i="8" a="1"/>
  <c r="H1031" i="8" s="1"/>
  <c r="I1031" i="8"/>
  <c r="J1031" i="8"/>
  <c r="K1031" i="8"/>
  <c r="F1032" i="8"/>
  <c r="G1032" i="8" a="1"/>
  <c r="G1032" i="8" s="1"/>
  <c r="H1032" i="8" a="1"/>
  <c r="H1032" i="8" s="1"/>
  <c r="I1032" i="8"/>
  <c r="J1032" i="8"/>
  <c r="K1032" i="8"/>
  <c r="F1033" i="8"/>
  <c r="G1033" i="8" a="1"/>
  <c r="G1033" i="8" s="1"/>
  <c r="H1033" i="8" a="1"/>
  <c r="H1033" i="8" s="1"/>
  <c r="I1033" i="8"/>
  <c r="J1033" i="8"/>
  <c r="K1033" i="8"/>
  <c r="F1034" i="8"/>
  <c r="G1034" i="8" a="1"/>
  <c r="G1034" i="8" s="1"/>
  <c r="H1034" i="8" a="1"/>
  <c r="H1034" i="8" s="1"/>
  <c r="I1034" i="8"/>
  <c r="J1034" i="8"/>
  <c r="K1034" i="8"/>
  <c r="F1035" i="8"/>
  <c r="G1035" i="8" a="1"/>
  <c r="G1035" i="8" s="1"/>
  <c r="H1035" i="8" a="1"/>
  <c r="H1035" i="8" s="1"/>
  <c r="I1035" i="8"/>
  <c r="J1035" i="8"/>
  <c r="K1035" i="8"/>
  <c r="F1036" i="8"/>
  <c r="G1036" i="8" a="1"/>
  <c r="G1036" i="8" s="1"/>
  <c r="H1036" i="8" a="1"/>
  <c r="H1036" i="8" s="1"/>
  <c r="I1036" i="8"/>
  <c r="J1036" i="8"/>
  <c r="K1036" i="8"/>
  <c r="F1037" i="8"/>
  <c r="G1037" i="8" a="1"/>
  <c r="G1037" i="8" s="1"/>
  <c r="H1037" i="8" a="1"/>
  <c r="H1037" i="8" s="1"/>
  <c r="I1037" i="8"/>
  <c r="J1037" i="8"/>
  <c r="K1037" i="8"/>
  <c r="F1038" i="8"/>
  <c r="G1038" i="8" a="1"/>
  <c r="G1038" i="8" s="1"/>
  <c r="H1038" i="8" a="1"/>
  <c r="H1038" i="8" s="1"/>
  <c r="I1038" i="8"/>
  <c r="J1038" i="8"/>
  <c r="K1038" i="8"/>
  <c r="F1039" i="8"/>
  <c r="G1039" i="8" a="1"/>
  <c r="G1039" i="8" s="1"/>
  <c r="H1039" i="8" a="1"/>
  <c r="H1039" i="8" s="1"/>
  <c r="I1039" i="8"/>
  <c r="J1039" i="8"/>
  <c r="K1039" i="8"/>
  <c r="F1040" i="8"/>
  <c r="G1040" i="8" a="1"/>
  <c r="G1040" i="8" s="1"/>
  <c r="H1040" i="8" a="1"/>
  <c r="H1040" i="8" s="1"/>
  <c r="I1040" i="8"/>
  <c r="J1040" i="8"/>
  <c r="K1040" i="8"/>
  <c r="F1041" i="8"/>
  <c r="G1041" i="8" a="1"/>
  <c r="G1041" i="8" s="1"/>
  <c r="H1041" i="8" a="1"/>
  <c r="H1041" i="8" s="1"/>
  <c r="I1041" i="8"/>
  <c r="J1041" i="8"/>
  <c r="K1041" i="8"/>
  <c r="F1042" i="8"/>
  <c r="G1042" i="8" a="1"/>
  <c r="G1042" i="8" s="1"/>
  <c r="H1042" i="8" a="1"/>
  <c r="H1042" i="8" s="1"/>
  <c r="I1042" i="8"/>
  <c r="J1042" i="8"/>
  <c r="K1042" i="8"/>
  <c r="F1043" i="8"/>
  <c r="G1043" i="8" a="1"/>
  <c r="G1043" i="8" s="1"/>
  <c r="H1043" i="8" a="1"/>
  <c r="H1043" i="8" s="1"/>
  <c r="I1043" i="8"/>
  <c r="J1043" i="8"/>
  <c r="K1043" i="8"/>
  <c r="F1044" i="8"/>
  <c r="G1044" i="8" a="1"/>
  <c r="G1044" i="8" s="1"/>
  <c r="H1044" i="8" a="1"/>
  <c r="H1044" i="8" s="1"/>
  <c r="I1044" i="8"/>
  <c r="J1044" i="8"/>
  <c r="K1044" i="8"/>
  <c r="F1045" i="8"/>
  <c r="G1045" i="8" a="1"/>
  <c r="G1045" i="8" s="1"/>
  <c r="H1045" i="8" a="1"/>
  <c r="H1045" i="8" s="1"/>
  <c r="I1045" i="8"/>
  <c r="J1045" i="8"/>
  <c r="K1045" i="8"/>
  <c r="F1046" i="8"/>
  <c r="G1046" i="8" a="1"/>
  <c r="G1046" i="8" s="1"/>
  <c r="H1046" i="8" a="1"/>
  <c r="H1046" i="8" s="1"/>
  <c r="I1046" i="8"/>
  <c r="J1046" i="8"/>
  <c r="K1046" i="8"/>
  <c r="F1047" i="8"/>
  <c r="G1047" i="8" a="1"/>
  <c r="G1047" i="8" s="1"/>
  <c r="H1047" i="8" a="1"/>
  <c r="H1047" i="8" s="1"/>
  <c r="I1047" i="8"/>
  <c r="J1047" i="8"/>
  <c r="K1047" i="8"/>
  <c r="F1048" i="8"/>
  <c r="G1048" i="8" a="1"/>
  <c r="G1048" i="8" s="1"/>
  <c r="H1048" i="8" a="1"/>
  <c r="H1048" i="8" s="1"/>
  <c r="I1048" i="8"/>
  <c r="J1048" i="8"/>
  <c r="K1048" i="8"/>
  <c r="F1049" i="8"/>
  <c r="G1049" i="8" a="1"/>
  <c r="G1049" i="8" s="1"/>
  <c r="H1049" i="8" a="1"/>
  <c r="H1049" i="8" s="1"/>
  <c r="I1049" i="8"/>
  <c r="J1049" i="8"/>
  <c r="K1049" i="8"/>
  <c r="F1050" i="8"/>
  <c r="G1050" i="8" a="1"/>
  <c r="G1050" i="8" s="1"/>
  <c r="H1050" i="8" a="1"/>
  <c r="H1050" i="8" s="1"/>
  <c r="I1050" i="8"/>
  <c r="J1050" i="8"/>
  <c r="K1050" i="8"/>
  <c r="F1051" i="8"/>
  <c r="G1051" i="8" a="1"/>
  <c r="G1051" i="8" s="1"/>
  <c r="H1051" i="8" a="1"/>
  <c r="H1051" i="8" s="1"/>
  <c r="I1051" i="8"/>
  <c r="J1051" i="8"/>
  <c r="K1051" i="8"/>
  <c r="F1052" i="8"/>
  <c r="G1052" i="8" a="1"/>
  <c r="G1052" i="8" s="1"/>
  <c r="H1052" i="8" a="1"/>
  <c r="H1052" i="8" s="1"/>
  <c r="I1052" i="8"/>
  <c r="J1052" i="8"/>
  <c r="K1052" i="8"/>
  <c r="F1053" i="8"/>
  <c r="G1053" i="8" a="1"/>
  <c r="G1053" i="8" s="1"/>
  <c r="H1053" i="8" a="1"/>
  <c r="H1053" i="8" s="1"/>
  <c r="I1053" i="8"/>
  <c r="J1053" i="8"/>
  <c r="K1053" i="8"/>
  <c r="F1054" i="8"/>
  <c r="G1054" i="8" a="1"/>
  <c r="G1054" i="8" s="1"/>
  <c r="H1054" i="8" a="1"/>
  <c r="H1054" i="8" s="1"/>
  <c r="I1054" i="8"/>
  <c r="J1054" i="8"/>
  <c r="K1054" i="8"/>
  <c r="F1055" i="8"/>
  <c r="G1055" i="8" a="1"/>
  <c r="G1055" i="8" s="1"/>
  <c r="H1055" i="8" a="1"/>
  <c r="H1055" i="8" s="1"/>
  <c r="I1055" i="8"/>
  <c r="J1055" i="8"/>
  <c r="K1055" i="8"/>
  <c r="F1056" i="8"/>
  <c r="G1056" i="8" a="1"/>
  <c r="G1056" i="8" s="1"/>
  <c r="H1056" i="8" a="1"/>
  <c r="H1056" i="8" s="1"/>
  <c r="I1056" i="8"/>
  <c r="J1056" i="8"/>
  <c r="K1056" i="8"/>
  <c r="F1057" i="8"/>
  <c r="G1057" i="8" a="1"/>
  <c r="G1057" i="8" s="1"/>
  <c r="H1057" i="8" a="1"/>
  <c r="H1057" i="8" s="1"/>
  <c r="I1057" i="8"/>
  <c r="J1057" i="8"/>
  <c r="K1057" i="8"/>
  <c r="F1058" i="8"/>
  <c r="G1058" i="8" a="1"/>
  <c r="G1058" i="8" s="1"/>
  <c r="H1058" i="8" a="1"/>
  <c r="H1058" i="8" s="1"/>
  <c r="I1058" i="8"/>
  <c r="J1058" i="8"/>
  <c r="K1058" i="8"/>
  <c r="F1059" i="8"/>
  <c r="G1059" i="8" a="1"/>
  <c r="G1059" i="8" s="1"/>
  <c r="H1059" i="8" a="1"/>
  <c r="H1059" i="8" s="1"/>
  <c r="I1059" i="8"/>
  <c r="J1059" i="8"/>
  <c r="K1059" i="8"/>
  <c r="F1060" i="8"/>
  <c r="G1060" i="8" a="1"/>
  <c r="G1060" i="8" s="1"/>
  <c r="H1060" i="8" a="1"/>
  <c r="H1060" i="8" s="1"/>
  <c r="I1060" i="8"/>
  <c r="J1060" i="8"/>
  <c r="K1060" i="8"/>
  <c r="F1061" i="8"/>
  <c r="G1061" i="8" a="1"/>
  <c r="G1061" i="8" s="1"/>
  <c r="H1061" i="8" a="1"/>
  <c r="H1061" i="8" s="1"/>
  <c r="I1061" i="8"/>
  <c r="J1061" i="8"/>
  <c r="K1061" i="8"/>
  <c r="F1062" i="8"/>
  <c r="G1062" i="8" a="1"/>
  <c r="G1062" i="8" s="1"/>
  <c r="H1062" i="8" a="1"/>
  <c r="H1062" i="8" s="1"/>
  <c r="I1062" i="8"/>
  <c r="J1062" i="8"/>
  <c r="K1062" i="8"/>
  <c r="F1063" i="8"/>
  <c r="G1063" i="8" a="1"/>
  <c r="G1063" i="8" s="1"/>
  <c r="H1063" i="8" a="1"/>
  <c r="H1063" i="8" s="1"/>
  <c r="I1063" i="8"/>
  <c r="J1063" i="8"/>
  <c r="K1063" i="8"/>
  <c r="F1064" i="8"/>
  <c r="G1064" i="8" a="1"/>
  <c r="G1064" i="8" s="1"/>
  <c r="H1064" i="8" a="1"/>
  <c r="H1064" i="8" s="1"/>
  <c r="I1064" i="8"/>
  <c r="J1064" i="8"/>
  <c r="K1064" i="8"/>
  <c r="F1065" i="8"/>
  <c r="G1065" i="8" a="1"/>
  <c r="G1065" i="8" s="1"/>
  <c r="H1065" i="8" a="1"/>
  <c r="H1065" i="8" s="1"/>
  <c r="I1065" i="8"/>
  <c r="J1065" i="8"/>
  <c r="K1065" i="8"/>
  <c r="F1066" i="8"/>
  <c r="G1066" i="8" a="1"/>
  <c r="G1066" i="8" s="1"/>
  <c r="H1066" i="8" a="1"/>
  <c r="H1066" i="8" s="1"/>
  <c r="I1066" i="8"/>
  <c r="J1066" i="8"/>
  <c r="K1066" i="8"/>
  <c r="F1067" i="8"/>
  <c r="G1067" i="8" a="1"/>
  <c r="G1067" i="8" s="1"/>
  <c r="H1067" i="8" a="1"/>
  <c r="H1067" i="8" s="1"/>
  <c r="I1067" i="8"/>
  <c r="J1067" i="8"/>
  <c r="K1067" i="8"/>
  <c r="F1068" i="8"/>
  <c r="G1068" i="8" a="1"/>
  <c r="G1068" i="8" s="1"/>
  <c r="H1068" i="8" a="1"/>
  <c r="H1068" i="8" s="1"/>
  <c r="I1068" i="8"/>
  <c r="J1068" i="8"/>
  <c r="K1068" i="8"/>
  <c r="F1069" i="8"/>
  <c r="G1069" i="8" a="1"/>
  <c r="G1069" i="8" s="1"/>
  <c r="H1069" i="8" a="1"/>
  <c r="H1069" i="8" s="1"/>
  <c r="I1069" i="8"/>
  <c r="J1069" i="8"/>
  <c r="K1069" i="8"/>
  <c r="F1070" i="8"/>
  <c r="G1070" i="8" a="1"/>
  <c r="G1070" i="8" s="1"/>
  <c r="H1070" i="8" a="1"/>
  <c r="H1070" i="8" s="1"/>
  <c r="I1070" i="8"/>
  <c r="J1070" i="8"/>
  <c r="K1070" i="8"/>
  <c r="F1071" i="8"/>
  <c r="G1071" i="8" a="1"/>
  <c r="G1071" i="8" s="1"/>
  <c r="H1071" i="8" a="1"/>
  <c r="H1071" i="8" s="1"/>
  <c r="I1071" i="8"/>
  <c r="J1071" i="8"/>
  <c r="K1071" i="8"/>
  <c r="F1072" i="8"/>
  <c r="G1072" i="8" a="1"/>
  <c r="G1072" i="8" s="1"/>
  <c r="H1072" i="8" a="1"/>
  <c r="H1072" i="8" s="1"/>
  <c r="I1072" i="8"/>
  <c r="J1072" i="8"/>
  <c r="K1072" i="8"/>
  <c r="F1073" i="8"/>
  <c r="G1073" i="8" a="1"/>
  <c r="G1073" i="8" s="1"/>
  <c r="H1073" i="8" a="1"/>
  <c r="H1073" i="8" s="1"/>
  <c r="I1073" i="8"/>
  <c r="J1073" i="8"/>
  <c r="K1073" i="8"/>
  <c r="F1074" i="8"/>
  <c r="G1074" i="8" a="1"/>
  <c r="G1074" i="8" s="1"/>
  <c r="H1074" i="8" a="1"/>
  <c r="H1074" i="8" s="1"/>
  <c r="I1074" i="8"/>
  <c r="J1074" i="8"/>
  <c r="K1074" i="8"/>
  <c r="F1075" i="8"/>
  <c r="G1075" i="8" a="1"/>
  <c r="G1075" i="8" s="1"/>
  <c r="H1075" i="8" a="1"/>
  <c r="H1075" i="8" s="1"/>
  <c r="I1075" i="8"/>
  <c r="J1075" i="8"/>
  <c r="K1075" i="8"/>
  <c r="F1076" i="8"/>
  <c r="G1076" i="8" a="1"/>
  <c r="G1076" i="8" s="1"/>
  <c r="H1076" i="8" a="1"/>
  <c r="H1076" i="8" s="1"/>
  <c r="I1076" i="8"/>
  <c r="J1076" i="8"/>
  <c r="K1076" i="8"/>
  <c r="F1077" i="8"/>
  <c r="G1077" i="8" a="1"/>
  <c r="G1077" i="8" s="1"/>
  <c r="H1077" i="8" a="1"/>
  <c r="H1077" i="8" s="1"/>
  <c r="I1077" i="8"/>
  <c r="J1077" i="8"/>
  <c r="K1077" i="8"/>
  <c r="F1078" i="8"/>
  <c r="G1078" i="8" a="1"/>
  <c r="G1078" i="8" s="1"/>
  <c r="H1078" i="8" a="1"/>
  <c r="H1078" i="8" s="1"/>
  <c r="I1078" i="8"/>
  <c r="J1078" i="8"/>
  <c r="K1078" i="8"/>
  <c r="F1079" i="8"/>
  <c r="G1079" i="8" a="1"/>
  <c r="G1079" i="8" s="1"/>
  <c r="H1079" i="8" a="1"/>
  <c r="H1079" i="8" s="1"/>
  <c r="I1079" i="8"/>
  <c r="J1079" i="8"/>
  <c r="K1079" i="8"/>
  <c r="F1080" i="8"/>
  <c r="G1080" i="8" a="1"/>
  <c r="G1080" i="8" s="1"/>
  <c r="H1080" i="8" a="1"/>
  <c r="H1080" i="8" s="1"/>
  <c r="I1080" i="8"/>
  <c r="J1080" i="8"/>
  <c r="K1080" i="8"/>
  <c r="F1081" i="8"/>
  <c r="G1081" i="8" a="1"/>
  <c r="G1081" i="8" s="1"/>
  <c r="H1081" i="8" a="1"/>
  <c r="H1081" i="8" s="1"/>
  <c r="I1081" i="8"/>
  <c r="J1081" i="8"/>
  <c r="K1081" i="8"/>
  <c r="F1082" i="8"/>
  <c r="G1082" i="8" a="1"/>
  <c r="G1082" i="8" s="1"/>
  <c r="H1082" i="8" a="1"/>
  <c r="H1082" i="8" s="1"/>
  <c r="I1082" i="8"/>
  <c r="J1082" i="8"/>
  <c r="K1082" i="8"/>
  <c r="F1083" i="8"/>
  <c r="G1083" i="8" a="1"/>
  <c r="G1083" i="8" s="1"/>
  <c r="H1083" i="8" a="1"/>
  <c r="H1083" i="8" s="1"/>
  <c r="I1083" i="8"/>
  <c r="J1083" i="8"/>
  <c r="K1083" i="8"/>
  <c r="F1084" i="8"/>
  <c r="G1084" i="8" a="1"/>
  <c r="G1084" i="8" s="1"/>
  <c r="H1084" i="8" a="1"/>
  <c r="H1084" i="8" s="1"/>
  <c r="I1084" i="8"/>
  <c r="J1084" i="8"/>
  <c r="K1084" i="8"/>
  <c r="F1085" i="8"/>
  <c r="G1085" i="8" a="1"/>
  <c r="G1085" i="8" s="1"/>
  <c r="H1085" i="8" a="1"/>
  <c r="H1085" i="8" s="1"/>
  <c r="I1085" i="8"/>
  <c r="J1085" i="8"/>
  <c r="K1085" i="8"/>
  <c r="F1086" i="8"/>
  <c r="G1086" i="8" a="1"/>
  <c r="G1086" i="8" s="1"/>
  <c r="H1086" i="8" a="1"/>
  <c r="H1086" i="8" s="1"/>
  <c r="I1086" i="8"/>
  <c r="J1086" i="8"/>
  <c r="K1086" i="8"/>
  <c r="F1087" i="8"/>
  <c r="G1087" i="8" a="1"/>
  <c r="G1087" i="8" s="1"/>
  <c r="H1087" i="8" a="1"/>
  <c r="H1087" i="8" s="1"/>
  <c r="I1087" i="8"/>
  <c r="J1087" i="8"/>
  <c r="K1087" i="8"/>
  <c r="F1088" i="8"/>
  <c r="G1088" i="8" a="1"/>
  <c r="G1088" i="8" s="1"/>
  <c r="H1088" i="8" a="1"/>
  <c r="H1088" i="8" s="1"/>
  <c r="I1088" i="8"/>
  <c r="J1088" i="8"/>
  <c r="K1088" i="8"/>
  <c r="F1089" i="8"/>
  <c r="G1089" i="8" a="1"/>
  <c r="G1089" i="8" s="1"/>
  <c r="H1089" i="8" a="1"/>
  <c r="H1089" i="8" s="1"/>
  <c r="I1089" i="8"/>
  <c r="J1089" i="8"/>
  <c r="K1089" i="8"/>
  <c r="F1090" i="8"/>
  <c r="G1090" i="8" a="1"/>
  <c r="G1090" i="8" s="1"/>
  <c r="H1090" i="8" a="1"/>
  <c r="H1090" i="8" s="1"/>
  <c r="I1090" i="8"/>
  <c r="J1090" i="8"/>
  <c r="K1090" i="8"/>
  <c r="F1091" i="8"/>
  <c r="G1091" i="8" a="1"/>
  <c r="G1091" i="8" s="1"/>
  <c r="H1091" i="8" a="1"/>
  <c r="H1091" i="8" s="1"/>
  <c r="I1091" i="8"/>
  <c r="J1091" i="8"/>
  <c r="K1091" i="8"/>
  <c r="F1092" i="8"/>
  <c r="G1092" i="8" a="1"/>
  <c r="G1092" i="8" s="1"/>
  <c r="H1092" i="8" a="1"/>
  <c r="H1092" i="8" s="1"/>
  <c r="I1092" i="8"/>
  <c r="J1092" i="8"/>
  <c r="K1092" i="8"/>
  <c r="F1093" i="8"/>
  <c r="G1093" i="8" a="1"/>
  <c r="G1093" i="8" s="1"/>
  <c r="H1093" i="8" a="1"/>
  <c r="H1093" i="8" s="1"/>
  <c r="I1093" i="8"/>
  <c r="J1093" i="8"/>
  <c r="K1093" i="8"/>
  <c r="F1094" i="8"/>
  <c r="G1094" i="8" a="1"/>
  <c r="G1094" i="8" s="1"/>
  <c r="H1094" i="8" a="1"/>
  <c r="H1094" i="8" s="1"/>
  <c r="I1094" i="8"/>
  <c r="J1094" i="8"/>
  <c r="K1094" i="8"/>
  <c r="F1095" i="8"/>
  <c r="G1095" i="8" a="1"/>
  <c r="G1095" i="8" s="1"/>
  <c r="H1095" i="8" a="1"/>
  <c r="H1095" i="8" s="1"/>
  <c r="I1095" i="8"/>
  <c r="J1095" i="8"/>
  <c r="K1095" i="8"/>
  <c r="F1096" i="8"/>
  <c r="G1096" i="8" a="1"/>
  <c r="G1096" i="8" s="1"/>
  <c r="H1096" i="8" a="1"/>
  <c r="H1096" i="8" s="1"/>
  <c r="I1096" i="8"/>
  <c r="J1096" i="8"/>
  <c r="K1096" i="8"/>
  <c r="F1097" i="8"/>
  <c r="G1097" i="8" a="1"/>
  <c r="G1097" i="8" s="1"/>
  <c r="H1097" i="8" a="1"/>
  <c r="H1097" i="8" s="1"/>
  <c r="I1097" i="8"/>
  <c r="J1097" i="8"/>
  <c r="K1097" i="8"/>
  <c r="F1098" i="8"/>
  <c r="G1098" i="8" a="1"/>
  <c r="G1098" i="8" s="1"/>
  <c r="H1098" i="8" a="1"/>
  <c r="H1098" i="8" s="1"/>
  <c r="I1098" i="8"/>
  <c r="J1098" i="8"/>
  <c r="K1098" i="8"/>
  <c r="F1099" i="8"/>
  <c r="G1099" i="8" a="1"/>
  <c r="G1099" i="8" s="1"/>
  <c r="H1099" i="8" a="1"/>
  <c r="H1099" i="8" s="1"/>
  <c r="I1099" i="8"/>
  <c r="J1099" i="8"/>
  <c r="K1099" i="8"/>
  <c r="F1100" i="8"/>
  <c r="G1100" i="8" a="1"/>
  <c r="G1100" i="8" s="1"/>
  <c r="H1100" i="8" a="1"/>
  <c r="H1100" i="8" s="1"/>
  <c r="I1100" i="8"/>
  <c r="J1100" i="8"/>
  <c r="K1100" i="8"/>
  <c r="F1101" i="8"/>
  <c r="G1101" i="8" a="1"/>
  <c r="G1101" i="8" s="1"/>
  <c r="H1101" i="8" a="1"/>
  <c r="H1101" i="8" s="1"/>
  <c r="I1101" i="8"/>
  <c r="J1101" i="8"/>
  <c r="K1101" i="8"/>
  <c r="F1102" i="8"/>
  <c r="G1102" i="8" a="1"/>
  <c r="G1102" i="8" s="1"/>
  <c r="H1102" i="8" a="1"/>
  <c r="H1102" i="8" s="1"/>
  <c r="I1102" i="8"/>
  <c r="J1102" i="8"/>
  <c r="K1102" i="8"/>
  <c r="F1103" i="8"/>
  <c r="G1103" i="8" a="1"/>
  <c r="G1103" i="8" s="1"/>
  <c r="H1103" i="8" a="1"/>
  <c r="H1103" i="8" s="1"/>
  <c r="I1103" i="8"/>
  <c r="J1103" i="8"/>
  <c r="K1103" i="8"/>
  <c r="F1104" i="8"/>
  <c r="G1104" i="8" a="1"/>
  <c r="G1104" i="8" s="1"/>
  <c r="H1104" i="8" a="1"/>
  <c r="H1104" i="8" s="1"/>
  <c r="I1104" i="8"/>
  <c r="J1104" i="8"/>
  <c r="K1104" i="8"/>
  <c r="F1105" i="8"/>
  <c r="G1105" i="8" a="1"/>
  <c r="G1105" i="8" s="1"/>
  <c r="H1105" i="8" a="1"/>
  <c r="H1105" i="8" s="1"/>
  <c r="I1105" i="8"/>
  <c r="J1105" i="8"/>
  <c r="K1105" i="8"/>
  <c r="F1106" i="8"/>
  <c r="G1106" i="8" a="1"/>
  <c r="G1106" i="8" s="1"/>
  <c r="H1106" i="8" a="1"/>
  <c r="H1106" i="8" s="1"/>
  <c r="I1106" i="8"/>
  <c r="J1106" i="8"/>
  <c r="K1106" i="8"/>
  <c r="F1107" i="8"/>
  <c r="G1107" i="8" a="1"/>
  <c r="G1107" i="8" s="1"/>
  <c r="H1107" i="8" a="1"/>
  <c r="H1107" i="8" s="1"/>
  <c r="I1107" i="8"/>
  <c r="J1107" i="8"/>
  <c r="K1107" i="8"/>
  <c r="F1108" i="8"/>
  <c r="G1108" i="8" a="1"/>
  <c r="G1108" i="8" s="1"/>
  <c r="H1108" i="8" a="1"/>
  <c r="H1108" i="8" s="1"/>
  <c r="I1108" i="8"/>
  <c r="J1108" i="8"/>
  <c r="K1108" i="8"/>
  <c r="F1109" i="8"/>
  <c r="G1109" i="8" a="1"/>
  <c r="G1109" i="8" s="1"/>
  <c r="H1109" i="8" a="1"/>
  <c r="H1109" i="8" s="1"/>
  <c r="I1109" i="8"/>
  <c r="J1109" i="8"/>
  <c r="K1109" i="8"/>
  <c r="F1110" i="8"/>
  <c r="G1110" i="8" a="1"/>
  <c r="G1110" i="8" s="1"/>
  <c r="H1110" i="8" a="1"/>
  <c r="H1110" i="8" s="1"/>
  <c r="I1110" i="8"/>
  <c r="J1110" i="8"/>
  <c r="K1110" i="8"/>
  <c r="F1111" i="8"/>
  <c r="G1111" i="8" a="1"/>
  <c r="G1111" i="8" s="1"/>
  <c r="H1111" i="8" a="1"/>
  <c r="H1111" i="8" s="1"/>
  <c r="I1111" i="8"/>
  <c r="J1111" i="8"/>
  <c r="K1111" i="8"/>
  <c r="F1112" i="8"/>
  <c r="G1112" i="8" a="1"/>
  <c r="G1112" i="8" s="1"/>
  <c r="H1112" i="8" a="1"/>
  <c r="H1112" i="8" s="1"/>
  <c r="I1112" i="8"/>
  <c r="J1112" i="8"/>
  <c r="K1112" i="8"/>
  <c r="F1113" i="8"/>
  <c r="G1113" i="8" a="1"/>
  <c r="G1113" i="8" s="1"/>
  <c r="H1113" i="8" a="1"/>
  <c r="H1113" i="8" s="1"/>
  <c r="I1113" i="8"/>
  <c r="J1113" i="8"/>
  <c r="K1113" i="8"/>
  <c r="F1114" i="8"/>
  <c r="G1114" i="8" a="1"/>
  <c r="G1114" i="8" s="1"/>
  <c r="H1114" i="8" a="1"/>
  <c r="H1114" i="8" s="1"/>
  <c r="I1114" i="8"/>
  <c r="J1114" i="8"/>
  <c r="K1114" i="8"/>
  <c r="F1115" i="8"/>
  <c r="G1115" i="8" a="1"/>
  <c r="G1115" i="8" s="1"/>
  <c r="H1115" i="8" a="1"/>
  <c r="H1115" i="8" s="1"/>
  <c r="I1115" i="8"/>
  <c r="J1115" i="8"/>
  <c r="K1115" i="8"/>
  <c r="F1116" i="8"/>
  <c r="F1117" i="8"/>
  <c r="F1118" i="8"/>
  <c r="F1119" i="8"/>
  <c r="F1120" i="8"/>
  <c r="F1121" i="8"/>
  <c r="F1122" i="8"/>
  <c r="F1123" i="8"/>
  <c r="F1124" i="8"/>
  <c r="F1125" i="8"/>
  <c r="F1126" i="8"/>
  <c r="F1127" i="8"/>
  <c r="F1128" i="8"/>
  <c r="F1129" i="8"/>
  <c r="F1130" i="8"/>
  <c r="F1131" i="8"/>
  <c r="BW3" i="10"/>
  <c r="BW4" i="10"/>
  <c r="BW5" i="10"/>
  <c r="BW6" i="10"/>
  <c r="BW7" i="10"/>
  <c r="BW8" i="10"/>
  <c r="BW9" i="10"/>
  <c r="BW10" i="10"/>
  <c r="BW11" i="10"/>
  <c r="BW12" i="10"/>
  <c r="BW13" i="10"/>
  <c r="BW14" i="10"/>
  <c r="BW15" i="10"/>
  <c r="BW16" i="10"/>
  <c r="BW17" i="10"/>
  <c r="BW18" i="10"/>
  <c r="BW19" i="10"/>
  <c r="BW20" i="10"/>
  <c r="BW21" i="10"/>
  <c r="BW22" i="10"/>
  <c r="BW23" i="10"/>
  <c r="BW24" i="10"/>
  <c r="BW25" i="10"/>
  <c r="BW26" i="10"/>
  <c r="BW27" i="10"/>
  <c r="BW28" i="10"/>
  <c r="BW29" i="10"/>
  <c r="BW30" i="10"/>
  <c r="BW31" i="10"/>
  <c r="BW32" i="10"/>
  <c r="BW33" i="10"/>
  <c r="BW34" i="10"/>
  <c r="BW35" i="10"/>
  <c r="BW36" i="10"/>
  <c r="BW37" i="10"/>
  <c r="BW38" i="10"/>
  <c r="BW39" i="10"/>
  <c r="BW40" i="10"/>
  <c r="BW41" i="10"/>
  <c r="BW42" i="10"/>
  <c r="BW43" i="10"/>
  <c r="BW44" i="10"/>
  <c r="BW45" i="10"/>
  <c r="BW46" i="10"/>
  <c r="BW47" i="10"/>
  <c r="BW48" i="10"/>
  <c r="BW49" i="10"/>
  <c r="BW50" i="10"/>
  <c r="BW51" i="10"/>
  <c r="BW52" i="10"/>
  <c r="BW53" i="10"/>
  <c r="BW54" i="10"/>
  <c r="BW55" i="10"/>
  <c r="BW56" i="10"/>
  <c r="BW57" i="10"/>
  <c r="BW58" i="10"/>
  <c r="BW59" i="10"/>
  <c r="BW60" i="10"/>
  <c r="BW61" i="10"/>
  <c r="BW62" i="10"/>
  <c r="BW63" i="10"/>
  <c r="BW64" i="10"/>
  <c r="BW65" i="10"/>
  <c r="BW66" i="10"/>
  <c r="BW67" i="10"/>
  <c r="BW68" i="10"/>
  <c r="BW69" i="10"/>
  <c r="E3" i="5"/>
  <c r="B12" i="1" s="1"/>
  <c r="M6" i="8"/>
  <c r="O6" i="8" s="1" a="1"/>
  <c r="O6" i="8" s="1"/>
  <c r="F16" i="1"/>
  <c r="A16" i="1"/>
  <c r="BW51" i="7"/>
  <c r="M2" i="8"/>
  <c r="N2" i="8" s="1" a="1"/>
  <c r="N2" i="8" s="1"/>
  <c r="H10" i="1" s="1"/>
  <c r="M3" i="8"/>
  <c r="F11" i="1" s="1"/>
  <c r="M4" i="8"/>
  <c r="N4" i="8" s="1" a="1"/>
  <c r="N4" i="8" s="1"/>
  <c r="H12" i="1" s="1"/>
  <c r="M5" i="8"/>
  <c r="O5" i="8" s="1" a="1"/>
  <c r="O5" i="8" s="1"/>
  <c r="O3" i="9" a="1"/>
  <c r="O3" i="9" s="1"/>
  <c r="N4" i="9" a="1"/>
  <c r="N4" i="9" s="1"/>
  <c r="C12" i="1" s="1"/>
  <c r="A13" i="1"/>
  <c r="D8" i="1"/>
  <c r="I8" i="1"/>
  <c r="G8" i="1"/>
  <c r="B8" i="1"/>
  <c r="IT5" i="1" s="1"/>
  <c r="BW47" i="7"/>
  <c r="BW60" i="7"/>
  <c r="BW3" i="7"/>
  <c r="BW64" i="7"/>
  <c r="BW69" i="7"/>
  <c r="BW68" i="7"/>
  <c r="BW67" i="7"/>
  <c r="BW66" i="7"/>
  <c r="BW65" i="7"/>
  <c r="BW63" i="7"/>
  <c r="BW62" i="7"/>
  <c r="BW61" i="7"/>
  <c r="BW59" i="7"/>
  <c r="BW58" i="7"/>
  <c r="BW57" i="7"/>
  <c r="BW56" i="7"/>
  <c r="BW55" i="7"/>
  <c r="BW54" i="7"/>
  <c r="BW53" i="7"/>
  <c r="BW52" i="7"/>
  <c r="BW50" i="7"/>
  <c r="BW49" i="7"/>
  <c r="BW48" i="7"/>
  <c r="BW46" i="7"/>
  <c r="BW45" i="7"/>
  <c r="BW44" i="7"/>
  <c r="BW43" i="7"/>
  <c r="BW42" i="7"/>
  <c r="BW41" i="7"/>
  <c r="BW40" i="7"/>
  <c r="BW39" i="7"/>
  <c r="BW38" i="7"/>
  <c r="BW37" i="7"/>
  <c r="BW36" i="7"/>
  <c r="BW35" i="7"/>
  <c r="BW34" i="7"/>
  <c r="BW33" i="7"/>
  <c r="BW32" i="7"/>
  <c r="BW31" i="7"/>
  <c r="BW30" i="7"/>
  <c r="BW29" i="7"/>
  <c r="BW28" i="7"/>
  <c r="BW27" i="7"/>
  <c r="BW26" i="7"/>
  <c r="BW25" i="7"/>
  <c r="BW24" i="7"/>
  <c r="BW23" i="7"/>
  <c r="BW22" i="7"/>
  <c r="BW21" i="7"/>
  <c r="BW20" i="7"/>
  <c r="BW19" i="7"/>
  <c r="BW18" i="7"/>
  <c r="BW17" i="7"/>
  <c r="BW16" i="7"/>
  <c r="BW15" i="7"/>
  <c r="BW14" i="7"/>
  <c r="BW13" i="7"/>
  <c r="BW12" i="7"/>
  <c r="BW11" i="7"/>
  <c r="BW10" i="7"/>
  <c r="BW9" i="7"/>
  <c r="BW8" i="7"/>
  <c r="BW7" i="7"/>
  <c r="BW6" i="7"/>
  <c r="BW5" i="7"/>
  <c r="BW4" i="7"/>
  <c r="O5" i="9" a="1"/>
  <c r="O5" i="9" s="1"/>
  <c r="C14" i="1"/>
  <c r="F13" i="1"/>
  <c r="F23" i="1" s="1"/>
  <c r="A11" i="1"/>
  <c r="A21" i="1" s="1"/>
  <c r="O6" i="9" a="1"/>
  <c r="O6" i="9" s="1"/>
  <c r="A14" i="1"/>
  <c r="A24" i="1" s="1"/>
  <c r="N3" i="9" a="1"/>
  <c r="N3" i="9" s="1"/>
  <c r="C11" i="1" s="1"/>
  <c r="O3" i="8" a="1"/>
  <c r="O3" i="8" s="1"/>
  <c r="A10" i="1"/>
  <c r="F14" i="1" l="1"/>
  <c r="F24" i="1" s="1"/>
  <c r="C21" i="1"/>
  <c r="BX47" i="7"/>
  <c r="F10" i="1"/>
  <c r="F20" i="1" s="1"/>
  <c r="H20" i="1" s="1"/>
  <c r="F12" i="1"/>
  <c r="IT4" i="1"/>
  <c r="BX45" i="7"/>
  <c r="BX51" i="7"/>
  <c r="BX20" i="7"/>
  <c r="BX33" i="7"/>
  <c r="BX7" i="7"/>
  <c r="BX64" i="7"/>
  <c r="BX65" i="7"/>
  <c r="BX6" i="7"/>
  <c r="BX68" i="7"/>
  <c r="BX21" i="7"/>
  <c r="BX13" i="7"/>
  <c r="BX12" i="7"/>
  <c r="BX56" i="7"/>
  <c r="BX26" i="7"/>
  <c r="BX22" i="7"/>
  <c r="BX41" i="7"/>
  <c r="BX34" i="7"/>
  <c r="BX18" i="7"/>
  <c r="BX19" i="7"/>
  <c r="BX63" i="7"/>
  <c r="BX27" i="7"/>
  <c r="BX57" i="7"/>
  <c r="BX17" i="7"/>
  <c r="BX32" i="7"/>
  <c r="BX58" i="7"/>
  <c r="BX38" i="7"/>
  <c r="BX49" i="7"/>
  <c r="BX69" i="7"/>
  <c r="H24" i="1"/>
  <c r="B10" i="1"/>
  <c r="B20" i="1" s="1"/>
  <c r="BX40" i="7"/>
  <c r="BX3" i="7"/>
  <c r="BX52" i="7"/>
  <c r="BX42" i="7"/>
  <c r="BX36" i="7"/>
  <c r="BX24" i="7"/>
  <c r="BX62" i="7"/>
  <c r="BX10" i="7"/>
  <c r="BX16" i="7"/>
  <c r="BX44" i="7"/>
  <c r="BX11" i="7"/>
  <c r="BX70" i="7"/>
  <c r="BX55" i="7"/>
  <c r="C24" i="1"/>
  <c r="H23" i="1"/>
  <c r="G12" i="1"/>
  <c r="G22" i="1" s="1"/>
  <c r="B11" i="1"/>
  <c r="B21" i="1" s="1"/>
  <c r="A32" i="1"/>
  <c r="B13" i="1"/>
  <c r="B23" i="1" s="1"/>
  <c r="A23" i="1"/>
  <c r="C23" i="1" s="1"/>
  <c r="F21" i="1"/>
  <c r="H21" i="1" s="1"/>
  <c r="G11" i="1"/>
  <c r="G21" i="1" s="1"/>
  <c r="G13" i="1"/>
  <c r="A20" i="1"/>
  <c r="BX37" i="7"/>
  <c r="BX14" i="7"/>
  <c r="BX66" i="7"/>
  <c r="BX31" i="7"/>
  <c r="BX43" i="7"/>
  <c r="BX61" i="7"/>
  <c r="BX8" i="7"/>
  <c r="BX50" i="7"/>
  <c r="BX60" i="7"/>
  <c r="BX39" i="7"/>
  <c r="BX28" i="7"/>
  <c r="BX35" i="7"/>
  <c r="BX67" i="7"/>
  <c r="BX25" i="7"/>
  <c r="BX48" i="7"/>
  <c r="G10" i="1"/>
  <c r="G20" i="1" s="1"/>
  <c r="BX30" i="7"/>
  <c r="BX54" i="7"/>
  <c r="BX15" i="7"/>
  <c r="BX29" i="7"/>
  <c r="N3" i="8" a="1"/>
  <c r="N3" i="8" s="1"/>
  <c r="H11" i="1" s="1"/>
  <c r="O2" i="8" a="1"/>
  <c r="O2" i="8" s="1"/>
  <c r="N5" i="8" a="1"/>
  <c r="N5" i="8" s="1"/>
  <c r="H13" i="1" s="1"/>
  <c r="O4" i="9" a="1"/>
  <c r="O4" i="9" s="1"/>
  <c r="N6" i="8" a="1"/>
  <c r="N6" i="8" s="1"/>
  <c r="H14" i="1" s="1"/>
  <c r="C10" i="1"/>
  <c r="N5" i="9" a="1"/>
  <c r="N5" i="9" s="1"/>
  <c r="C13" i="1" s="1"/>
  <c r="B14" i="1"/>
  <c r="BX23" i="7"/>
  <c r="BX59" i="7"/>
  <c r="A26" i="1"/>
  <c r="BX5" i="7"/>
  <c r="BX46" i="7"/>
  <c r="BX9" i="7"/>
  <c r="BX53" i="7"/>
  <c r="BX4" i="7"/>
  <c r="F22" i="1"/>
  <c r="H22" i="1" s="1"/>
  <c r="O4" i="8" a="1"/>
  <c r="O4" i="8" s="1"/>
  <c r="A12" i="1"/>
  <c r="G14" i="1" l="1"/>
  <c r="G24" i="1" s="1"/>
  <c r="I24" i="1" s="1"/>
  <c r="BU53" i="7"/>
  <c r="BU46" i="7"/>
  <c r="BU30" i="7"/>
  <c r="BU60" i="7"/>
  <c r="BU37" i="7"/>
  <c r="BU16" i="7"/>
  <c r="BU40" i="7"/>
  <c r="BU17" i="7"/>
  <c r="BU22" i="7"/>
  <c r="BU65" i="7"/>
  <c r="BU11" i="7"/>
  <c r="BU52" i="7"/>
  <c r="BU58" i="7"/>
  <c r="BU34" i="7"/>
  <c r="BU68" i="7"/>
  <c r="BU45" i="7"/>
  <c r="BU9" i="7"/>
  <c r="BU54" i="7"/>
  <c r="BU39" i="7"/>
  <c r="BU14" i="7"/>
  <c r="BU44" i="7"/>
  <c r="BU32" i="7"/>
  <c r="BU41" i="7"/>
  <c r="BU6" i="7"/>
  <c r="BU5" i="7"/>
  <c r="BU50" i="7"/>
  <c r="BU10" i="7"/>
  <c r="BU57" i="7"/>
  <c r="BU26" i="7"/>
  <c r="BU64" i="7"/>
  <c r="BU15" i="7"/>
  <c r="BU28" i="7"/>
  <c r="BU66" i="7"/>
  <c r="BU48" i="7"/>
  <c r="BU8" i="7"/>
  <c r="BU27" i="7"/>
  <c r="BU56" i="7"/>
  <c r="BU7" i="7"/>
  <c r="BU24" i="7"/>
  <c r="BU69" i="7"/>
  <c r="BU63" i="7"/>
  <c r="BU12" i="7"/>
  <c r="BU33" i="7"/>
  <c r="BU47" i="7"/>
  <c r="BU62" i="7"/>
  <c r="BU59" i="7"/>
  <c r="BU25" i="7"/>
  <c r="BU61" i="7"/>
  <c r="BU23" i="7"/>
  <c r="BU67" i="7"/>
  <c r="BU43" i="7"/>
  <c r="BU55" i="7"/>
  <c r="BU36" i="7"/>
  <c r="BU49" i="7"/>
  <c r="BU19" i="7"/>
  <c r="BU13" i="7"/>
  <c r="BU20" i="7"/>
  <c r="BU4" i="7"/>
  <c r="BU29" i="7"/>
  <c r="BU35" i="7"/>
  <c r="BU31" i="7"/>
  <c r="BU70" i="7"/>
  <c r="BU42" i="7"/>
  <c r="BU38" i="7"/>
  <c r="BU18" i="7"/>
  <c r="BU21" i="7"/>
  <c r="BU51" i="7"/>
  <c r="BU3" i="7"/>
  <c r="I20" i="1"/>
  <c r="D21" i="1"/>
  <c r="D10" i="1"/>
  <c r="I12" i="1"/>
  <c r="D11" i="1"/>
  <c r="I11" i="1"/>
  <c r="D14" i="1"/>
  <c r="B24" i="1"/>
  <c r="D24" i="1" s="1"/>
  <c r="I10" i="1"/>
  <c r="G23" i="1"/>
  <c r="I23" i="1" s="1"/>
  <c r="I13" i="1"/>
  <c r="D13" i="1"/>
  <c r="D23" i="1"/>
  <c r="I21" i="1"/>
  <c r="B22" i="1"/>
  <c r="A22" i="1"/>
  <c r="C22" i="1" s="1"/>
  <c r="A38" i="1"/>
  <c r="C20" i="1"/>
  <c r="D20" i="1" s="1"/>
  <c r="I22" i="1"/>
  <c r="I14" i="1" l="1"/>
  <c r="A35" i="1"/>
  <c r="A34" i="1"/>
  <c r="F36" i="1"/>
  <c r="F35" i="1"/>
  <c r="F34" i="1"/>
  <c r="A36" i="1"/>
  <c r="D22" i="1"/>
  <c r="D1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<sst xmlns="http://schemas.openxmlformats.org/spreadsheetml/2006/main" count="6629" uniqueCount="664">
  <si>
    <t>This interactive fact sheet provides data on the value of commodity exports and imports for Queensland and Australia. The interactive program generates a one-page fact sheet for the selected country and the latest five years of trade data.</t>
  </si>
  <si>
    <t>Abbreviations and definitions</t>
  </si>
  <si>
    <t>Financial year</t>
  </si>
  <si>
    <t>Commodity (SITC 2 digit)</t>
  </si>
  <si>
    <t>Standard International Trade Classification (SITC), revision 4, 2-digit breakdown.</t>
  </si>
  <si>
    <t>Sum ($)</t>
  </si>
  <si>
    <t>Recorded in $AUD and represents the value of goods at the point of loading.</t>
  </si>
  <si>
    <t>Note: Exports and imports data are based on state of origin/lodgement (as opposed to state of loading/discharge).</t>
  </si>
  <si>
    <t>Link to fact sheet -&gt;</t>
  </si>
  <si>
    <t>Fact sheet</t>
  </si>
  <si>
    <t xml:space="preserve">Queensland Government Statistician’s Office </t>
  </si>
  <si>
    <t>Queensland Treasury</t>
  </si>
  <si>
    <t>http://www.qgso.qld.gov.au/</t>
  </si>
  <si>
    <r>
      <rPr>
        <sz val="8"/>
        <color indexed="8"/>
        <rFont val="Arial"/>
        <family val="2"/>
      </rPr>
      <t>The trade data from Queensland and Australia by the commodity classification are licensed under a</t>
    </r>
    <r>
      <rPr>
        <sz val="8"/>
        <color indexed="12"/>
        <rFont val="Arial"/>
        <family val="2"/>
      </rPr>
      <t xml:space="preserve"> </t>
    </r>
    <r>
      <rPr>
        <u/>
        <sz val="8"/>
        <color indexed="12"/>
        <rFont val="Arial"/>
        <family val="2"/>
      </rPr>
      <t>Creative Commons Attribution 4.0 International Licence</t>
    </r>
  </si>
  <si>
    <t xml:space="preserve">You are free to copy, communicate and adapt the work, as long as you attribute the authors. </t>
  </si>
  <si>
    <t>To attribute this work, cite Queensland Government Statistician's Office, Queensland Treasury, Exports and Imports of merchandise goods.</t>
  </si>
  <si>
    <t>Queensland's merchandise trade relationship with</t>
  </si>
  <si>
    <t>Argentina</t>
  </si>
  <si>
    <t>Factsheet</t>
  </si>
  <si>
    <t>Queensland merchandise exports</t>
  </si>
  <si>
    <t>Queensland merchandise imports</t>
  </si>
  <si>
    <t>Total Queensland</t>
  </si>
  <si>
    <t>— A$m —</t>
  </si>
  <si>
    <t>Queensland</t>
  </si>
  <si>
    <t>Australia</t>
  </si>
  <si>
    <t>Qld as a % of Aust</t>
  </si>
  <si>
    <t>%</t>
  </si>
  <si>
    <t>(a) Excludes commodities and transactions not classified elsewhere</t>
  </si>
  <si>
    <t xml:space="preserve">http://www.qgso.qld.gov.au/ </t>
  </si>
  <si>
    <t>00 Live animals (excl. fish (not marine mammals) crustaceans, molluscs and aquatic invertebrates of SITC Division 03)</t>
  </si>
  <si>
    <t>01 Meat and meat preparations</t>
  </si>
  <si>
    <t>02 Dairy products and birds’ eggs</t>
  </si>
  <si>
    <t>03 Fish (excl. marine mammals) crustaceans, molluscs and aquatic invertebrates, and preparations thereof (excl. extracts and juices of fish, crustaceans, molluscs or other aquatic invertebrates, prepared or preserved of SITC 01710)</t>
  </si>
  <si>
    <t>04 Cereals and cereal preparations</t>
  </si>
  <si>
    <t>05 Vegetables and fruit</t>
  </si>
  <si>
    <t>06 Sugars, sugar preparations and honey</t>
  </si>
  <si>
    <t>07 Coffee, tea, cocoa, spices, and manufactures thereof</t>
  </si>
  <si>
    <t>08 Feeding stuff for animals (excl. unmilled cereals)</t>
  </si>
  <si>
    <t>09 Miscellaneous edible products and preparations</t>
  </si>
  <si>
    <t>11 Beverages</t>
  </si>
  <si>
    <t>12 Tobacco and tobacco manufactures</t>
  </si>
  <si>
    <t>21 Hides, skins and furskins, raw</t>
  </si>
  <si>
    <t>22 Oil-seeds and oleaginous fruits</t>
  </si>
  <si>
    <t>23 Crude rubber (incl. synthetic and reclaimed)</t>
  </si>
  <si>
    <t>24 Cork and wood</t>
  </si>
  <si>
    <t>25 Pulp and waste paper</t>
  </si>
  <si>
    <t>26 Textile fibres (excl. wool tops and other combed wool) and their wastes, not manufactured into yarn or fabric</t>
  </si>
  <si>
    <t>27 Crude fertilizers (excl. those of Division 56) and crude minerals (excl. coal, petroleum and precious stones)</t>
  </si>
  <si>
    <t>28 Metalliferous ores and metal scrap</t>
  </si>
  <si>
    <t>29 Crude animal and vegetable materials, nes</t>
  </si>
  <si>
    <t>32 Coal, coke and briquettes</t>
  </si>
  <si>
    <t>33 Petroleum, petroleum products and related materials</t>
  </si>
  <si>
    <t>34 Gas, natural and manufactured</t>
  </si>
  <si>
    <t>41 Animal oils and fats</t>
  </si>
  <si>
    <t>42 Fixed vegetable fats and oils, crude, refined or fractionated</t>
  </si>
  <si>
    <t>43 Animal or vegetable fats and oils, processed; waxes of animal or vegetable origin; inedible mixtures or preparations of animal or vegetable fats or oils, nes</t>
  </si>
  <si>
    <t>51 Organic chemicals</t>
  </si>
  <si>
    <t>52 Inorganic chemicals</t>
  </si>
  <si>
    <t>53 Dyeing, tanning and colouring materials</t>
  </si>
  <si>
    <t>54 Medicinal and pharmaceutical products</t>
  </si>
  <si>
    <t>55 Essential oils and resinoids and perfume materials; toilet, polishing and cleansing preparations</t>
  </si>
  <si>
    <t>56 Fertilisers (excl. those of group 272)</t>
  </si>
  <si>
    <t>57 Plastics in primary forms</t>
  </si>
  <si>
    <t>58 Plastics in non-primary forms</t>
  </si>
  <si>
    <t>59 Chemical materials and products, nes</t>
  </si>
  <si>
    <t>61 Leather, leather manufactures, nes, and dressed furskins</t>
  </si>
  <si>
    <t>62 Rubber manufactures, nes</t>
  </si>
  <si>
    <t>63 Cork and wood manufactures (excl. furniture)</t>
  </si>
  <si>
    <t>64 Paper, paperboard and articles of paper pulp, of paper or of paperboard</t>
  </si>
  <si>
    <t>65 Textile yarn, fabrics, made-up articles nes, and related products</t>
  </si>
  <si>
    <t>66 Non-metallic mineral manufactures, nes</t>
  </si>
  <si>
    <t>67 Iron and steel</t>
  </si>
  <si>
    <t>68 Non-ferrous metals</t>
  </si>
  <si>
    <t>69 Manufactures of metals, nes</t>
  </si>
  <si>
    <t>71 Power generating machinery and equipment</t>
  </si>
  <si>
    <t>72 Machinery specialized for particular industries</t>
  </si>
  <si>
    <t>73 Metalworking machinery</t>
  </si>
  <si>
    <t>74 General industrial machinery and equipment, nes, and machine parts, nes</t>
  </si>
  <si>
    <t>75 Office machines and automatic data processing machines</t>
  </si>
  <si>
    <t>76 Telecommunications and sound recording and reproducing apparatus and equipment</t>
  </si>
  <si>
    <t>77 Electrical machinery, apparatus and appliances, nes, and electrical parts thereof (incl. non electrical counterparts, nes, of electrical household type equipment)</t>
  </si>
  <si>
    <t>78 Road vehicles (incl. air-cushion vehicles)</t>
  </si>
  <si>
    <t>79 Transport equipment (excl. road vehicles)</t>
  </si>
  <si>
    <t>81 Prefabricated buildings and sanitary, plumbing, heating and lighting fixtures and fittings, nes</t>
  </si>
  <si>
    <t>82 Furniture and parts thereof; bedding, mattresses, mattress supports, cushions and similar stuffed furnishings</t>
  </si>
  <si>
    <t>83 Travel goods, handbags and similar containers</t>
  </si>
  <si>
    <t>84 Articles of apparel and clothing accessories</t>
  </si>
  <si>
    <t>85 Footwear</t>
  </si>
  <si>
    <t>87 Professional, scientific and controlling instruments and apparatus, nes</t>
  </si>
  <si>
    <t>88 Photographic apparatus, equipment and supplies and optical goods, nes; watches and clocks</t>
  </si>
  <si>
    <t>89 Miscellaneous manufactured articles, nes</t>
  </si>
  <si>
    <t>93 Special transactions and commodities not classified according to kind</t>
  </si>
  <si>
    <t>95 Gold coin whether or not legal tender, and other coin being legal tender</t>
  </si>
  <si>
    <t>96 Coin (excl. gold coin) not being legal tender</t>
  </si>
  <si>
    <t>97 Gold, non-monetary (excl. gold ores and concentrates)</t>
  </si>
  <si>
    <t>98 Combined confidential items excluding some of SITC 28099 (exports only) and some of SITC 51099 (imports only)</t>
  </si>
  <si>
    <t>Total</t>
  </si>
  <si>
    <t>Financial Year</t>
  </si>
  <si>
    <t>Country</t>
  </si>
  <si>
    <t>00 Live animals (excl. fish)</t>
  </si>
  <si>
    <t>03 Fish, crustaceans, molluscs and aquatic invertebrates</t>
  </si>
  <si>
    <t>26 Textile fibres, not manufactured into yarn or fabric</t>
  </si>
  <si>
    <t>27 Crude fertilizers and crude minerals (excl. coal, petroleum)</t>
  </si>
  <si>
    <t>43 Animal or vegetable fats and oils, processed; waxes</t>
  </si>
  <si>
    <t>55 Essential oils and resinoids and perfume materials</t>
  </si>
  <si>
    <t>64 Paper, paperboard and articles of paper pulp</t>
  </si>
  <si>
    <t>74 General industrial machinery and equipment, nes</t>
  </si>
  <si>
    <t>76 Telecommunications and sound recording and reproducing equipment</t>
  </si>
  <si>
    <t>77 Electrical machinery, apparatus and appliances, parts</t>
  </si>
  <si>
    <t>81 Prefabricated buildings; sanitary, plumbing, heating and lighting</t>
  </si>
  <si>
    <t>82 Furniture and parts thereof</t>
  </si>
  <si>
    <t>87 Professional, scientific &amp; controlling instruments, nes</t>
  </si>
  <si>
    <t>88 Photographic equipment &amp; optical goods; watches and clocks</t>
  </si>
  <si>
    <t>93 Special transactions &amp; commodities not classified</t>
  </si>
  <si>
    <t>95 Gold coin and other coin being legal tender</t>
  </si>
  <si>
    <t>98 Combined confidential items</t>
  </si>
  <si>
    <t>Rank</t>
  </si>
  <si>
    <t>Commodity</t>
  </si>
  <si>
    <t>AFGH</t>
  </si>
  <si>
    <t>AGUA</t>
  </si>
  <si>
    <t>ALBA</t>
  </si>
  <si>
    <t>ALGR</t>
  </si>
  <si>
    <t>ANGO</t>
  </si>
  <si>
    <t>ANTC</t>
  </si>
  <si>
    <t>ANTI</t>
  </si>
  <si>
    <t>ARGE</t>
  </si>
  <si>
    <t>ARMN</t>
  </si>
  <si>
    <t>ASTA</t>
  </si>
  <si>
    <t>AZBJ</t>
  </si>
  <si>
    <t>BADE</t>
  </si>
  <si>
    <t>BARB</t>
  </si>
  <si>
    <t>BELE</t>
  </si>
  <si>
    <t>BELG</t>
  </si>
  <si>
    <t>BENR</t>
  </si>
  <si>
    <t>BHRN</t>
  </si>
  <si>
    <t>BHUT</t>
  </si>
  <si>
    <t>BMDA</t>
  </si>
  <si>
    <t>BOHR</t>
  </si>
  <si>
    <t>BOLI</t>
  </si>
  <si>
    <t>BOTS</t>
  </si>
  <si>
    <t>BRAZ</t>
  </si>
  <si>
    <t>BRUN</t>
  </si>
  <si>
    <t>BULG</t>
  </si>
  <si>
    <t>BURK</t>
  </si>
  <si>
    <t>BURM</t>
  </si>
  <si>
    <t>BVIR</t>
  </si>
  <si>
    <t>CAN</t>
  </si>
  <si>
    <t>CAYM</t>
  </si>
  <si>
    <t>CHAD</t>
  </si>
  <si>
    <t>CHIN</t>
  </si>
  <si>
    <t>CHLE</t>
  </si>
  <si>
    <t>CHRI</t>
  </si>
  <si>
    <t>CMBD</t>
  </si>
  <si>
    <t>COBR</t>
  </si>
  <si>
    <t>COCO</t>
  </si>
  <si>
    <t>COMB</t>
  </si>
  <si>
    <t>COOK</t>
  </si>
  <si>
    <t>COST</t>
  </si>
  <si>
    <t>CROA</t>
  </si>
  <si>
    <t>CUBA</t>
  </si>
  <si>
    <t>CYPR</t>
  </si>
  <si>
    <t>CZEH</t>
  </si>
  <si>
    <t>DENM</t>
  </si>
  <si>
    <t>DOMI</t>
  </si>
  <si>
    <t>ECUA</t>
  </si>
  <si>
    <t>EGYP</t>
  </si>
  <si>
    <t>ERIT</t>
  </si>
  <si>
    <t>ESTO</t>
  </si>
  <si>
    <t>ETHI</t>
  </si>
  <si>
    <t>ETMR</t>
  </si>
  <si>
    <t>FCAM</t>
  </si>
  <si>
    <t>FGMY</t>
  </si>
  <si>
    <t>FIJI</t>
  </si>
  <si>
    <t>FINL</t>
  </si>
  <si>
    <t>FRAN</t>
  </si>
  <si>
    <t>FWIN</t>
  </si>
  <si>
    <t>FYRM</t>
  </si>
  <si>
    <t>GABO</t>
  </si>
  <si>
    <t>GAMB</t>
  </si>
  <si>
    <t>GERG</t>
  </si>
  <si>
    <t>GHAN</t>
  </si>
  <si>
    <t>GMLA</t>
  </si>
  <si>
    <t>GREE</t>
  </si>
  <si>
    <t>GUAM</t>
  </si>
  <si>
    <t>GUIN</t>
  </si>
  <si>
    <t>GUYA</t>
  </si>
  <si>
    <t>HAIT</t>
  </si>
  <si>
    <t>HDRS</t>
  </si>
  <si>
    <t>HGRY</t>
  </si>
  <si>
    <t>HONG</t>
  </si>
  <si>
    <t>ICEL</t>
  </si>
  <si>
    <t>INDO</t>
  </si>
  <si>
    <t>INIA</t>
  </si>
  <si>
    <t>IRAQ</t>
  </si>
  <si>
    <t>IRE</t>
  </si>
  <si>
    <t>ISRA</t>
  </si>
  <si>
    <t>ITAL</t>
  </si>
  <si>
    <t>IVOR</t>
  </si>
  <si>
    <t>JAP</t>
  </si>
  <si>
    <t>JMCA</t>
  </si>
  <si>
    <t>JORD</t>
  </si>
  <si>
    <t>KAZA</t>
  </si>
  <si>
    <t>KENY</t>
  </si>
  <si>
    <t>KIRI</t>
  </si>
  <si>
    <t>KUWA</t>
  </si>
  <si>
    <t>KYRG</t>
  </si>
  <si>
    <t>LAOS</t>
  </si>
  <si>
    <t>LATV</t>
  </si>
  <si>
    <t>LBYA</t>
  </si>
  <si>
    <t>LEBA</t>
  </si>
  <si>
    <t>LESO</t>
  </si>
  <si>
    <t>LIBE</t>
  </si>
  <si>
    <t>LITH</t>
  </si>
  <si>
    <t>LUX</t>
  </si>
  <si>
    <t>MACA</t>
  </si>
  <si>
    <t>MALI</t>
  </si>
  <si>
    <t>MARS</t>
  </si>
  <si>
    <t>MASY</t>
  </si>
  <si>
    <t>MAUS</t>
  </si>
  <si>
    <t>MDOV</t>
  </si>
  <si>
    <t>MEXI</t>
  </si>
  <si>
    <t>MICR</t>
  </si>
  <si>
    <t>MLAY</t>
  </si>
  <si>
    <t>MLDV</t>
  </si>
  <si>
    <t>MLTA</t>
  </si>
  <si>
    <t>MLWI</t>
  </si>
  <si>
    <t>MNGL</t>
  </si>
  <si>
    <t>MORO</t>
  </si>
  <si>
    <t>MOZA</t>
  </si>
  <si>
    <t>MRNS</t>
  </si>
  <si>
    <t>MRTN</t>
  </si>
  <si>
    <t>NAMI</t>
  </si>
  <si>
    <t>NAUR</t>
  </si>
  <si>
    <t>NCAL</t>
  </si>
  <si>
    <t>NEPA</t>
  </si>
  <si>
    <t>NETH</t>
  </si>
  <si>
    <t>NGRA</t>
  </si>
  <si>
    <t>NICA</t>
  </si>
  <si>
    <t>NIGE</t>
  </si>
  <si>
    <t>NIUE</t>
  </si>
  <si>
    <t>NORF</t>
  </si>
  <si>
    <t>NWAY</t>
  </si>
  <si>
    <t>NZ</t>
  </si>
  <si>
    <t>OMAN</t>
  </si>
  <si>
    <t>PAKI</t>
  </si>
  <si>
    <t>PALU</t>
  </si>
  <si>
    <t>PERU</t>
  </si>
  <si>
    <t>PHIL</t>
  </si>
  <si>
    <t>PITC</t>
  </si>
  <si>
    <t>PLYN</t>
  </si>
  <si>
    <t>PNG</t>
  </si>
  <si>
    <t>PNMA</t>
  </si>
  <si>
    <t>POLA</t>
  </si>
  <si>
    <t>PORT</t>
  </si>
  <si>
    <t>PRGY</t>
  </si>
  <si>
    <t>PSIA</t>
  </si>
  <si>
    <t>QATA</t>
  </si>
  <si>
    <t>REUN</t>
  </si>
  <si>
    <t>RICO</t>
  </si>
  <si>
    <t>RKOR</t>
  </si>
  <si>
    <t>ROUM</t>
  </si>
  <si>
    <t>RUSS</t>
  </si>
  <si>
    <t>SAFR</t>
  </si>
  <si>
    <t>SALV</t>
  </si>
  <si>
    <t>SAMO</t>
  </si>
  <si>
    <t>SAUD</t>
  </si>
  <si>
    <t>SENE</t>
  </si>
  <si>
    <t>SERB</t>
  </si>
  <si>
    <t>SEYC</t>
  </si>
  <si>
    <t>SHIP</t>
  </si>
  <si>
    <t>SING</t>
  </si>
  <si>
    <t>SLEO</t>
  </si>
  <si>
    <t>SLOV</t>
  </si>
  <si>
    <t>SOLO</t>
  </si>
  <si>
    <t>SOML</t>
  </si>
  <si>
    <t>SPAI</t>
  </si>
  <si>
    <t>SRIL</t>
  </si>
  <si>
    <t>SRNM</t>
  </si>
  <si>
    <t>STCN</t>
  </si>
  <si>
    <t>STHE</t>
  </si>
  <si>
    <t>STLU</t>
  </si>
  <si>
    <t>SUDN</t>
  </si>
  <si>
    <t>SVAK</t>
  </si>
  <si>
    <t>SWED</t>
  </si>
  <si>
    <t>SWIT</t>
  </si>
  <si>
    <t>SWZI</t>
  </si>
  <si>
    <t>SYRI</t>
  </si>
  <si>
    <t>TAIW</t>
  </si>
  <si>
    <t>TANZ</t>
  </si>
  <si>
    <t>THAI</t>
  </si>
  <si>
    <t>TNGA</t>
  </si>
  <si>
    <t>TOGO</t>
  </si>
  <si>
    <t>TRIN</t>
  </si>
  <si>
    <t>TUNI</t>
  </si>
  <si>
    <t>TURK</t>
  </si>
  <si>
    <t>TURS</t>
  </si>
  <si>
    <t>TUVA</t>
  </si>
  <si>
    <t>UAEM</t>
  </si>
  <si>
    <t>UGAN</t>
  </si>
  <si>
    <t>UK</t>
  </si>
  <si>
    <t>UKRA</t>
  </si>
  <si>
    <t>URUG</t>
  </si>
  <si>
    <t>USA</t>
  </si>
  <si>
    <t>VANU</t>
  </si>
  <si>
    <t>VENZ</t>
  </si>
  <si>
    <t>VIET</t>
  </si>
  <si>
    <t>WALL</t>
  </si>
  <si>
    <t>WSAM</t>
  </si>
  <si>
    <t>YEMN</t>
  </si>
  <si>
    <t>ZAIR</t>
  </si>
  <si>
    <t>ZIMB</t>
  </si>
  <si>
    <t>ZMBA</t>
  </si>
  <si>
    <t>BAHA</t>
  </si>
  <si>
    <t>BELA</t>
  </si>
  <si>
    <t>CEAR</t>
  </si>
  <si>
    <t>DJIB</t>
  </si>
  <si>
    <t>EGUI</t>
  </si>
  <si>
    <t>FALK</t>
  </si>
  <si>
    <t>USOI</t>
  </si>
  <si>
    <t>2018–19</t>
  </si>
  <si>
    <t>CVER</t>
  </si>
  <si>
    <t>DMCA</t>
  </si>
  <si>
    <t>GIBR</t>
  </si>
  <si>
    <t>NCD</t>
  </si>
  <si>
    <t>RWAN</t>
  </si>
  <si>
    <t>SSUD</t>
  </si>
  <si>
    <t>TAJI</t>
  </si>
  <si>
    <t>TRCA</t>
  </si>
  <si>
    <t>UNKN</t>
  </si>
  <si>
    <t>UZBK</t>
  </si>
  <si>
    <t>VIRG</t>
  </si>
  <si>
    <t>2019–20</t>
  </si>
  <si>
    <t>BGUI</t>
  </si>
  <si>
    <t>2020–21</t>
  </si>
  <si>
    <t>BRND</t>
  </si>
  <si>
    <t>MTEN</t>
  </si>
  <si>
    <t>STVI</t>
  </si>
  <si>
    <t>FRGU</t>
  </si>
  <si>
    <t>Key</t>
  </si>
  <si>
    <t>QLD Rank</t>
  </si>
  <si>
    <t>Australia Rank</t>
  </si>
  <si>
    <t>Qld ($m)</t>
  </si>
  <si>
    <t>Australia ($m)</t>
  </si>
  <si>
    <t>Finyear</t>
  </si>
  <si>
    <t>Qld Total ($m)</t>
  </si>
  <si>
    <t>Australia Total ($m)</t>
  </si>
  <si>
    <t>ANGA</t>
  </si>
  <si>
    <t>BIOT</t>
  </si>
  <si>
    <t>CMRO</t>
  </si>
  <si>
    <t>FSTE</t>
  </si>
  <si>
    <t>GNDA</t>
  </si>
  <si>
    <t>IWAS</t>
  </si>
  <si>
    <t>MONT</t>
  </si>
  <si>
    <t>PIER</t>
  </si>
  <si>
    <t>SAOT</t>
  </si>
  <si>
    <t>SARA</t>
  </si>
  <si>
    <t>AUST</t>
  </si>
  <si>
    <t>Country code</t>
  </si>
  <si>
    <t>Country Abbr.</t>
  </si>
  <si>
    <t>Currently being queried Country Code</t>
  </si>
  <si>
    <t>Update the years just once in here.Always keep 5 Finyears</t>
  </si>
  <si>
    <t>Afghanistan</t>
  </si>
  <si>
    <t>Albania</t>
  </si>
  <si>
    <t>Algeria</t>
  </si>
  <si>
    <t>Angola</t>
  </si>
  <si>
    <t>Anguilla</t>
  </si>
  <si>
    <t>Antarctica</t>
  </si>
  <si>
    <t>Antigua and Barbuda</t>
  </si>
  <si>
    <t>Ant. and Barb.</t>
  </si>
  <si>
    <t>Armenia</t>
  </si>
  <si>
    <t>Austria</t>
  </si>
  <si>
    <t>Azerbaijan</t>
  </si>
  <si>
    <t>Bahamas</t>
  </si>
  <si>
    <t>Bahrain</t>
  </si>
  <si>
    <t>Bangladesh</t>
  </si>
  <si>
    <t>Barbados</t>
  </si>
  <si>
    <t>Belarus</t>
  </si>
  <si>
    <t>Belgium</t>
  </si>
  <si>
    <t>Belize</t>
  </si>
  <si>
    <t>Benin</t>
  </si>
  <si>
    <t>Bermuda</t>
  </si>
  <si>
    <t>Bhutan</t>
  </si>
  <si>
    <t>Bolivia</t>
  </si>
  <si>
    <t>Bosnia and Herzegovina</t>
  </si>
  <si>
    <t>Bos. and Herz.</t>
  </si>
  <si>
    <t>Botswana</t>
  </si>
  <si>
    <t>Brazil</t>
  </si>
  <si>
    <t>Brunei Darussalam</t>
  </si>
  <si>
    <t>Brunei</t>
  </si>
  <si>
    <t>Bulgaria</t>
  </si>
  <si>
    <t>Burkina Faso</t>
  </si>
  <si>
    <t>Burk. Faso</t>
  </si>
  <si>
    <t>Burundi</t>
  </si>
  <si>
    <t>Cambodia</t>
  </si>
  <si>
    <t>Cameroon</t>
  </si>
  <si>
    <t>Canada</t>
  </si>
  <si>
    <t>Cape Verde</t>
  </si>
  <si>
    <t>Cayman Islands</t>
  </si>
  <si>
    <t>Cayman Is.</t>
  </si>
  <si>
    <t>Central African Repub</t>
  </si>
  <si>
    <t>Central African Rep</t>
  </si>
  <si>
    <t>Chad</t>
  </si>
  <si>
    <t>Chile</t>
  </si>
  <si>
    <t>China</t>
  </si>
  <si>
    <t>Christmas Island</t>
  </si>
  <si>
    <t>Christmas Is.</t>
  </si>
  <si>
    <t>Cocos (Keeling) Island</t>
  </si>
  <si>
    <t>Cocos (Keeling) Is.</t>
  </si>
  <si>
    <t>Colombia</t>
  </si>
  <si>
    <t xml:space="preserve">Comoros, Republic of </t>
  </si>
  <si>
    <t xml:space="preserve">Comoros, Rep of </t>
  </si>
  <si>
    <t>Congo</t>
  </si>
  <si>
    <t>Cook Islands</t>
  </si>
  <si>
    <t>Costa Rica</t>
  </si>
  <si>
    <t>Cote d'Ivoire</t>
  </si>
  <si>
    <t>Croatia</t>
  </si>
  <si>
    <t>Cuba</t>
  </si>
  <si>
    <t>Cyprus</t>
  </si>
  <si>
    <t>Czechia</t>
  </si>
  <si>
    <t xml:space="preserve">Dem Rep of Congo, Zaire </t>
  </si>
  <si>
    <t>Zaire</t>
  </si>
  <si>
    <t>Denmark</t>
  </si>
  <si>
    <t>Djibouti</t>
  </si>
  <si>
    <t>Dominica</t>
  </si>
  <si>
    <t>Dominican Republic</t>
  </si>
  <si>
    <t>Dom. Rep.</t>
  </si>
  <si>
    <t>Ecuador</t>
  </si>
  <si>
    <t>Egypt</t>
  </si>
  <si>
    <t>El Salvador</t>
  </si>
  <si>
    <t>Equatorial Guinea</t>
  </si>
  <si>
    <t>Eritrea</t>
  </si>
  <si>
    <t>Estonia</t>
  </si>
  <si>
    <t>Eswatini</t>
  </si>
  <si>
    <t>Ethiopia</t>
  </si>
  <si>
    <t>Falkland Islands</t>
  </si>
  <si>
    <t>Fiji</t>
  </si>
  <si>
    <t>Finland</t>
  </si>
  <si>
    <t>France</t>
  </si>
  <si>
    <t>French Antilles</t>
  </si>
  <si>
    <t>French Guiana</t>
  </si>
  <si>
    <t>French Polynesia</t>
  </si>
  <si>
    <t>Gabon</t>
  </si>
  <si>
    <t>Gambia</t>
  </si>
  <si>
    <t>Georgia</t>
  </si>
  <si>
    <t>Germany</t>
  </si>
  <si>
    <t>Ghana</t>
  </si>
  <si>
    <t>Gibraltar</t>
  </si>
  <si>
    <t>Greece</t>
  </si>
  <si>
    <t>Grenada</t>
  </si>
  <si>
    <t>Guam</t>
  </si>
  <si>
    <t>Guatemala</t>
  </si>
  <si>
    <t>Guinea</t>
  </si>
  <si>
    <t>Guyana</t>
  </si>
  <si>
    <t>Haiti</t>
  </si>
  <si>
    <t>Honduras</t>
  </si>
  <si>
    <t>Hong Kong (SAR of China)</t>
  </si>
  <si>
    <t>Hong Kong</t>
  </si>
  <si>
    <t>Hungary</t>
  </si>
  <si>
    <t>Iceland</t>
  </si>
  <si>
    <t>India</t>
  </si>
  <si>
    <t>Indonesia</t>
  </si>
  <si>
    <t>Iran</t>
  </si>
  <si>
    <t>Iraq</t>
  </si>
  <si>
    <t>Ireland</t>
  </si>
  <si>
    <t>Israel</t>
  </si>
  <si>
    <t>Italy</t>
  </si>
  <si>
    <t>Jamaica</t>
  </si>
  <si>
    <t>Japan</t>
  </si>
  <si>
    <t>Jordan</t>
  </si>
  <si>
    <t>Kazakhstan</t>
  </si>
  <si>
    <t>Kenya</t>
  </si>
  <si>
    <t>Kiribati</t>
  </si>
  <si>
    <t>KRDR</t>
  </si>
  <si>
    <t>Korea, Dem People's Rep</t>
  </si>
  <si>
    <t>Korea, Dem Rep. of</t>
  </si>
  <si>
    <t>Korea, Republic of (South)</t>
  </si>
  <si>
    <t>Korea, Rep. of</t>
  </si>
  <si>
    <t>Kuwait</t>
  </si>
  <si>
    <t>Kyrgyztan</t>
  </si>
  <si>
    <t>Laos</t>
  </si>
  <si>
    <t>Latvia</t>
  </si>
  <si>
    <t>Lebanon</t>
  </si>
  <si>
    <t>Lesotho</t>
  </si>
  <si>
    <t>Liberia</t>
  </si>
  <si>
    <t>Libya</t>
  </si>
  <si>
    <t>Lithuania</t>
  </si>
  <si>
    <t>Luxembourg</t>
  </si>
  <si>
    <t>Macau (SAR of China)</t>
  </si>
  <si>
    <t>Macau</t>
  </si>
  <si>
    <t>Madagascar</t>
  </si>
  <si>
    <t>Malawi</t>
  </si>
  <si>
    <t>Malaysia</t>
  </si>
  <si>
    <t>Maldives</t>
  </si>
  <si>
    <t>Mali</t>
  </si>
  <si>
    <t>Malta</t>
  </si>
  <si>
    <t>Marianas Northern</t>
  </si>
  <si>
    <t>Marshall Islands</t>
  </si>
  <si>
    <t>Marshall Is.</t>
  </si>
  <si>
    <t>Mauritania</t>
  </si>
  <si>
    <t>Mauritius</t>
  </si>
  <si>
    <t>Mexico</t>
  </si>
  <si>
    <t>Micronesia Fed States of</t>
  </si>
  <si>
    <t>Micronesia</t>
  </si>
  <si>
    <t>Moldova</t>
  </si>
  <si>
    <t>Mongolia</t>
  </si>
  <si>
    <t>Montserrat</t>
  </si>
  <si>
    <t>Morocco</t>
  </si>
  <si>
    <t>Mozambique</t>
  </si>
  <si>
    <t>Myanmar</t>
  </si>
  <si>
    <t>Namibia</t>
  </si>
  <si>
    <t>Nauru</t>
  </si>
  <si>
    <t>Nepal</t>
  </si>
  <si>
    <t>Netherlands</t>
  </si>
  <si>
    <t>Netherlands Antilles</t>
  </si>
  <si>
    <t>Neth. Antilles</t>
  </si>
  <si>
    <t>New Caledonia</t>
  </si>
  <si>
    <t>New Zealand</t>
  </si>
  <si>
    <t>Nicaragua</t>
  </si>
  <si>
    <t>Niger</t>
  </si>
  <si>
    <t>Nigeria</t>
  </si>
  <si>
    <t>Niue</t>
  </si>
  <si>
    <t>Norfolk Island</t>
  </si>
  <si>
    <t>Norfolk Is.</t>
  </si>
  <si>
    <t>North Macedonia</t>
  </si>
  <si>
    <t>Norway</t>
  </si>
  <si>
    <t>Oman</t>
  </si>
  <si>
    <t>Pakistan</t>
  </si>
  <si>
    <t>Palau</t>
  </si>
  <si>
    <t>PALA</t>
  </si>
  <si>
    <t xml:space="preserve">Palestine, Terr Admin By </t>
  </si>
  <si>
    <t>Palestine</t>
  </si>
  <si>
    <t>Panama</t>
  </si>
  <si>
    <t>Papua New Guinea</t>
  </si>
  <si>
    <t>Paraguay</t>
  </si>
  <si>
    <t>Peru</t>
  </si>
  <si>
    <t>Philippines</t>
  </si>
  <si>
    <t>Pitcairn Island</t>
  </si>
  <si>
    <t>Pitcairn Is</t>
  </si>
  <si>
    <t>Poland</t>
  </si>
  <si>
    <t>Portugal</t>
  </si>
  <si>
    <t>Puerto Rico</t>
  </si>
  <si>
    <t>Qatar</t>
  </si>
  <si>
    <t>Reunion</t>
  </si>
  <si>
    <t>Romania</t>
  </si>
  <si>
    <t>ROSS</t>
  </si>
  <si>
    <t>Ross Dependency</t>
  </si>
  <si>
    <t>Ross</t>
  </si>
  <si>
    <t>Russian Federation</t>
  </si>
  <si>
    <t>Russia</t>
  </si>
  <si>
    <t>Rwanda</t>
  </si>
  <si>
    <t>Samoa</t>
  </si>
  <si>
    <t>Samoa (American)</t>
  </si>
  <si>
    <t>Am. Samoa</t>
  </si>
  <si>
    <t>Sao Tome and Principe</t>
  </si>
  <si>
    <t>S. T. &amp; Principe</t>
  </si>
  <si>
    <t>Saudi Arabia</t>
  </si>
  <si>
    <t>Senegal</t>
  </si>
  <si>
    <t>Seychelles</t>
  </si>
  <si>
    <t>Sierra Leone</t>
  </si>
  <si>
    <t>Singapore</t>
  </si>
  <si>
    <t>Slovak Republic</t>
  </si>
  <si>
    <t>Slovenia</t>
  </si>
  <si>
    <t>Solomon Islands</t>
  </si>
  <si>
    <t>Solomon Is.</t>
  </si>
  <si>
    <t>Somalia</t>
  </si>
  <si>
    <t>South Africa</t>
  </si>
  <si>
    <t>Spain</t>
  </si>
  <si>
    <t>Sri Lanka</t>
  </si>
  <si>
    <t>St Christopher and Nevis</t>
  </si>
  <si>
    <t>St Chr. &amp; Nevis</t>
  </si>
  <si>
    <t>St Pierre and Miquelon</t>
  </si>
  <si>
    <t>St Pier. and Miqu.</t>
  </si>
  <si>
    <t>St. Helena</t>
  </si>
  <si>
    <t>St. Lucia</t>
  </si>
  <si>
    <t>St. Vincent &amp; Grenadines</t>
  </si>
  <si>
    <t>St. Vin. &amp; Gren.</t>
  </si>
  <si>
    <t>Suriname</t>
  </si>
  <si>
    <t>Sweden</t>
  </si>
  <si>
    <t>Switzerland</t>
  </si>
  <si>
    <t>Syria</t>
  </si>
  <si>
    <t>Taiwan</t>
  </si>
  <si>
    <t>Tajikistan</t>
  </si>
  <si>
    <t>Tanzania</t>
  </si>
  <si>
    <t>Thailand</t>
  </si>
  <si>
    <t>Timor–Leste</t>
  </si>
  <si>
    <t>Togo</t>
  </si>
  <si>
    <t>TOKI</t>
  </si>
  <si>
    <t>Tokelau</t>
  </si>
  <si>
    <t>Tonga</t>
  </si>
  <si>
    <t>Trinidad and Tobago</t>
  </si>
  <si>
    <t>Trin. &amp; Toba.</t>
  </si>
  <si>
    <t>TTPI</t>
  </si>
  <si>
    <t>Trust Territory of Pacific Islands</t>
  </si>
  <si>
    <t>Trust Ter. Pac Is.</t>
  </si>
  <si>
    <t>Tunisia</t>
  </si>
  <si>
    <t>Turkmenistan</t>
  </si>
  <si>
    <t>Turks and Caicos Islands</t>
  </si>
  <si>
    <t>Turks &amp; Caicos Is.</t>
  </si>
  <si>
    <t>Tuvalu</t>
  </si>
  <si>
    <t>Uganda</t>
  </si>
  <si>
    <t>Ukraine</t>
  </si>
  <si>
    <t>United Arab Emirates</t>
  </si>
  <si>
    <t>UAE</t>
  </si>
  <si>
    <t>United Kingdom</t>
  </si>
  <si>
    <t>United States of America</t>
  </si>
  <si>
    <t>United States Virgin Is</t>
  </si>
  <si>
    <t>Virgin Is. (USA)</t>
  </si>
  <si>
    <t>Uruguay</t>
  </si>
  <si>
    <t>Uzbekistan</t>
  </si>
  <si>
    <t>Vanuatu</t>
  </si>
  <si>
    <t>Venezuela</t>
  </si>
  <si>
    <t>Vietnam</t>
  </si>
  <si>
    <t xml:space="preserve">Virgin Islands, British </t>
  </si>
  <si>
    <t>Virgin Is. (British)</t>
  </si>
  <si>
    <t>Wallis &amp; Futuna Islands</t>
  </si>
  <si>
    <t>Wallis &amp; Futuna Is.</t>
  </si>
  <si>
    <t>Western Sahara</t>
  </si>
  <si>
    <t>Yemen</t>
  </si>
  <si>
    <t>Zambia</t>
  </si>
  <si>
    <t>Zimbabwe</t>
  </si>
  <si>
    <t>Countries not to be queried</t>
  </si>
  <si>
    <t>French Southern Territories</t>
  </si>
  <si>
    <t>WAKE</t>
  </si>
  <si>
    <t>Wake Island</t>
  </si>
  <si>
    <t>CONF</t>
  </si>
  <si>
    <t>Country Conf Alumina</t>
  </si>
  <si>
    <t>Ship &amp; Aircraft Stores</t>
  </si>
  <si>
    <t>Ship &amp; Air Stores</t>
  </si>
  <si>
    <t>International Waters</t>
  </si>
  <si>
    <t>Int. Waters</t>
  </si>
  <si>
    <t>Australia (Re-imports)</t>
  </si>
  <si>
    <t>No Country Details</t>
  </si>
  <si>
    <t>Serbia</t>
  </si>
  <si>
    <t>Start from Jan09</t>
  </si>
  <si>
    <t>Montenegro</t>
  </si>
  <si>
    <t>YUGO</t>
  </si>
  <si>
    <t>Yugoslavia</t>
  </si>
  <si>
    <t>Serbia and Montenegro</t>
  </si>
  <si>
    <t>Ceased from Jan09</t>
  </si>
  <si>
    <t>South Sudan</t>
  </si>
  <si>
    <t>Start from Sep12</t>
  </si>
  <si>
    <t>SUDA</t>
  </si>
  <si>
    <t xml:space="preserve">Former Sudan (previously known as 'Sudan') </t>
  </si>
  <si>
    <t>Ceased from Sep12</t>
  </si>
  <si>
    <t xml:space="preserve">Sudan </t>
  </si>
  <si>
    <t>ANCA</t>
  </si>
  <si>
    <t>Australian Antarctic Territory</t>
  </si>
  <si>
    <t>AFZ</t>
  </si>
  <si>
    <t>Aust Fishing Zone</t>
  </si>
  <si>
    <t>KAMP</t>
  </si>
  <si>
    <t>Kampuchea</t>
  </si>
  <si>
    <t>2021–22</t>
  </si>
  <si>
    <t>Source: ABS International trade in goods and services, Australia - information consultancy subscription service, unpublished data.</t>
  </si>
  <si>
    <r>
      <t xml:space="preserve">Source: ABS, </t>
    </r>
    <r>
      <rPr>
        <i/>
        <sz val="8"/>
        <rFont val="Arial"/>
        <family val="2"/>
      </rPr>
      <t>International trade in goods and services, Australia</t>
    </r>
    <r>
      <rPr>
        <sz val="8"/>
        <rFont val="Arial"/>
        <family val="2"/>
      </rPr>
      <t xml:space="preserve"> - information consultancy subscription service, unpublished data.</t>
    </r>
  </si>
  <si>
    <r>
      <t xml:space="preserve">The trade data from Queensland and Australia by the commodity classification are licensed under a </t>
    </r>
    <r>
      <rPr>
        <u/>
        <sz val="8"/>
        <color rgb="FF0070C0"/>
        <rFont val="Arial"/>
        <family val="2"/>
      </rPr>
      <t>Creative Commons Attribution 4.0 International Licence</t>
    </r>
  </si>
  <si>
    <t>Instructions:</t>
  </si>
  <si>
    <t>Instructions: Click in the blue shaded cells below to select a country of trade:</t>
  </si>
  <si>
    <t>Click in the blue shaded cells on the 'Data' worksheet to select a country of trade. The table will populate accordingly.</t>
  </si>
  <si>
    <r>
      <t>Overseas trade of goods by value, 1-page country summary, Queensland and Australia,</t>
    </r>
    <r>
      <rPr>
        <sz val="16"/>
        <rFont val="Arial"/>
        <family val="2"/>
      </rPr>
      <t xml:space="preserve"> </t>
    </r>
    <r>
      <rPr>
        <b/>
        <sz val="16"/>
        <rFont val="Arial"/>
        <family val="2"/>
      </rPr>
      <t>2018–19 to 2022–23</t>
    </r>
  </si>
  <si>
    <t>The financial year the goods were traded (2018–19 to 2022–23).</t>
  </si>
  <si>
    <t>2022–23</t>
  </si>
  <si>
    <t>Turkiye</t>
  </si>
  <si>
    <t>02 Dairy products and birds' eggs</t>
  </si>
  <si>
    <r>
      <rPr>
        <sz val="10"/>
        <rFont val="Arial"/>
        <family val="2"/>
      </rPr>
      <t>Care should be taken as some commodities (such as LNG, alumina, semi-soft coking metallurgical coal, PCI coal and cotton) may be subject to confidentialisation. For a full listing of the confidentialised commodities see the ABS website:</t>
    </r>
    <r>
      <rPr>
        <u/>
        <sz val="10"/>
        <color indexed="12"/>
        <rFont val="Arial"/>
        <family val="2"/>
      </rPr>
      <t xml:space="preserve"> https://www.abs.gov.au/statistics/economy/international-trade/international-merchandise-trade-confidential-commodities-list/latest-release</t>
    </r>
    <r>
      <rPr>
        <sz val="10"/>
        <rFont val="Arial"/>
        <family val="2"/>
      </rPr>
      <t>. In addition, from June 2013, the ABS changed the treatment of certain commodities to maintain confidentiality. This resulted in some commodities (such as sugar) not being included in state level exports. As a consequence total exports at a state level are understated.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</si>
</sst>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0_);_(* \(#,##0.0\);_(* &quot;-&quot;??_);_(@_)"/>
  </numFmts>
  <fonts count="24" x14ac:knownFonts="1">
    <font>
      <sz val="10"/>
      <name val="Arial"/>
    </font>
    <font>
      <sz val="10"/>
      <name val="Arial"/>
      <family val="2"/>
    </font>
    <font>
      <b/>
      <sz val="10"/>
      <name val="Arial"/>
      <family val="2"/>
    </font>
    <font>
      <b/>
      <sz val="11"/>
      <name val="Arial"/>
      <family val="2"/>
    </font>
    <font>
      <sz val="8"/>
      <name val="Arial"/>
      <family val="2"/>
    </font>
    <font>
      <sz val="9"/>
      <name val="Arial"/>
      <family val="2"/>
    </font>
    <font>
      <b/>
      <sz val="9"/>
      <name val="Arial"/>
      <family val="2"/>
    </font>
    <font>
      <sz val="11"/>
      <name val="Arial"/>
      <family val="2"/>
    </font>
    <font>
      <sz val="10"/>
      <name val="Arial"/>
      <family val="2"/>
    </font>
    <font>
      <sz val="9"/>
      <color indexed="9"/>
      <name val="Arial"/>
      <family val="2"/>
    </font>
    <font>
      <u/>
      <sz val="10"/>
      <color indexed="12"/>
      <name val="Arial"/>
      <family val="2"/>
    </font>
    <font>
      <sz val="10"/>
      <color indexed="18"/>
      <name val="Arial"/>
      <family val="2"/>
    </font>
    <font>
      <u/>
      <sz val="8"/>
      <color indexed="12"/>
      <name val="Arial"/>
      <family val="2"/>
    </font>
    <font>
      <b/>
      <sz val="16"/>
      <name val="Arial"/>
      <family val="2"/>
    </font>
    <font>
      <sz val="11"/>
      <color indexed="8"/>
      <name val="Arial"/>
      <family val="2"/>
    </font>
    <font>
      <sz val="10"/>
      <color indexed="8"/>
      <name val="Arial"/>
      <family val="2"/>
    </font>
    <font>
      <i/>
      <sz val="8"/>
      <name val="Arial"/>
      <family val="2"/>
    </font>
    <font>
      <sz val="8"/>
      <color indexed="12"/>
      <name val="Arial"/>
      <family val="2"/>
    </font>
    <font>
      <sz val="8"/>
      <color indexed="8"/>
      <name val="Arial"/>
      <family val="2"/>
    </font>
    <font>
      <sz val="16"/>
      <name val="Arial"/>
      <family val="2"/>
    </font>
    <font>
      <u/>
      <sz val="8"/>
      <color rgb="FF0070C0"/>
      <name val="Arial"/>
      <family val="2"/>
    </font>
    <font>
      <b/>
      <sz val="24"/>
      <name val="Arial"/>
      <family val="2"/>
    </font>
    <font>
      <b/>
      <sz val="9"/>
      <color rgb="FFFF0000"/>
      <name val="Arial"/>
      <family val="2"/>
    </font>
    <font>
      <sz val="9"/>
      <color theme="1"/>
      <name val="Arial"/>
      <family val="2"/>
    </font>
  </fonts>
  <fills count="6">
    <fill>
      <patternFill patternType="none"/>
    </fill>
    <fill>
      <patternFill patternType="gray125"/>
    </fill>
    <fill>
      <patternFill patternType="solid">
        <fgColor indexed="52"/>
        <bgColor indexed="64"/>
      </patternFill>
    </fill>
    <fill>
      <patternFill patternType="solid">
        <fgColor indexed="13"/>
        <bgColor indexed="64"/>
      </patternFill>
    </fill>
    <fill>
      <patternFill patternType="solid">
        <fgColor theme="8" tint="0.59999389629810485"/>
        <bgColor indexed="64"/>
      </patternFill>
    </fill>
    <fill>
      <patternFill patternType="solid">
        <fgColor indexed="9"/>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s>
  <cellStyleXfs count="4">
    <xf numFmtId="0" fontId="0" fillId="0" borderId="0"/>
    <xf numFmtId="164" fontId="1" fillId="0" borderId="0" applyFont="0" applyFill="0" applyBorder="0" applyAlignment="0" applyProtection="0"/>
    <xf numFmtId="0" fontId="10" fillId="0" borderId="0" applyNumberFormat="0" applyFill="0" applyBorder="0" applyAlignment="0" applyProtection="0">
      <alignment vertical="top"/>
      <protection locked="0"/>
    </xf>
    <xf numFmtId="0" fontId="1" fillId="0" borderId="0"/>
  </cellStyleXfs>
  <cellXfs count="65">
    <xf numFmtId="0" fontId="0" fillId="0" borderId="0" xfId="0"/>
    <xf numFmtId="0" fontId="5" fillId="0" borderId="0" xfId="0" applyFont="1"/>
    <xf numFmtId="0" fontId="4" fillId="0" borderId="0" xfId="0" applyFont="1"/>
    <xf numFmtId="0" fontId="5" fillId="0" borderId="1" xfId="0" applyFont="1" applyBorder="1"/>
    <xf numFmtId="0" fontId="5" fillId="0" borderId="0" xfId="0" applyFont="1" applyAlignment="1">
      <alignment wrapText="1"/>
    </xf>
    <xf numFmtId="0" fontId="5" fillId="0" borderId="0" xfId="0" applyFont="1" applyAlignment="1">
      <alignment horizontal="right"/>
    </xf>
    <xf numFmtId="0" fontId="6" fillId="0" borderId="0" xfId="0" applyFont="1"/>
    <xf numFmtId="0" fontId="4" fillId="0" borderId="0" xfId="0" applyFont="1" applyAlignment="1">
      <alignment horizontal="right" wrapText="1"/>
    </xf>
    <xf numFmtId="0" fontId="5" fillId="0" borderId="2" xfId="0" applyFont="1" applyBorder="1" applyAlignment="1">
      <alignment wrapText="1"/>
    </xf>
    <xf numFmtId="0" fontId="5" fillId="0" borderId="2" xfId="0" applyFont="1" applyBorder="1" applyAlignment="1">
      <alignment horizontal="right"/>
    </xf>
    <xf numFmtId="0" fontId="5" fillId="0" borderId="2" xfId="0" applyFont="1" applyBorder="1" applyAlignment="1">
      <alignment horizontal="right" wrapText="1"/>
    </xf>
    <xf numFmtId="166" fontId="5" fillId="0" borderId="0" xfId="0" applyNumberFormat="1" applyFont="1"/>
    <xf numFmtId="166" fontId="5" fillId="0" borderId="1" xfId="0" applyNumberFormat="1" applyFont="1" applyBorder="1"/>
    <xf numFmtId="0" fontId="5" fillId="0" borderId="3" xfId="0" applyFont="1" applyBorder="1"/>
    <xf numFmtId="165" fontId="5" fillId="0" borderId="0" xfId="0" applyNumberFormat="1" applyFont="1"/>
    <xf numFmtId="1" fontId="5" fillId="0" borderId="0" xfId="0" applyNumberFormat="1" applyFont="1"/>
    <xf numFmtId="0" fontId="7" fillId="0" borderId="0" xfId="0" applyFont="1" applyAlignment="1">
      <alignment vertical="center" wrapText="1"/>
    </xf>
    <xf numFmtId="0" fontId="2" fillId="0" borderId="0" xfId="0" applyFont="1" applyAlignment="1">
      <alignment vertical="center"/>
    </xf>
    <xf numFmtId="3" fontId="5" fillId="0" borderId="0" xfId="0" applyNumberFormat="1" applyFont="1" applyAlignment="1">
      <alignment horizontal="right"/>
    </xf>
    <xf numFmtId="3" fontId="5" fillId="0" borderId="1" xfId="0" applyNumberFormat="1" applyFont="1" applyBorder="1" applyAlignment="1">
      <alignment horizontal="right"/>
    </xf>
    <xf numFmtId="165" fontId="5" fillId="0" borderId="0" xfId="0" applyNumberFormat="1" applyFont="1" applyAlignment="1">
      <alignment horizontal="right"/>
    </xf>
    <xf numFmtId="165" fontId="5" fillId="0" borderId="1" xfId="0" applyNumberFormat="1" applyFont="1" applyBorder="1" applyAlignment="1">
      <alignment horizontal="right"/>
    </xf>
    <xf numFmtId="0" fontId="2" fillId="0" borderId="0" xfId="0" applyFont="1"/>
    <xf numFmtId="0" fontId="8" fillId="0" borderId="0" xfId="0" applyFont="1"/>
    <xf numFmtId="0" fontId="3" fillId="0" borderId="3" xfId="0" applyFont="1" applyBorder="1" applyAlignment="1">
      <alignment horizontal="left"/>
    </xf>
    <xf numFmtId="0" fontId="9" fillId="0" borderId="0" xfId="0" applyFont="1"/>
    <xf numFmtId="0" fontId="0" fillId="2" borderId="0" xfId="0" applyFill="1" applyAlignment="1">
      <alignment wrapText="1"/>
    </xf>
    <xf numFmtId="0" fontId="1" fillId="2" borderId="0" xfId="0" applyFont="1" applyFill="1"/>
    <xf numFmtId="0" fontId="8" fillId="0" borderId="0" xfId="0" applyFont="1" applyAlignment="1">
      <alignment horizontal="left"/>
    </xf>
    <xf numFmtId="0" fontId="11" fillId="3" borderId="0" xfId="0" applyFont="1" applyFill="1" applyAlignment="1">
      <alignment horizontal="left" vertical="top" wrapText="1"/>
    </xf>
    <xf numFmtId="0" fontId="8" fillId="0" borderId="0" xfId="0" applyFont="1" applyAlignment="1">
      <alignment horizontal="right"/>
    </xf>
    <xf numFmtId="0" fontId="13" fillId="0" borderId="0" xfId="0" applyFont="1"/>
    <xf numFmtId="0" fontId="14" fillId="0" borderId="0" xfId="0" applyFont="1"/>
    <xf numFmtId="0" fontId="15" fillId="0" borderId="0" xfId="0" applyFont="1"/>
    <xf numFmtId="0" fontId="10" fillId="0" borderId="0" xfId="2" applyAlignment="1" applyProtection="1"/>
    <xf numFmtId="0" fontId="12" fillId="0" borderId="0" xfId="2" applyFont="1" applyAlignment="1" applyProtection="1"/>
    <xf numFmtId="0" fontId="17" fillId="0" borderId="0" xfId="2" applyFont="1" applyAlignment="1" applyProtection="1"/>
    <xf numFmtId="3" fontId="0" fillId="0" borderId="0" xfId="0" applyNumberFormat="1"/>
    <xf numFmtId="0" fontId="0" fillId="2" borderId="0" xfId="0" applyFill="1"/>
    <xf numFmtId="0" fontId="1" fillId="0" borderId="0" xfId="0" applyFont="1"/>
    <xf numFmtId="0" fontId="1" fillId="0" borderId="0" xfId="0" applyFont="1" applyAlignment="1">
      <alignment horizontal="left"/>
    </xf>
    <xf numFmtId="1" fontId="0" fillId="0" borderId="0" xfId="0" applyNumberFormat="1"/>
    <xf numFmtId="0" fontId="1" fillId="0" borderId="0" xfId="0" applyFont="1" applyAlignment="1">
      <alignment horizontal="right" vertical="top"/>
    </xf>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right" vertical="top" wrapText="1"/>
    </xf>
    <xf numFmtId="3" fontId="1" fillId="0" borderId="0" xfId="0" applyNumberFormat="1" applyFont="1" applyAlignment="1">
      <alignment horizontal="left" vertical="top" wrapText="1"/>
    </xf>
    <xf numFmtId="166" fontId="1" fillId="0" borderId="0" xfId="0" applyNumberFormat="1" applyFont="1" applyAlignment="1">
      <alignment horizontal="left" vertical="top" wrapText="1"/>
    </xf>
    <xf numFmtId="167" fontId="1" fillId="0" borderId="0" xfId="1" applyNumberFormat="1" applyFont="1" applyFill="1" applyAlignment="1">
      <alignment horizontal="right"/>
    </xf>
    <xf numFmtId="0" fontId="1" fillId="0" borderId="0" xfId="0" applyFont="1" applyAlignment="1">
      <alignment horizontal="right"/>
    </xf>
    <xf numFmtId="3" fontId="1" fillId="0" borderId="0" xfId="0" applyNumberFormat="1" applyFont="1" applyAlignment="1">
      <alignment horizontal="right" vertical="top"/>
    </xf>
    <xf numFmtId="3" fontId="1" fillId="0" borderId="0" xfId="0" applyNumberFormat="1" applyFont="1" applyAlignment="1">
      <alignment horizontal="right" vertical="top" wrapText="1"/>
    </xf>
    <xf numFmtId="0" fontId="1" fillId="0" borderId="0" xfId="0" applyFont="1" applyAlignment="1">
      <alignment horizontal="centerContinuous"/>
    </xf>
    <xf numFmtId="0" fontId="1" fillId="0" borderId="0" xfId="0" applyFont="1" applyAlignment="1">
      <alignment horizontal="center"/>
    </xf>
    <xf numFmtId="3" fontId="1" fillId="0" borderId="0" xfId="0" applyNumberFormat="1" applyFont="1" applyAlignment="1">
      <alignment horizontal="left"/>
    </xf>
    <xf numFmtId="49" fontId="1" fillId="0" borderId="0" xfId="0" applyNumberFormat="1" applyFont="1" applyAlignment="1">
      <alignment horizontal="left"/>
    </xf>
    <xf numFmtId="3" fontId="1" fillId="0" borderId="0" xfId="0" applyNumberFormat="1" applyFont="1" applyAlignment="1">
      <alignment horizontal="left" vertical="top"/>
    </xf>
    <xf numFmtId="166" fontId="1" fillId="0" borderId="0" xfId="0" applyNumberFormat="1" applyFont="1" applyAlignment="1">
      <alignment horizontal="left" vertical="top"/>
    </xf>
    <xf numFmtId="167" fontId="1" fillId="0" borderId="0" xfId="1" applyNumberFormat="1" applyFont="1" applyAlignment="1">
      <alignment horizontal="left"/>
    </xf>
    <xf numFmtId="0" fontId="1" fillId="0" borderId="0" xfId="0" applyFont="1" applyAlignment="1">
      <alignment horizontal="left" indent="1"/>
    </xf>
    <xf numFmtId="0" fontId="22" fillId="5" borderId="0" xfId="3" applyFont="1" applyFill="1"/>
    <xf numFmtId="0" fontId="23" fillId="0" borderId="0" xfId="0" applyFont="1"/>
    <xf numFmtId="0" fontId="21" fillId="4" borderId="3" xfId="0" applyFont="1" applyFill="1" applyBorder="1" applyAlignment="1" applyProtection="1">
      <alignment horizontal="center"/>
      <protection locked="0"/>
    </xf>
    <xf numFmtId="0" fontId="4" fillId="0" borderId="0" xfId="0" applyFont="1" applyAlignment="1">
      <alignment horizontal="center"/>
    </xf>
    <xf numFmtId="0" fontId="10" fillId="0" borderId="0" xfId="2" applyAlignment="1" applyProtection="1">
      <alignment horizontal="left" wrapText="1"/>
    </xf>
  </cellXfs>
  <cellStyles count="4">
    <cellStyle name="Comma" xfId="1" builtinId="3"/>
    <cellStyle name="Hyperlink" xfId="2" builtinId="8"/>
    <cellStyle name="Normal" xfId="0" builtinId="0"/>
    <cellStyle name="Normal 3" xfId="3" xr:uid="{57A4D2FA-D373-4C91-9F86-BF286078665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67813267813267"/>
          <c:y val="0.11742467678990881"/>
          <c:w val="0.85012285012285016"/>
          <c:h val="0.70076016793977847"/>
        </c:manualLayout>
      </c:layout>
      <c:barChart>
        <c:barDir val="col"/>
        <c:grouping val="clustered"/>
        <c:varyColors val="0"/>
        <c:ser>
          <c:idx val="0"/>
          <c:order val="0"/>
          <c:tx>
            <c:strRef>
              <c:f>Data!$IT$4</c:f>
              <c:strCache>
                <c:ptCount val="1"/>
                <c:pt idx="0">
                  <c:v>Exports to Afghanistan</c:v>
                </c:pt>
              </c:strCache>
            </c:strRef>
          </c:tx>
          <c:spPr>
            <a:solidFill>
              <a:srgbClr val="BE8D5B"/>
            </a:solidFill>
            <a:ln w="12700">
              <a:solidFill>
                <a:srgbClr val="000000"/>
              </a:solidFill>
              <a:prstDash val="solid"/>
            </a:ln>
          </c:spPr>
          <c:invertIfNegative val="0"/>
          <c:cat>
            <c:strRef>
              <c:f>Data!$A$20:$A$24</c:f>
              <c:strCache>
                <c:ptCount val="5"/>
                <c:pt idx="0">
                  <c:v>2018–19</c:v>
                </c:pt>
                <c:pt idx="1">
                  <c:v>2019–20</c:v>
                </c:pt>
                <c:pt idx="2">
                  <c:v>2020–21</c:v>
                </c:pt>
                <c:pt idx="3">
                  <c:v>2021–22</c:v>
                </c:pt>
                <c:pt idx="4">
                  <c:v>2022–23</c:v>
                </c:pt>
              </c:strCache>
            </c:strRef>
          </c:cat>
          <c:val>
            <c:numRef>
              <c:f>Data!$B$20:$B$24</c:f>
              <c:numCache>
                <c:formatCode>#,##0.0</c:formatCode>
                <c:ptCount val="5"/>
                <c:pt idx="0">
                  <c:v>5.2787000000000001E-2</c:v>
                </c:pt>
                <c:pt idx="1">
                  <c:v>0.44820100000000002</c:v>
                </c:pt>
                <c:pt idx="2">
                  <c:v>30.851893</c:v>
                </c:pt>
                <c:pt idx="3">
                  <c:v>0</c:v>
                </c:pt>
                <c:pt idx="4">
                  <c:v>0</c:v>
                </c:pt>
              </c:numCache>
            </c:numRef>
          </c:val>
          <c:extLst>
            <c:ext xmlns:c16="http://schemas.microsoft.com/office/drawing/2014/chart" uri="{C3380CC4-5D6E-409C-BE32-E72D297353CC}">
              <c16:uniqueId val="{00000000-DFA9-48C0-A7AF-5E9A1047C0E5}"/>
            </c:ext>
          </c:extLst>
        </c:ser>
        <c:ser>
          <c:idx val="1"/>
          <c:order val="1"/>
          <c:tx>
            <c:strRef>
              <c:f>Data!$IT$5</c:f>
              <c:strCache>
                <c:ptCount val="1"/>
                <c:pt idx="0">
                  <c:v>Imports from Afghanistan</c:v>
                </c:pt>
              </c:strCache>
            </c:strRef>
          </c:tx>
          <c:spPr>
            <a:solidFill>
              <a:srgbClr val="4A4B55"/>
            </a:solidFill>
            <a:ln w="12700">
              <a:solidFill>
                <a:srgbClr val="000000"/>
              </a:solidFill>
              <a:prstDash val="solid"/>
            </a:ln>
          </c:spPr>
          <c:invertIfNegative val="0"/>
          <c:val>
            <c:numRef>
              <c:f>Data!$G$20:$G$24</c:f>
              <c:numCache>
                <c:formatCode>#,##0.0</c:formatCode>
                <c:ptCount val="5"/>
                <c:pt idx="0">
                  <c:v>2.1831169999999997E-2</c:v>
                </c:pt>
                <c:pt idx="1">
                  <c:v>7.2938940000000008E-2</c:v>
                </c:pt>
                <c:pt idx="2">
                  <c:v>0.11282948</c:v>
                </c:pt>
                <c:pt idx="3">
                  <c:v>1.5402599999999999E-3</c:v>
                </c:pt>
                <c:pt idx="4">
                  <c:v>9.2141249999999994E-2</c:v>
                </c:pt>
              </c:numCache>
            </c:numRef>
          </c:val>
          <c:extLst>
            <c:ext xmlns:c16="http://schemas.microsoft.com/office/drawing/2014/chart" uri="{C3380CC4-5D6E-409C-BE32-E72D297353CC}">
              <c16:uniqueId val="{00000001-DFA9-48C0-A7AF-5E9A1047C0E5}"/>
            </c:ext>
          </c:extLst>
        </c:ser>
        <c:dLbls>
          <c:showLegendKey val="0"/>
          <c:showVal val="0"/>
          <c:showCatName val="0"/>
          <c:showSerName val="0"/>
          <c:showPercent val="0"/>
          <c:showBubbleSize val="0"/>
        </c:dLbls>
        <c:gapWidth val="150"/>
        <c:axId val="918504912"/>
        <c:axId val="1"/>
      </c:barChart>
      <c:catAx>
        <c:axId val="918504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AU"/>
                  <a:t>Financial year</a:t>
                </a:r>
              </a:p>
            </c:rich>
          </c:tx>
          <c:layout>
            <c:manualLayout>
              <c:xMode val="edge"/>
              <c:yMode val="edge"/>
              <c:x val="0.44717429037947798"/>
              <c:y val="0.9053062283564364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800" b="1" i="0" u="none" strike="noStrike" baseline="0">
                    <a:solidFill>
                      <a:srgbClr val="000000"/>
                    </a:solidFill>
                    <a:latin typeface="Arial"/>
                    <a:ea typeface="Arial"/>
                    <a:cs typeface="Arial"/>
                  </a:defRPr>
                </a:pPr>
                <a:r>
                  <a:rPr lang="en-AU"/>
                  <a:t>A$m</a:t>
                </a:r>
              </a:p>
            </c:rich>
          </c:tx>
          <c:layout>
            <c:manualLayout>
              <c:xMode val="edge"/>
              <c:yMode val="edge"/>
              <c:x val="7.2562213145816665E-2"/>
              <c:y val="1.8902428071015838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18504912"/>
        <c:crosses val="autoZero"/>
        <c:crossBetween val="between"/>
      </c:valAx>
      <c:spPr>
        <a:solidFill>
          <a:srgbClr val="FFFFFF"/>
        </a:solidFill>
        <a:ln w="3175">
          <a:solidFill>
            <a:srgbClr val="000000"/>
          </a:solidFill>
          <a:prstDash val="solid"/>
        </a:ln>
      </c:spPr>
    </c:plotArea>
    <c:legend>
      <c:legendPos val="r"/>
      <c:legendEntry>
        <c:idx val="0"/>
        <c:txPr>
          <a:bodyPr/>
          <a:lstStyle/>
          <a:p>
            <a:pPr>
              <a:defRPr sz="900" b="0" i="0" u="none" strike="noStrike" baseline="0">
                <a:solidFill>
                  <a:srgbClr val="000000"/>
                </a:solidFill>
                <a:latin typeface="Arial"/>
                <a:ea typeface="Arial"/>
                <a:cs typeface="Arial"/>
              </a:defRPr>
            </a:pPr>
            <a:endParaRPr lang="en-US"/>
          </a:p>
        </c:txPr>
      </c:legendEntry>
      <c:legendEntry>
        <c:idx val="1"/>
        <c:txPr>
          <a:bodyPr/>
          <a:lstStyle/>
          <a:p>
            <a:pPr>
              <a:defRPr sz="900" b="0" i="0" u="none" strike="noStrike" baseline="0">
                <a:solidFill>
                  <a:srgbClr val="000000"/>
                </a:solidFill>
                <a:latin typeface="Arial"/>
                <a:ea typeface="Arial"/>
                <a:cs typeface="Arial"/>
              </a:defRPr>
            </a:pPr>
            <a:endParaRPr lang="en-US"/>
          </a:p>
        </c:txPr>
      </c:legendEntry>
      <c:layout>
        <c:manualLayout>
          <c:xMode val="edge"/>
          <c:yMode val="edge"/>
          <c:x val="0.14071291890652707"/>
          <c:y val="2.2813688212927757E-2"/>
          <c:w val="0.83489681436879215"/>
          <c:h val="7.6045627376425853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http://creativecommons.org/licenses/by/4.0/"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http://creativecommons.org/licenses/by/4.0/" TargetMode="Externa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26</xdr:row>
      <xdr:rowOff>83820</xdr:rowOff>
    </xdr:from>
    <xdr:to>
      <xdr:col>0</xdr:col>
      <xdr:colOff>916372</xdr:colOff>
      <xdr:row>28</xdr:row>
      <xdr:rowOff>71309</xdr:rowOff>
    </xdr:to>
    <xdr:pic>
      <xdr:nvPicPr>
        <xdr:cNvPr id="2" name="Picture 1" title="Creative Commons BY button logo">
          <a:hlinkClick xmlns:r="http://schemas.openxmlformats.org/officeDocument/2006/relationships" r:id="rId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rcRect/>
        <a:stretch>
          <a:fillRect/>
        </a:stretch>
      </xdr:blipFill>
      <xdr:spPr bwMode="auto">
        <a:xfrm>
          <a:off x="19050" y="4248150"/>
          <a:ext cx="895350" cy="30924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371475</xdr:colOff>
      <xdr:row>39</xdr:row>
      <xdr:rowOff>0</xdr:rowOff>
    </xdr:from>
    <xdr:to>
      <xdr:col>8</xdr:col>
      <xdr:colOff>190500</xdr:colOff>
      <xdr:row>55</xdr:row>
      <xdr:rowOff>57150</xdr:rowOff>
    </xdr:to>
    <xdr:graphicFrame macro="">
      <xdr:nvGraphicFramePr>
        <xdr:cNvPr id="1518" name="Chart 1">
          <a:extLst>
            <a:ext uri="{FF2B5EF4-FFF2-40B4-BE49-F238E27FC236}">
              <a16:creationId xmlns:a16="http://schemas.microsoft.com/office/drawing/2014/main" id="{00000000-0008-0000-0100-0000E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64</xdr:row>
      <xdr:rowOff>112395</xdr:rowOff>
    </xdr:from>
    <xdr:to>
      <xdr:col>1</xdr:col>
      <xdr:colOff>198124</xdr:colOff>
      <xdr:row>66</xdr:row>
      <xdr:rowOff>99884</xdr:rowOff>
    </xdr:to>
    <xdr:pic>
      <xdr:nvPicPr>
        <xdr:cNvPr id="6" name="Picture 5" title="Creative Commons BY button logo">
          <a:hlinkClick xmlns:r="http://schemas.openxmlformats.org/officeDocument/2006/relationships" r:id="rId2"/>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3"/>
        <a:srcRect/>
        <a:stretch>
          <a:fillRect/>
        </a:stretch>
      </xdr:blipFill>
      <xdr:spPr bwMode="auto">
        <a:xfrm>
          <a:off x="0" y="10172700"/>
          <a:ext cx="895350" cy="30924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2" Type="http://schemas.openxmlformats.org/officeDocument/2006/relationships/hyperlink" Target="http://creativecommons.org/licenses/by/3.0/au" TargetMode="External"/><Relationship Id="rId1" Type="http://schemas.openxmlformats.org/officeDocument/2006/relationships/hyperlink" Target="http://www.qgso.qld.gov.a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bs.gov.au/statistics/economy/international-trade/international-merchandise-trade-confidential-commodities-list/latest-releas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2" Type="http://schemas.openxmlformats.org/officeDocument/2006/relationships/hyperlink" Target="http://www.qgso.qld.gov.au/" TargetMode="External"/><Relationship Id="rId1" Type="http://schemas.openxmlformats.org/officeDocument/2006/relationships/hyperlink" Target="http://creativecommons.org/licenses/by/3.0/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33"/>
  <sheetViews>
    <sheetView tabSelected="1" workbookViewId="0"/>
  </sheetViews>
  <sheetFormatPr defaultColWidth="9.140625" defaultRowHeight="12.75" x14ac:dyDescent="0.2"/>
  <cols>
    <col min="1" max="1" width="24.28515625" style="23" customWidth="1"/>
    <col min="2" max="16384" width="9.140625" style="23"/>
  </cols>
  <sheetData>
    <row r="1" spans="1:3" ht="20.25" x14ac:dyDescent="0.3">
      <c r="A1" s="31" t="s">
        <v>658</v>
      </c>
      <c r="B1" s="32"/>
      <c r="C1" s="32"/>
    </row>
    <row r="2" spans="1:3" ht="14.25" x14ac:dyDescent="0.2">
      <c r="A2" s="32"/>
      <c r="B2" s="32"/>
      <c r="C2" s="32"/>
    </row>
    <row r="3" spans="1:3" x14ac:dyDescent="0.2">
      <c r="A3" s="33" t="s">
        <v>0</v>
      </c>
      <c r="B3" s="33"/>
      <c r="C3" s="33"/>
    </row>
    <row r="4" spans="1:3" x14ac:dyDescent="0.2">
      <c r="A4" s="33"/>
      <c r="B4" s="33"/>
      <c r="C4" s="33"/>
    </row>
    <row r="5" spans="1:3" x14ac:dyDescent="0.2">
      <c r="A5" s="33" t="s">
        <v>652</v>
      </c>
      <c r="B5" s="33"/>
      <c r="C5" s="33"/>
    </row>
    <row r="6" spans="1:3" x14ac:dyDescent="0.2">
      <c r="A6" s="33"/>
      <c r="B6" s="33"/>
      <c r="C6" s="33"/>
    </row>
    <row r="7" spans="1:3" x14ac:dyDescent="0.2">
      <c r="A7" s="22" t="s">
        <v>1</v>
      </c>
      <c r="B7" s="33"/>
      <c r="C7" s="33"/>
    </row>
    <row r="9" spans="1:3" x14ac:dyDescent="0.2">
      <c r="A9" s="39" t="s">
        <v>2</v>
      </c>
      <c r="B9" s="39" t="s">
        <v>659</v>
      </c>
      <c r="C9" s="39"/>
    </row>
    <row r="11" spans="1:3" x14ac:dyDescent="0.2">
      <c r="A11" s="39" t="s">
        <v>3</v>
      </c>
      <c r="B11" s="39" t="s">
        <v>4</v>
      </c>
      <c r="C11" s="39"/>
    </row>
    <row r="13" spans="1:3" x14ac:dyDescent="0.2">
      <c r="A13" s="39" t="s">
        <v>5</v>
      </c>
      <c r="B13" s="39" t="s">
        <v>6</v>
      </c>
      <c r="C13" s="39"/>
    </row>
    <row r="15" spans="1:3" x14ac:dyDescent="0.2">
      <c r="A15" s="39" t="s">
        <v>7</v>
      </c>
      <c r="B15" s="39"/>
      <c r="C15" s="39"/>
    </row>
    <row r="17" spans="1:14" ht="52.5" customHeight="1" x14ac:dyDescent="0.2">
      <c r="A17" s="64" t="s">
        <v>663</v>
      </c>
      <c r="B17" s="64"/>
      <c r="C17" s="64"/>
      <c r="D17" s="64"/>
      <c r="E17" s="64"/>
      <c r="F17" s="64"/>
      <c r="G17" s="64"/>
      <c r="H17" s="64"/>
      <c r="I17" s="64"/>
      <c r="J17" s="64"/>
      <c r="K17" s="64"/>
      <c r="L17" s="64"/>
      <c r="M17" s="64"/>
      <c r="N17" s="64"/>
    </row>
    <row r="18" spans="1:14" x14ac:dyDescent="0.2">
      <c r="A18" s="33"/>
      <c r="B18" s="39"/>
      <c r="C18" s="39"/>
      <c r="D18" s="39"/>
      <c r="E18" s="39"/>
      <c r="F18" s="39"/>
      <c r="G18" s="39"/>
      <c r="H18" s="39"/>
      <c r="I18" s="39"/>
      <c r="J18" s="39"/>
      <c r="K18" s="39"/>
      <c r="L18" s="39"/>
      <c r="M18" s="39"/>
      <c r="N18" s="39"/>
    </row>
    <row r="19" spans="1:14" s="39" customFormat="1" x14ac:dyDescent="0.2">
      <c r="A19" s="39" t="s">
        <v>655</v>
      </c>
    </row>
    <row r="20" spans="1:14" s="39" customFormat="1" x14ac:dyDescent="0.2">
      <c r="A20" s="59" t="s">
        <v>657</v>
      </c>
    </row>
    <row r="21" spans="1:14" s="39" customFormat="1" x14ac:dyDescent="0.2">
      <c r="A21" s="59"/>
    </row>
    <row r="22" spans="1:14" x14ac:dyDescent="0.2">
      <c r="A22" s="39" t="s">
        <v>8</v>
      </c>
      <c r="B22" s="34" t="s">
        <v>9</v>
      </c>
      <c r="C22" s="39"/>
      <c r="D22" s="39"/>
      <c r="E22" s="39"/>
      <c r="F22" s="39"/>
      <c r="G22" s="39"/>
      <c r="H22" s="39"/>
      <c r="I22" s="39"/>
      <c r="J22" s="39"/>
      <c r="K22" s="39"/>
      <c r="L22" s="39"/>
      <c r="M22" s="39"/>
      <c r="N22" s="39"/>
    </row>
    <row r="24" spans="1:14" x14ac:dyDescent="0.2">
      <c r="A24" s="2" t="s">
        <v>10</v>
      </c>
      <c r="B24" s="39"/>
      <c r="C24" s="39"/>
      <c r="D24" s="39"/>
      <c r="E24" s="39"/>
      <c r="F24" s="39"/>
      <c r="G24" s="39"/>
      <c r="H24" s="39"/>
      <c r="I24" s="39"/>
      <c r="J24" s="39"/>
      <c r="K24" s="39"/>
      <c r="L24" s="39"/>
      <c r="M24" s="39"/>
      <c r="N24" s="39"/>
    </row>
    <row r="25" spans="1:14" x14ac:dyDescent="0.2">
      <c r="A25" s="2" t="s">
        <v>11</v>
      </c>
      <c r="B25" s="39"/>
      <c r="C25" s="39"/>
      <c r="D25" s="39"/>
      <c r="E25" s="39"/>
      <c r="F25" s="39"/>
      <c r="G25" s="39"/>
      <c r="H25" s="39"/>
      <c r="I25" s="39"/>
      <c r="J25" s="39"/>
      <c r="K25" s="39"/>
      <c r="L25" s="39"/>
      <c r="M25" s="39"/>
      <c r="N25" s="39"/>
    </row>
    <row r="26" spans="1:14" x14ac:dyDescent="0.2">
      <c r="A26" s="35" t="s">
        <v>12</v>
      </c>
      <c r="B26" s="39"/>
      <c r="C26" s="39"/>
      <c r="D26" s="39"/>
      <c r="E26" s="39"/>
      <c r="F26" s="39"/>
      <c r="G26" s="39"/>
      <c r="H26" s="39"/>
      <c r="I26" s="39"/>
      <c r="J26" s="39"/>
      <c r="K26" s="39"/>
      <c r="L26" s="39"/>
      <c r="M26" s="39"/>
      <c r="N26" s="39"/>
    </row>
    <row r="27" spans="1:14" x14ac:dyDescent="0.2">
      <c r="A27" s="2"/>
      <c r="B27" s="39"/>
      <c r="C27" s="39"/>
      <c r="D27" s="39"/>
      <c r="E27" s="39"/>
      <c r="F27" s="39"/>
      <c r="G27" s="39"/>
      <c r="H27" s="39"/>
      <c r="I27" s="39"/>
      <c r="J27" s="39"/>
      <c r="K27" s="39"/>
      <c r="L27" s="39"/>
      <c r="M27" s="39"/>
      <c r="N27" s="39"/>
    </row>
    <row r="28" spans="1:14" x14ac:dyDescent="0.2">
      <c r="A28" s="2"/>
      <c r="B28" s="39"/>
      <c r="C28" s="39"/>
      <c r="D28" s="39"/>
      <c r="E28" s="39"/>
      <c r="F28" s="39"/>
      <c r="G28" s="39"/>
      <c r="H28" s="39"/>
      <c r="I28" s="39"/>
      <c r="J28" s="39"/>
      <c r="K28" s="39"/>
      <c r="L28" s="39"/>
      <c r="M28" s="39"/>
      <c r="N28" s="39"/>
    </row>
    <row r="29" spans="1:14" x14ac:dyDescent="0.2">
      <c r="A29" s="2"/>
      <c r="B29" s="39"/>
      <c r="C29" s="39"/>
      <c r="D29" s="39"/>
      <c r="E29" s="39"/>
      <c r="F29" s="39"/>
      <c r="G29" s="39"/>
      <c r="H29" s="39"/>
      <c r="I29" s="39"/>
      <c r="J29" s="39"/>
      <c r="K29" s="39"/>
      <c r="L29" s="39"/>
      <c r="M29" s="39"/>
      <c r="N29" s="39"/>
    </row>
    <row r="30" spans="1:14" x14ac:dyDescent="0.2">
      <c r="A30" s="2" t="str">
        <f ca="1">"© The State of Queensland (Queensland Treasury) "&amp;YEAR(TODAY())</f>
        <v>© The State of Queensland (Queensland Treasury) 2024</v>
      </c>
      <c r="B30" s="39"/>
      <c r="C30" s="39"/>
      <c r="D30" s="39"/>
      <c r="E30" s="39"/>
      <c r="F30" s="39"/>
      <c r="G30" s="39"/>
      <c r="H30" s="39"/>
      <c r="I30" s="39"/>
      <c r="J30" s="39"/>
      <c r="K30" s="39"/>
      <c r="L30" s="39"/>
      <c r="M30" s="39"/>
      <c r="N30" s="39"/>
    </row>
    <row r="31" spans="1:14" x14ac:dyDescent="0.2">
      <c r="A31" s="35" t="s">
        <v>13</v>
      </c>
      <c r="B31" s="35"/>
      <c r="C31" s="35"/>
      <c r="D31" s="35"/>
      <c r="E31" s="35"/>
      <c r="F31" s="35"/>
      <c r="G31" s="35"/>
      <c r="H31" s="35"/>
      <c r="I31" s="35"/>
      <c r="J31" s="35"/>
      <c r="K31" s="36"/>
      <c r="L31" s="36"/>
      <c r="M31" s="36"/>
      <c r="N31" s="36"/>
    </row>
    <row r="32" spans="1:14" x14ac:dyDescent="0.2">
      <c r="A32" s="2" t="s">
        <v>14</v>
      </c>
      <c r="B32" s="39"/>
      <c r="C32" s="39"/>
      <c r="D32" s="39"/>
      <c r="E32" s="39"/>
      <c r="F32" s="39"/>
      <c r="G32" s="39"/>
      <c r="H32" s="39"/>
      <c r="I32" s="39"/>
      <c r="J32" s="39"/>
      <c r="K32" s="39"/>
      <c r="L32" s="39"/>
      <c r="M32" s="39"/>
      <c r="N32" s="39"/>
    </row>
    <row r="33" spans="1:14" x14ac:dyDescent="0.2">
      <c r="A33" s="2" t="s">
        <v>15</v>
      </c>
      <c r="B33" s="39"/>
      <c r="C33" s="39"/>
      <c r="D33" s="39"/>
      <c r="E33" s="39"/>
      <c r="F33" s="39"/>
      <c r="G33" s="39"/>
      <c r="H33" s="39"/>
      <c r="I33" s="39"/>
      <c r="J33" s="39"/>
      <c r="K33" s="39"/>
      <c r="L33" s="39"/>
      <c r="M33" s="39"/>
      <c r="N33" s="39"/>
    </row>
  </sheetData>
  <mergeCells count="1">
    <mergeCell ref="A17:N17"/>
  </mergeCells>
  <hyperlinks>
    <hyperlink ref="B22" location="Data!A1" display="Data table" xr:uid="{00000000-0004-0000-0000-000000000000}"/>
    <hyperlink ref="A26" r:id="rId1" xr:uid="{00000000-0004-0000-0000-000001000000}"/>
    <hyperlink ref="A31" r:id="rId2" display="The Exports of merchandise goods from Queensland and Australian by the commodity classification SITC pivot tables are licensed under a Creative Commons Attribution 3.0 Australia Licence" xr:uid="{00000000-0004-0000-0000-000002000000}"/>
    <hyperlink ref="A31:J31" r:id="rId3" display="The trade data from Queensland and Australia by the commodity classification are licensed under a Creative Commons Attribution 4.0 International Licence" xr:uid="{00000000-0004-0000-0000-000003000000}"/>
    <hyperlink ref="A17:N17" r:id="rId4" display="Care should be taken as some commodities (such as LNG, alumina, semi-soft coking metallurgical coal, PCI coal and cotton) may be subject to confidentialisation. For a full listing of the confidentialised commodities see the ABS website: http://www.abs.gov.au/ausstats/abs@.nsf/mf/5372.0.55.001 In addition, from June 2013, the ABS changed the treatment of certain commodities to maintain confidentiality. This resulted in some commodities (such as sugar) not being included in state level exports. As a consequence total exports at a state level are understated." xr:uid="{7901265E-8662-454B-B1C4-63EDF2A34050}"/>
  </hyperlinks>
  <pageMargins left="0.7" right="0.7" top="0.75" bottom="0.75" header="0.3" footer="0.3"/>
  <pageSetup paperSize="9"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T71"/>
  <sheetViews>
    <sheetView zoomScaleNormal="100" workbookViewId="0"/>
  </sheetViews>
  <sheetFormatPr defaultColWidth="25.140625" defaultRowHeight="12" x14ac:dyDescent="0.2"/>
  <cols>
    <col min="1" max="1" width="10.42578125" style="1" customWidth="1"/>
    <col min="2" max="4" width="11.140625" style="1" customWidth="1"/>
    <col min="5" max="5" width="6.28515625" style="1" customWidth="1"/>
    <col min="6" max="6" width="10.42578125" style="1" customWidth="1"/>
    <col min="7" max="9" width="11.140625" style="1" customWidth="1"/>
    <col min="10" max="11" width="9.140625" style="1" customWidth="1"/>
    <col min="12" max="12" width="10.7109375" style="1" customWidth="1"/>
    <col min="13" max="13" width="12" style="1" customWidth="1"/>
    <col min="14" max="18" width="9.85546875" style="1" customWidth="1"/>
    <col min="19" max="252" width="9.140625" style="1" customWidth="1"/>
    <col min="253" max="253" width="9.140625" style="25" customWidth="1"/>
    <col min="254" max="254" width="24.140625" style="25" customWidth="1"/>
    <col min="255" max="255" width="25.140625" style="25" bestFit="1"/>
    <col min="256" max="16384" width="25.140625" style="25"/>
  </cols>
  <sheetData>
    <row r="1" spans="1:254" x14ac:dyDescent="0.2">
      <c r="A1" s="60" t="s">
        <v>656</v>
      </c>
    </row>
    <row r="2" spans="1:254" x14ac:dyDescent="0.2">
      <c r="A2" s="61"/>
    </row>
    <row r="3" spans="1:254" ht="14.25" x14ac:dyDescent="0.2">
      <c r="A3" s="17" t="s">
        <v>16</v>
      </c>
      <c r="B3" s="16"/>
      <c r="G3" s="22"/>
    </row>
    <row r="4" spans="1:254" ht="30.75" thickBot="1" x14ac:dyDescent="0.45">
      <c r="A4" s="13"/>
      <c r="B4" s="62" t="s">
        <v>361</v>
      </c>
      <c r="C4" s="62"/>
      <c r="D4" s="62"/>
      <c r="E4" s="62"/>
      <c r="F4" s="62"/>
      <c r="G4" s="62"/>
      <c r="H4" s="62"/>
      <c r="I4" s="24" t="s">
        <v>18</v>
      </c>
      <c r="IT4" s="25" t="str">
        <f>CONCATENATE("Exports to ",RIGHT(B8,LEN(B8)-3))</f>
        <v>Exports to Afghanistan</v>
      </c>
    </row>
    <row r="5" spans="1:254" x14ac:dyDescent="0.2">
      <c r="IT5" s="25" t="str">
        <f>CONCATENATE("Imports from ",RIGHT(B8,LEN(B8)-3))</f>
        <v>Imports from Afghanistan</v>
      </c>
    </row>
    <row r="6" spans="1:254" x14ac:dyDescent="0.2">
      <c r="A6" s="6" t="s">
        <v>19</v>
      </c>
      <c r="B6" s="5"/>
      <c r="C6" s="5"/>
      <c r="F6" s="6" t="s">
        <v>20</v>
      </c>
      <c r="G6" s="5"/>
      <c r="H6" s="5"/>
    </row>
    <row r="7" spans="1:254" ht="6.75" customHeight="1" x14ac:dyDescent="0.2">
      <c r="A7" s="6"/>
      <c r="B7" s="5"/>
      <c r="C7" s="5"/>
      <c r="F7" s="6"/>
      <c r="G7" s="5"/>
      <c r="H7" s="5"/>
    </row>
    <row r="8" spans="1:254" ht="24" x14ac:dyDescent="0.2">
      <c r="A8" s="8" t="s">
        <v>2</v>
      </c>
      <c r="B8" s="10" t="str">
        <f>CONCATENATE("To ",VLOOKUP(B4,country_lookup!B:D,3,FALSE))</f>
        <v>To Afghanistan</v>
      </c>
      <c r="C8" s="10" t="s">
        <v>21</v>
      </c>
      <c r="D8" s="10" t="str">
        <f>CONCATENATE(VLOOKUP(B4,country_lookup!B:D,3,FALSE)," rank")</f>
        <v>Afghanistan rank</v>
      </c>
      <c r="F8" s="8" t="s">
        <v>2</v>
      </c>
      <c r="G8" s="10" t="str">
        <f>CONCATENATE("From ",VLOOKUP(B4,country_lookup!B:D,3,FALSE))</f>
        <v>From Afghanistan</v>
      </c>
      <c r="H8" s="10" t="s">
        <v>21</v>
      </c>
      <c r="I8" s="10" t="str">
        <f>CONCATENATE(VLOOKUP(B4,country_lookup!B:D,3,FALSE)," rank")</f>
        <v>Afghanistan rank</v>
      </c>
      <c r="K8" s="4"/>
      <c r="L8" s="4"/>
    </row>
    <row r="9" spans="1:254" x14ac:dyDescent="0.2">
      <c r="B9" s="63" t="s">
        <v>22</v>
      </c>
      <c r="C9" s="63"/>
      <c r="D9" s="7"/>
      <c r="G9" s="63" t="s">
        <v>22</v>
      </c>
      <c r="H9" s="63"/>
      <c r="I9" s="7"/>
    </row>
    <row r="10" spans="1:254" x14ac:dyDescent="0.2">
      <c r="A10" s="1" t="str">
        <f>exports_5year!M2</f>
        <v>2018–19</v>
      </c>
      <c r="B10" s="11">
        <f>IF(ISERROR(VLOOKUP($A10&amp;" "&amp;country_lookup!$E$3,exports_5year!$F:$K,5,FALSE)),0,VLOOKUP($A10&amp;" "&amp;country_lookup!$E$3,exports_5year!$F:$K,5,FALSE))</f>
        <v>5.2787000000000001E-2</v>
      </c>
      <c r="C10" s="11">
        <f>exports_5year!N2</f>
        <v>87246.843385999993</v>
      </c>
      <c r="D10" s="18" t="str">
        <f>IF(OR(ISERROR(VLOOKUP($A10&amp;" "&amp;country_lookup!$E$3,exports_5year!$F:$J,2,FALSE)),B10&lt;=0),"n.a.",MID(VLOOKUP($A10&amp;" "&amp;country_lookup!$E$3,exports_5year!$F:$J,2,FALSE),LEN($A10)+2,3))</f>
        <v>175</v>
      </c>
      <c r="F10" s="1" t="str">
        <f>imports_5year!M2</f>
        <v>2018–19</v>
      </c>
      <c r="G10" s="11">
        <f>IF(ISERROR(VLOOKUP($F10&amp;" "&amp;country_lookup!$E$3,imports_5year!$F:$K,5,FALSE)),0,VLOOKUP($F10&amp;" "&amp;country_lookup!$E$3,imports_5year!$F:$K,5,FALSE))</f>
        <v>2.1831169999999997E-2</v>
      </c>
      <c r="H10" s="11">
        <f>imports_5year!N2</f>
        <v>49011.854567200076</v>
      </c>
      <c r="I10" s="18" t="str">
        <f>IF(OR(ISERROR(VLOOKUP($F10&amp;" "&amp;country_lookup!$E$3,imports_5year!$F:$J,2,FALSE)),G10&lt;=0),"n.a.",MID(VLOOKUP($F10&amp;" "&amp;country_lookup!$E$3,imports_5year!$F:$J,2,FALSE),LEN($F10)+2,3))</f>
        <v>158</v>
      </c>
    </row>
    <row r="11" spans="1:254" x14ac:dyDescent="0.2">
      <c r="A11" s="1" t="str">
        <f>exports_5year!M3</f>
        <v>2019–20</v>
      </c>
      <c r="B11" s="11">
        <f>IF(ISERROR(VLOOKUP($A11&amp;" "&amp;country_lookup!$E$3,exports_5year!$F:$K,5,FALSE)),0,VLOOKUP($A11&amp;" "&amp;country_lookup!$E$3,exports_5year!$F:$K,5,FALSE))</f>
        <v>0.44820100000000002</v>
      </c>
      <c r="C11" s="11">
        <f>exports_5year!N3</f>
        <v>76248.235560000001</v>
      </c>
      <c r="D11" s="18" t="str">
        <f>IF(OR(ISERROR(VLOOKUP($A11&amp;" "&amp;country_lookup!$E$3,exports_5year!$F:$J,2,FALSE)),B11&lt;=0),"n.a.",MID(VLOOKUP($A11&amp;" "&amp;country_lookup!$E$3,exports_5year!$F:$J,2,FALSE),LEN($A11)+2,3))</f>
        <v>132</v>
      </c>
      <c r="F11" s="1" t="str">
        <f>imports_5year!M3</f>
        <v>2019–20</v>
      </c>
      <c r="G11" s="11">
        <f>IF(ISERROR(VLOOKUP($F11&amp;" "&amp;country_lookup!$E$3,imports_5year!$F:$K,5,FALSE)),0,VLOOKUP($F11&amp;" "&amp;country_lookup!$E$3,imports_5year!$F:$K,5,FALSE))</f>
        <v>7.2938940000000008E-2</v>
      </c>
      <c r="H11" s="11">
        <f>imports_5year!N3</f>
        <v>45530.729178610127</v>
      </c>
      <c r="I11" s="18" t="str">
        <f>IF(OR(ISERROR(VLOOKUP($F11&amp;" "&amp;country_lookup!$E$3,imports_5year!$F:$J,2,FALSE)),G11&lt;=0),"n.a.",MID(VLOOKUP($F11&amp;" "&amp;country_lookup!$E$3,imports_5year!$F:$J,2,FALSE),LEN($F11)+2,3))</f>
        <v>141</v>
      </c>
    </row>
    <row r="12" spans="1:254" x14ac:dyDescent="0.2">
      <c r="A12" s="1" t="str">
        <f>exports_5year!M4</f>
        <v>2020–21</v>
      </c>
      <c r="B12" s="11">
        <f>IF(ISERROR(VLOOKUP($A12&amp;" "&amp;country_lookup!$E$3,exports_5year!$F:$K,5,FALSE)),0,VLOOKUP($A12&amp;" "&amp;country_lookup!$E$3,exports_5year!$F:$K,5,FALSE))</f>
        <v>30.851893</v>
      </c>
      <c r="C12" s="11">
        <f>exports_5year!N4</f>
        <v>57890.414077000001</v>
      </c>
      <c r="D12" s="18" t="str">
        <f>IF(OR(ISERROR(VLOOKUP($A12&amp;" "&amp;country_lookup!$E$3,exports_5year!$F:$J,2,FALSE)),B12&lt;=0),"n.a.",MID(VLOOKUP($A12&amp;" "&amp;country_lookup!$E$3,exports_5year!$F:$J,2,FALSE),LEN($A12)+2,3))</f>
        <v>48</v>
      </c>
      <c r="F12" s="1" t="str">
        <f>imports_5year!M4</f>
        <v>2020–21</v>
      </c>
      <c r="G12" s="11">
        <f>IF(ISERROR(VLOOKUP($F12&amp;" "&amp;country_lookup!$E$3,imports_5year!$F:$K,5,FALSE)),0,VLOOKUP($F12&amp;" "&amp;country_lookup!$E$3,imports_5year!$F:$K,5,FALSE))</f>
        <v>0.11282948</v>
      </c>
      <c r="H12" s="11">
        <f>imports_5year!N4</f>
        <v>48273.03833897</v>
      </c>
      <c r="I12" s="18" t="str">
        <f>IF(OR(ISERROR(VLOOKUP($F12&amp;" "&amp;country_lookup!$E$3,imports_5year!$F:$J,2,FALSE)),G12&lt;=0),"n.a.",MID(VLOOKUP($F12&amp;" "&amp;country_lookup!$E$3,imports_5year!$F:$J,2,FALSE),LEN($F12)+2,3))</f>
        <v>131</v>
      </c>
    </row>
    <row r="13" spans="1:254" x14ac:dyDescent="0.2">
      <c r="A13" s="1" t="str">
        <f>exports_5year!M5</f>
        <v>2021–22</v>
      </c>
      <c r="B13" s="11">
        <f>IF(ISERROR(VLOOKUP($A13&amp;" "&amp;country_lookup!$E$3,exports_5year!$F:$K,5,FALSE)),0,VLOOKUP($A13&amp;" "&amp;country_lookup!$E$3,exports_5year!$F:$K,5,FALSE))</f>
        <v>0</v>
      </c>
      <c r="C13" s="11">
        <f>exports_5year!N5</f>
        <v>119975.297297</v>
      </c>
      <c r="D13" s="18" t="str">
        <f>IF(OR(ISERROR(VLOOKUP($A13&amp;" "&amp;country_lookup!$E$3,exports_5year!$F:$J,2,FALSE)),B13&lt;=0),"n.a.",MID(VLOOKUP($A13&amp;" "&amp;country_lookup!$E$3,exports_5year!$F:$J,2,FALSE),LEN($A13)+2,3))</f>
        <v>n.a.</v>
      </c>
      <c r="F13" s="1" t="str">
        <f>imports_5year!M5</f>
        <v>2021–22</v>
      </c>
      <c r="G13" s="11">
        <f>IF(ISERROR(VLOOKUP($F13&amp;" "&amp;country_lookup!$E$3,imports_5year!$F:$K,5,FALSE)),0,VLOOKUP($F13&amp;" "&amp;country_lookup!$E$3,imports_5year!$F:$K,5,FALSE))</f>
        <v>1.5402599999999999E-3</v>
      </c>
      <c r="H13" s="11">
        <f>imports_5year!N5</f>
        <v>61816.510936959952</v>
      </c>
      <c r="I13" s="18" t="str">
        <f>IF(OR(ISERROR(VLOOKUP($F13&amp;" "&amp;country_lookup!$E$3,imports_5year!$F:$J,2,FALSE)),G13&lt;=0),"n.a.",MID(VLOOKUP($F13&amp;" "&amp;country_lookup!$E$3,imports_5year!$F:$J,2,FALSE),LEN($F13)+2,3))</f>
        <v>186</v>
      </c>
    </row>
    <row r="14" spans="1:254" x14ac:dyDescent="0.2">
      <c r="A14" s="3" t="str">
        <f>exports_5year!M6</f>
        <v>2022–23</v>
      </c>
      <c r="B14" s="12">
        <f>IF(ISERROR(VLOOKUP($A14&amp;" "&amp;country_lookup!$E$3,exports_5year!$F:$K,5,FALSE)),0,VLOOKUP($A14&amp;" "&amp;country_lookup!$E$3,exports_5year!$F:$K,5,FALSE))</f>
        <v>0</v>
      </c>
      <c r="C14" s="12">
        <f>exports_5year!N6</f>
        <v>128760.329341</v>
      </c>
      <c r="D14" s="19" t="str">
        <f>IF(OR(ISERROR(VLOOKUP($A14&amp;" "&amp;country_lookup!$E$3,exports_5year!$F:$J,2,FALSE)),B14&lt;=0),"n.a.",MID(VLOOKUP($A14&amp;" "&amp;country_lookup!$E$3,exports_5year!$F:$J,2,FALSE),LEN($A14)+2,3))</f>
        <v>n.a.</v>
      </c>
      <c r="F14" s="3" t="str">
        <f>imports_5year!M6</f>
        <v>2022–23</v>
      </c>
      <c r="G14" s="12">
        <f>IF(ISERROR(VLOOKUP($F14&amp;" "&amp;country_lookup!$E$3,imports_5year!$F:$K,5,FALSE)),0,VLOOKUP($F14&amp;" "&amp;country_lookup!$E$3,imports_5year!$F:$K,5,FALSE))</f>
        <v>9.2141249999999994E-2</v>
      </c>
      <c r="H14" s="12">
        <f>imports_5year!N6</f>
        <v>71884.430385830114</v>
      </c>
      <c r="I14" s="19" t="str">
        <f>IF(OR(ISERROR(VLOOKUP($F14&amp;" "&amp;country_lookup!$E$3,imports_5year!$F:$J,2,FALSE)),G14&lt;=0),"n.a.",MID(VLOOKUP($F14&amp;" "&amp;country_lookup!$E$3,imports_5year!$F:$J,2,FALSE),LEN($F14)+2,3))</f>
        <v>137</v>
      </c>
    </row>
    <row r="15" spans="1:254" x14ac:dyDescent="0.2">
      <c r="B15" s="11"/>
      <c r="C15" s="14"/>
      <c r="D15" s="15"/>
      <c r="G15" s="11"/>
      <c r="H15" s="14"/>
      <c r="I15" s="15"/>
    </row>
    <row r="16" spans="1:254" x14ac:dyDescent="0.2">
      <c r="A16" s="6" t="str">
        <f>CONCATENATE("Merchandise exports to ",B4)</f>
        <v>Merchandise exports to Afghanistan</v>
      </c>
      <c r="B16" s="5"/>
      <c r="C16" s="5"/>
      <c r="F16" s="6" t="str">
        <f>CONCATENATE("Merchandise imports from ",B4)</f>
        <v>Merchandise imports from Afghanistan</v>
      </c>
      <c r="G16" s="5"/>
      <c r="H16" s="5"/>
    </row>
    <row r="17" spans="1:9" ht="6.75" customHeight="1" x14ac:dyDescent="0.2">
      <c r="A17" s="6"/>
      <c r="B17" s="5"/>
      <c r="C17" s="5"/>
      <c r="F17" s="6"/>
      <c r="G17" s="5"/>
      <c r="H17" s="5"/>
    </row>
    <row r="18" spans="1:9" ht="24" x14ac:dyDescent="0.2">
      <c r="A18" s="8" t="s">
        <v>2</v>
      </c>
      <c r="B18" s="9" t="s">
        <v>23</v>
      </c>
      <c r="C18" s="9" t="s">
        <v>24</v>
      </c>
      <c r="D18" s="10" t="s">
        <v>25</v>
      </c>
      <c r="F18" s="8" t="s">
        <v>2</v>
      </c>
      <c r="G18" s="9" t="s">
        <v>23</v>
      </c>
      <c r="H18" s="9" t="s">
        <v>24</v>
      </c>
      <c r="I18" s="10" t="s">
        <v>25</v>
      </c>
    </row>
    <row r="19" spans="1:9" x14ac:dyDescent="0.2">
      <c r="B19" s="63" t="s">
        <v>22</v>
      </c>
      <c r="C19" s="63"/>
      <c r="D19" s="7" t="s">
        <v>26</v>
      </c>
      <c r="G19" s="63" t="s">
        <v>22</v>
      </c>
      <c r="H19" s="63"/>
      <c r="I19" s="7" t="s">
        <v>26</v>
      </c>
    </row>
    <row r="20" spans="1:9" x14ac:dyDescent="0.2">
      <c r="A20" s="1" t="str">
        <f>A10</f>
        <v>2018–19</v>
      </c>
      <c r="B20" s="11">
        <f>B10</f>
        <v>5.2787000000000001E-2</v>
      </c>
      <c r="C20" s="11">
        <f>IF(ISERROR(VLOOKUP($A20&amp;" "&amp;country_lookup!$E$3,exports_5year!$F:$K,6,FALSE)),0,VLOOKUP($A20&amp;" "&amp;country_lookup!$E$3,exports_5year!$F:$K,6,FALSE))</f>
        <v>2.7336550000000002</v>
      </c>
      <c r="D20" s="20">
        <f>IF(ISERROR(B20/C20*100),"n.a.",B20/C20*100)</f>
        <v>1.9310044610603749</v>
      </c>
      <c r="F20" s="1" t="str">
        <f t="shared" ref="F20:G24" si="0">F10</f>
        <v>2018–19</v>
      </c>
      <c r="G20" s="11">
        <f t="shared" si="0"/>
        <v>2.1831169999999997E-2</v>
      </c>
      <c r="H20" s="11">
        <f>IF(ISERROR(VLOOKUP($F20&amp;" "&amp;country_lookup!$E$3,imports_5year!$F:$K,6,FALSE)),0,VLOOKUP($F20&amp;" "&amp;country_lookup!$E$3,imports_5year!$F:$K,6,FALSE))</f>
        <v>0.75752291000000005</v>
      </c>
      <c r="I20" s="20">
        <f>IF(ISERROR(G20/H20*100),"n.a.",G20/H20*100)</f>
        <v>2.8819154789655137</v>
      </c>
    </row>
    <row r="21" spans="1:9" x14ac:dyDescent="0.2">
      <c r="A21" s="1" t="str">
        <f t="shared" ref="A21:B24" si="1">A11</f>
        <v>2019–20</v>
      </c>
      <c r="B21" s="11">
        <f t="shared" si="1"/>
        <v>0.44820100000000002</v>
      </c>
      <c r="C21" s="11">
        <f>IF(ISERROR(VLOOKUP($A21&amp;" "&amp;country_lookup!$E$3,exports_5year!$F:$K,6,FALSE)),0,VLOOKUP($A21&amp;" "&amp;country_lookup!$E$3,exports_5year!$F:$K,6,FALSE))</f>
        <v>0.90354699999999999</v>
      </c>
      <c r="D21" s="20">
        <f>IF(ISERROR(B21/C21*100),"n.a.",B21/C21*100)</f>
        <v>49.604613816436775</v>
      </c>
      <c r="F21" s="1" t="str">
        <f t="shared" si="0"/>
        <v>2019–20</v>
      </c>
      <c r="G21" s="11">
        <f t="shared" si="0"/>
        <v>7.2938940000000008E-2</v>
      </c>
      <c r="H21" s="11">
        <f>IF(ISERROR(VLOOKUP($F21&amp;" "&amp;country_lookup!$E$3,imports_5year!$F:$K,6,FALSE)),0,VLOOKUP($F21&amp;" "&amp;country_lookup!$E$3,imports_5year!$F:$K,6,FALSE))</f>
        <v>2.7365288199999998</v>
      </c>
      <c r="I21" s="20">
        <f>IF(ISERROR(G21/H21*100),"n.a.",G21/H21*100)</f>
        <v>2.6653817590709683</v>
      </c>
    </row>
    <row r="22" spans="1:9" x14ac:dyDescent="0.2">
      <c r="A22" s="1" t="str">
        <f t="shared" si="1"/>
        <v>2020–21</v>
      </c>
      <c r="B22" s="11">
        <f t="shared" si="1"/>
        <v>30.851893</v>
      </c>
      <c r="C22" s="11">
        <f>IF(ISERROR(VLOOKUP($A22&amp;" "&amp;country_lookup!$E$3,exports_5year!$F:$K,6,FALSE)),0,VLOOKUP($A22&amp;" "&amp;country_lookup!$E$3,exports_5year!$F:$K,6,FALSE))</f>
        <v>31.873214999999998</v>
      </c>
      <c r="D22" s="20">
        <f>IF(ISERROR(B22/C22*100),"n.a.",B22/C22*100)</f>
        <v>96.795673106713593</v>
      </c>
      <c r="F22" s="1" t="str">
        <f t="shared" si="0"/>
        <v>2020–21</v>
      </c>
      <c r="G22" s="11">
        <f t="shared" si="0"/>
        <v>0.11282948</v>
      </c>
      <c r="H22" s="11">
        <f>IF(ISERROR(VLOOKUP($F22&amp;" "&amp;country_lookup!$E$3,imports_5year!$F:$K,6,FALSE)),0,VLOOKUP($F22&amp;" "&amp;country_lookup!$E$3,imports_5year!$F:$K,6,FALSE))</f>
        <v>1.5623068899999999</v>
      </c>
      <c r="I22" s="20">
        <f>IF(ISERROR(G22/H22*100),"n.a.",G22/H22*100)</f>
        <v>7.2219792873089101</v>
      </c>
    </row>
    <row r="23" spans="1:9" x14ac:dyDescent="0.2">
      <c r="A23" s="1" t="str">
        <f t="shared" si="1"/>
        <v>2021–22</v>
      </c>
      <c r="B23" s="11">
        <f t="shared" si="1"/>
        <v>0</v>
      </c>
      <c r="C23" s="11">
        <f>IF(ISERROR(VLOOKUP($A23&amp;" "&amp;country_lookup!$E$3,exports_5year!$F:$K,6,FALSE)),0,VLOOKUP($A23&amp;" "&amp;country_lookup!$E$3,exports_5year!$F:$K,6,FALSE))</f>
        <v>9.9517999999999995E-2</v>
      </c>
      <c r="D23" s="20">
        <f>IF(ISERROR(B23/C23*100),"n.a.",B23/C23*100)</f>
        <v>0</v>
      </c>
      <c r="F23" s="1" t="str">
        <f t="shared" si="0"/>
        <v>2021–22</v>
      </c>
      <c r="G23" s="11">
        <f t="shared" si="0"/>
        <v>1.5402599999999999E-3</v>
      </c>
      <c r="H23" s="11">
        <f>IF(ISERROR(VLOOKUP($F23&amp;" "&amp;country_lookup!$E$3,imports_5year!$F:$K,6,FALSE)),0,VLOOKUP($F23&amp;" "&amp;country_lookup!$E$3,imports_5year!$F:$K,6,FALSE))</f>
        <v>1.59555128</v>
      </c>
      <c r="I23" s="20">
        <f>IF(ISERROR(G23/H23*100),"n.a.",G23/H23*100)</f>
        <v>9.6534659794826519E-2</v>
      </c>
    </row>
    <row r="24" spans="1:9" x14ac:dyDescent="0.2">
      <c r="A24" s="3" t="str">
        <f t="shared" si="1"/>
        <v>2022–23</v>
      </c>
      <c r="B24" s="12">
        <f t="shared" si="1"/>
        <v>0</v>
      </c>
      <c r="C24" s="12">
        <f>IF(ISERROR(VLOOKUP($A24&amp;" "&amp;country_lookup!$E$3,exports_5year!$F:$K,6,FALSE)),0,VLOOKUP($A24&amp;" "&amp;country_lookup!$E$3,exports_5year!$F:$K,6,FALSE))</f>
        <v>0.18982499999999999</v>
      </c>
      <c r="D24" s="21">
        <f>IF(ISERROR(B24/C24*100),"n.a.",B24/C24*100)</f>
        <v>0</v>
      </c>
      <c r="F24" s="3" t="str">
        <f t="shared" si="0"/>
        <v>2022–23</v>
      </c>
      <c r="G24" s="12">
        <f t="shared" si="0"/>
        <v>9.2141249999999994E-2</v>
      </c>
      <c r="H24" s="12">
        <f>IF(ISERROR(VLOOKUP($F24&amp;" "&amp;country_lookup!$E$3,imports_5year!$F:$K,6,FALSE)),0,VLOOKUP($F24&amp;" "&amp;country_lookup!$E$3,imports_5year!$F:$K,6,FALSE))</f>
        <v>1.1954439399999999</v>
      </c>
      <c r="I24" s="21">
        <f>IF(ISERROR(G24/H24*100),"n.a.",G24/H24*100)</f>
        <v>7.7077014585895176</v>
      </c>
    </row>
    <row r="26" spans="1:9" x14ac:dyDescent="0.2">
      <c r="A26" s="6" t="str">
        <f>CONCATENATE("Major Queensland merchandise exports to ",B4,", ",A14," (A$m) (a)")</f>
        <v>Major Queensland merchandise exports to Afghanistan, 2022–23 (A$m) (a)</v>
      </c>
    </row>
    <row r="27" spans="1:9" ht="6.75" customHeight="1" x14ac:dyDescent="0.2"/>
    <row r="28" spans="1:9" x14ac:dyDescent="0.2">
      <c r="A28" s="1" t="str">
        <f>IF(ISERROR(VLOOKUP(1,exports_2digit_qld!$BU$3:$BY$70,3,FALSE)),"There were no major exports.",IF(VLOOKUP(1,exports_2digit_qld!$BU$3:$BY$70,4,FALSE)=0,"There were no major exports.",VLOOKUP(1,exports_2digit_qld!$BU$3:$BY$70,3,FALSE)))</f>
        <v>There were no major exports.</v>
      </c>
      <c r="F28" s="11" t="str">
        <f>IF(ISERROR(VLOOKUP(1,exports_2digit_qld!$BU$3:$BY$70,4,FALSE)),"",IF(VLOOKUP(1,exports_2digit_qld!$BU$3:$BY$70,4,FALSE)=0,"",ROUND((VLOOKUP(1,exports_2digit_qld!$BU$3:$BY$70,4,FALSE))/1000000,1)))</f>
        <v/>
      </c>
    </row>
    <row r="29" spans="1:9" x14ac:dyDescent="0.2">
      <c r="A29" s="1" t="str">
        <f>IF(ISERROR(VLOOKUP(2,exports_2digit_qld!$BU$3:$BY$70,3,FALSE)),"",IF(VLOOKUP(2,exports_2digit_qld!$BU$3:$BY$70,4,FALSE)=0,"",VLOOKUP(2,exports_2digit_qld!$BU$3:$BY$70,3,FALSE)))</f>
        <v/>
      </c>
      <c r="F29" s="11" t="str">
        <f>IF(ISERROR(VLOOKUP(2,exports_2digit_qld!$BU$3:$BY$70,4,FALSE)),"",IF(VLOOKUP(2,exports_2digit_qld!$BU$3:$BY$70,4,FALSE)=0,"",ROUND((VLOOKUP(2,exports_2digit_qld!$BU$3:$BY$70,4,FALSE))/1000000,1)))</f>
        <v/>
      </c>
    </row>
    <row r="30" spans="1:9" x14ac:dyDescent="0.2">
      <c r="A30" s="1" t="str">
        <f>IF(ISERROR(VLOOKUP(3,exports_2digit_qld!$BU$3:$BY$70,3,FALSE)),"",IF(VLOOKUP(3,exports_2digit_qld!$BU$3:$BY$70,4,FALSE)=0,"",VLOOKUP(3,exports_2digit_qld!$BU$3:$BY$70,3,FALSE)))</f>
        <v/>
      </c>
      <c r="F30" s="11" t="str">
        <f>IF(ISERROR(VLOOKUP(3,exports_2digit_qld!$BU$3:$BY$70,4,FALSE)),"",IF(VLOOKUP(3,exports_2digit_qld!$BU$3:$BY$70,4,FALSE)=0,"",ROUND((VLOOKUP(3,exports_2digit_qld!$BU$3:$BY$70,4,FALSE))/1000000,1)))</f>
        <v/>
      </c>
    </row>
    <row r="31" spans="1:9" x14ac:dyDescent="0.2">
      <c r="A31" s="2"/>
    </row>
    <row r="32" spans="1:9" x14ac:dyDescent="0.2">
      <c r="A32" s="6" t="str">
        <f>CONCATENATE("Major Queensland merchandise imports from ",B4,", ",A14," (A$m) (a)")</f>
        <v>Major Queensland merchandise imports from Afghanistan, 2022–23 (A$m) (a)</v>
      </c>
    </row>
    <row r="33" spans="1:6" ht="6.75" customHeight="1" x14ac:dyDescent="0.2"/>
    <row r="34" spans="1:6" x14ac:dyDescent="0.2">
      <c r="A34" s="1" t="str">
        <f>IF(ISERROR(VLOOKUP(1,imports_2digit_qld!$BU:$BX,3,FALSE)),"There were no major imports.",IF(VLOOKUP(1,imports_2digit_qld!$BU:$BX,4,FALSE)=0,"There were no major imports.",VLOOKUP(1,imports_2digit_qld!$BU:$BX,3,FALSE)))</f>
        <v>Textile yarn, fabrics, made-up articles nes, and related products</v>
      </c>
      <c r="F34" s="11">
        <f>IF(ISERROR(VLOOKUP(1,imports_2digit_qld!$BU:$BX,4,FALSE)),"",IF(VLOOKUP(1,imports_2digit_qld!$BU:$BX,4,FALSE)=0,"",ROUND((VLOOKUP(1,imports_2digit_qld!$BU:$BX,4,FALSE))/1000000,1)))</f>
        <v>0.1</v>
      </c>
    </row>
    <row r="35" spans="1:6" x14ac:dyDescent="0.2">
      <c r="A35" s="1" t="str">
        <f>IF(ISERROR(VLOOKUP(2,imports_2digit_qld!$BU:$BX,3,FALSE)),"",IF(VLOOKUP(2,imports_2digit_qld!$BU:$BX,4,FALSE)=0,"",VLOOKUP(2,imports_2digit_qld!$BU:$BX,3,FALSE)))</f>
        <v>Vegetables and fruit</v>
      </c>
      <c r="F35" s="11">
        <f>IF(ISERROR(VLOOKUP(2,imports_2digit_qld!$BU:$BX,4,FALSE)),"",IF(VLOOKUP(2,imports_2digit_qld!$BU:$BX,4,FALSE)=0,"",ROUND((VLOOKUP(2,imports_2digit_qld!$BU:$BX,4,FALSE))/1000000,1)))</f>
        <v>0</v>
      </c>
    </row>
    <row r="36" spans="1:6" x14ac:dyDescent="0.2">
      <c r="A36" s="1" t="str">
        <f>IF(ISERROR(VLOOKUP(3,imports_2digit_qld!$BU:$BX,3,FALSE)),"",IF(VLOOKUP(3,imports_2digit_qld!$BU:$BX,4,FALSE)=0,"",VLOOKUP(3,imports_2digit_qld!$BU:$BX,3,FALSE)))</f>
        <v>Travel goods, handbags and similar containers</v>
      </c>
      <c r="F36" s="11">
        <f>IF(ISERROR(VLOOKUP(3,imports_2digit_qld!$BU:$BX,4,FALSE)),"",IF(VLOOKUP(3,imports_2digit_qld!$BU:$BX,4,FALSE)=0,"",ROUND((VLOOKUP(3,imports_2digit_qld!$BU:$BX,4,FALSE))/1000000,1)))</f>
        <v>0</v>
      </c>
    </row>
    <row r="37" spans="1:6" x14ac:dyDescent="0.2">
      <c r="A37" s="2"/>
    </row>
    <row r="38" spans="1:6" x14ac:dyDescent="0.2">
      <c r="A38" s="6" t="str">
        <f>CONCATENATE("Queensland's merchandise trade with ",B4,", ",A20," to ",A24)</f>
        <v>Queensland's merchandise trade with Afghanistan, 2018–19 to 2022–23</v>
      </c>
    </row>
    <row r="39" spans="1:6" ht="6.75" customHeight="1" x14ac:dyDescent="0.2"/>
    <row r="55" spans="1:13" ht="12.75" customHeight="1" x14ac:dyDescent="0.2">
      <c r="H55" s="39"/>
      <c r="I55" s="39"/>
    </row>
    <row r="56" spans="1:13" ht="14.25" customHeight="1" x14ac:dyDescent="0.2">
      <c r="H56" s="39"/>
      <c r="I56" s="39"/>
    </row>
    <row r="57" spans="1:13" ht="14.25" customHeight="1" x14ac:dyDescent="0.2">
      <c r="A57" s="2"/>
      <c r="H57" s="39"/>
      <c r="I57" s="39"/>
    </row>
    <row r="58" spans="1:13" x14ac:dyDescent="0.2">
      <c r="A58" s="2" t="s">
        <v>27</v>
      </c>
    </row>
    <row r="59" spans="1:13" ht="6.75" customHeight="1" x14ac:dyDescent="0.2">
      <c r="A59" s="2"/>
    </row>
    <row r="60" spans="1:13" x14ac:dyDescent="0.2">
      <c r="A60" s="2" t="s">
        <v>653</v>
      </c>
    </row>
    <row r="62" spans="1:13" ht="12.75" x14ac:dyDescent="0.2">
      <c r="A62" s="2" t="s">
        <v>10</v>
      </c>
      <c r="B62" s="39"/>
      <c r="C62" s="39"/>
      <c r="D62" s="39"/>
      <c r="E62" s="39"/>
      <c r="F62" s="39"/>
      <c r="G62" s="39"/>
      <c r="H62" s="39"/>
      <c r="I62" s="39"/>
      <c r="J62" s="39"/>
      <c r="K62" s="39"/>
      <c r="L62" s="39"/>
      <c r="M62" s="39"/>
    </row>
    <row r="63" spans="1:13" ht="12.75" x14ac:dyDescent="0.2">
      <c r="A63" s="2" t="s">
        <v>11</v>
      </c>
      <c r="B63" s="39"/>
      <c r="C63" s="39"/>
      <c r="D63" s="39"/>
      <c r="E63" s="39"/>
      <c r="F63" s="39"/>
      <c r="G63" s="39"/>
      <c r="H63" s="39"/>
      <c r="I63" s="39"/>
      <c r="J63" s="39"/>
      <c r="K63" s="39"/>
      <c r="L63" s="39"/>
      <c r="M63" s="39"/>
    </row>
    <row r="64" spans="1:13" ht="12.75" x14ac:dyDescent="0.2">
      <c r="A64" s="35" t="s">
        <v>28</v>
      </c>
      <c r="B64" s="39"/>
      <c r="C64" s="39"/>
      <c r="D64" s="39"/>
      <c r="E64" s="39"/>
      <c r="F64" s="39"/>
      <c r="G64" s="39"/>
      <c r="H64" s="39"/>
      <c r="I64" s="39"/>
      <c r="J64" s="39"/>
      <c r="K64" s="39"/>
      <c r="L64" s="39"/>
      <c r="M64" s="39"/>
    </row>
    <row r="65" spans="1:14" ht="12.75" x14ac:dyDescent="0.2">
      <c r="A65" s="2"/>
      <c r="B65" s="39"/>
      <c r="C65" s="39"/>
      <c r="D65" s="39"/>
      <c r="E65" s="39"/>
      <c r="F65" s="39"/>
      <c r="G65" s="39"/>
      <c r="H65" s="39"/>
      <c r="I65" s="39"/>
      <c r="J65" s="39"/>
      <c r="K65" s="39"/>
      <c r="L65" s="39"/>
      <c r="M65" s="39"/>
    </row>
    <row r="66" spans="1:14" ht="12.75" x14ac:dyDescent="0.2">
      <c r="A66" s="2"/>
      <c r="B66" s="39"/>
      <c r="C66" s="39"/>
      <c r="D66" s="39"/>
      <c r="E66" s="39"/>
      <c r="F66" s="39"/>
      <c r="G66" s="39"/>
      <c r="H66" s="39"/>
      <c r="I66" s="39"/>
      <c r="J66" s="39"/>
      <c r="K66" s="39"/>
      <c r="L66" s="39"/>
      <c r="M66" s="39"/>
    </row>
    <row r="67" spans="1:14" ht="12.75" x14ac:dyDescent="0.2">
      <c r="A67" s="2"/>
      <c r="B67" s="39"/>
      <c r="C67" s="39"/>
      <c r="D67" s="39"/>
      <c r="E67" s="39"/>
      <c r="F67" s="39"/>
      <c r="G67" s="39"/>
      <c r="H67" s="39"/>
      <c r="I67" s="39"/>
      <c r="J67" s="39"/>
      <c r="K67" s="39"/>
      <c r="L67" s="39"/>
      <c r="M67" s="39"/>
    </row>
    <row r="68" spans="1:14" ht="12.75" x14ac:dyDescent="0.2">
      <c r="A68" s="2" t="str">
        <f ca="1">"© The State of Queensland (Queensland Treasury) "&amp;YEAR(TODAY())</f>
        <v>© The State of Queensland (Queensland Treasury) 2024</v>
      </c>
      <c r="B68" s="39"/>
      <c r="C68" s="39"/>
      <c r="D68" s="39"/>
      <c r="E68" s="39"/>
      <c r="F68" s="39"/>
      <c r="G68" s="39"/>
      <c r="H68" s="39"/>
      <c r="I68" s="39"/>
      <c r="J68" s="39"/>
      <c r="K68" s="39"/>
      <c r="L68" s="39"/>
      <c r="M68" s="39"/>
    </row>
    <row r="69" spans="1:14" x14ac:dyDescent="0.2">
      <c r="A69" s="2" t="s">
        <v>654</v>
      </c>
      <c r="B69" s="2"/>
      <c r="C69" s="2"/>
      <c r="D69" s="2"/>
      <c r="E69" s="2"/>
      <c r="F69" s="2"/>
      <c r="G69" s="2"/>
      <c r="H69" s="2"/>
      <c r="I69" s="2"/>
      <c r="J69" s="2"/>
      <c r="K69" s="2"/>
      <c r="L69" s="36"/>
      <c r="M69" s="36"/>
      <c r="N69" s="36"/>
    </row>
    <row r="70" spans="1:14" ht="12.75" x14ac:dyDescent="0.2">
      <c r="A70" s="2" t="s">
        <v>14</v>
      </c>
      <c r="B70" s="39"/>
      <c r="C70" s="39"/>
      <c r="D70" s="39"/>
      <c r="E70" s="39"/>
      <c r="F70" s="39"/>
      <c r="G70" s="39"/>
      <c r="H70" s="39"/>
      <c r="I70" s="39"/>
      <c r="J70" s="39"/>
      <c r="K70" s="39"/>
      <c r="L70" s="39"/>
      <c r="M70" s="39"/>
    </row>
    <row r="71" spans="1:14" ht="12.75" x14ac:dyDescent="0.2">
      <c r="A71" s="2" t="s">
        <v>15</v>
      </c>
      <c r="B71" s="39"/>
      <c r="C71" s="39"/>
      <c r="D71" s="39"/>
      <c r="E71" s="39"/>
      <c r="F71" s="39"/>
      <c r="G71" s="39"/>
      <c r="H71" s="39"/>
      <c r="I71" s="39"/>
      <c r="J71" s="39"/>
      <c r="K71" s="39"/>
      <c r="L71" s="39"/>
      <c r="M71" s="39"/>
    </row>
  </sheetData>
  <sheetProtection sheet="1" objects="1" scenarios="1"/>
  <mergeCells count="5">
    <mergeCell ref="B4:H4"/>
    <mergeCell ref="B19:C19"/>
    <mergeCell ref="G19:H19"/>
    <mergeCell ref="B9:C9"/>
    <mergeCell ref="G9:H9"/>
  </mergeCells>
  <phoneticPr fontId="4" type="noConversion"/>
  <hyperlinks>
    <hyperlink ref="A69" r:id="rId1" display="The Exports of merchandise goods from Queensland and Australian by the commodity classification SITC pivot tables are licensed under a Creative Commons Attribution 3.0 Australia Licence" xr:uid="{00000000-0004-0000-0100-000000000000}"/>
    <hyperlink ref="A64" r:id="rId2" xr:uid="{00000000-0004-0000-0100-000001000000}"/>
    <hyperlink ref="A69:K69" r:id="rId3" display="The trade data from Queensland and Australia by the commodity classification are licensed under a Creative Commons Attribution 4.0 International Licence" xr:uid="{9271C6C5-4392-4DA4-9E12-490F329269A1}"/>
  </hyperlinks>
  <pageMargins left="0.74803149606299213" right="0.74803149606299213" top="0.98425196850393704" bottom="0.98425196850393704" header="0.51181102362204722" footer="0.51181102362204722"/>
  <pageSetup paperSize="9" scale="84" orientation="portrait" r:id="rId4"/>
  <headerFooter alignWithMargins="0"/>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9AE7BAC3-FB36-47A3-B2BA-23E8682F9E7C}">
          <x14:formula1>
            <xm:f>country_lookup!$B$2:$B$221</xm:f>
          </x14:formula1>
          <xm:sqref>B4:H4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92D050"/>
  </sheetPr>
  <dimension ref="A1:CB1194"/>
  <sheetViews>
    <sheetView workbookViewId="0"/>
  </sheetViews>
  <sheetFormatPr defaultColWidth="9.140625" defaultRowHeight="12.75" x14ac:dyDescent="0.2"/>
  <cols>
    <col min="1" max="1" width="14" style="28" customWidth="1"/>
    <col min="2" max="2" width="9.28515625" style="28" customWidth="1"/>
    <col min="3" max="3" width="11.7109375" style="28" customWidth="1"/>
    <col min="4" max="4" width="11.140625" style="23" bestFit="1" customWidth="1"/>
    <col min="5" max="5" width="12.7109375" style="23" bestFit="1" customWidth="1"/>
    <col min="6" max="6" width="40.42578125" style="23" customWidth="1"/>
    <col min="7" max="10" width="11.140625" style="23" bestFit="1" customWidth="1"/>
    <col min="11" max="11" width="10.140625" style="23" bestFit="1" customWidth="1"/>
    <col min="12" max="13" width="11.140625" style="23" bestFit="1" customWidth="1"/>
    <col min="14" max="14" width="10.140625" style="23" bestFit="1" customWidth="1"/>
    <col min="15" max="15" width="9.5703125" style="23" bestFit="1" customWidth="1"/>
    <col min="16" max="16" width="11.140625" style="23" bestFit="1" customWidth="1"/>
    <col min="17" max="17" width="10.140625" style="23" bestFit="1" customWidth="1"/>
    <col min="18" max="18" width="9.5703125" style="23" bestFit="1" customWidth="1"/>
    <col min="19" max="19" width="11.140625" style="23" bestFit="1" customWidth="1"/>
    <col min="20" max="22" width="10.140625" style="23" bestFit="1" customWidth="1"/>
    <col min="23" max="23" width="12.7109375" style="23" bestFit="1" customWidth="1"/>
    <col min="24" max="24" width="11.140625" style="23" bestFit="1" customWidth="1"/>
    <col min="25" max="25" width="13.85546875" style="23" bestFit="1" customWidth="1"/>
    <col min="26" max="26" width="10.140625" style="23" bestFit="1" customWidth="1"/>
    <col min="27" max="27" width="9.5703125" style="23" bestFit="1" customWidth="1"/>
    <col min="28" max="28" width="11.140625" style="23" bestFit="1" customWidth="1"/>
    <col min="29" max="31" width="9.5703125" style="23" bestFit="1" customWidth="1"/>
    <col min="32" max="32" width="11.140625" style="23" bestFit="1" customWidth="1"/>
    <col min="33" max="33" width="10.140625" style="23" bestFit="1" customWidth="1"/>
    <col min="34" max="36" width="11.140625" style="23" bestFit="1" customWidth="1"/>
    <col min="37" max="38" width="10.140625" style="23" bestFit="1" customWidth="1"/>
    <col min="39" max="39" width="11.140625" style="23" bestFit="1" customWidth="1"/>
    <col min="40" max="46" width="10.140625" style="23" bestFit="1" customWidth="1"/>
    <col min="47" max="47" width="12.7109375" style="23" bestFit="1" customWidth="1"/>
    <col min="48" max="50" width="11.140625" style="23" bestFit="1" customWidth="1"/>
    <col min="51" max="51" width="10.140625" style="23" bestFit="1" customWidth="1"/>
    <col min="52" max="52" width="11.140625" style="23" bestFit="1" customWidth="1"/>
    <col min="53" max="54" width="10.140625" style="23" bestFit="1" customWidth="1"/>
    <col min="55" max="57" width="11.140625" style="23" bestFit="1" customWidth="1"/>
    <col min="58" max="59" width="10.140625" style="23" bestFit="1" customWidth="1"/>
    <col min="60" max="60" width="9.5703125" style="23" bestFit="1" customWidth="1"/>
    <col min="61" max="61" width="10.140625" style="23" bestFit="1" customWidth="1"/>
    <col min="62" max="62" width="9.5703125" style="23" bestFit="1" customWidth="1"/>
    <col min="63" max="63" width="11.140625" style="23" bestFit="1" customWidth="1"/>
    <col min="64" max="64" width="10.140625" style="23" bestFit="1" customWidth="1"/>
    <col min="65" max="66" width="11.140625" style="23" bestFit="1" customWidth="1"/>
    <col min="67" max="69" width="9.5703125" style="23" bestFit="1" customWidth="1"/>
    <col min="70" max="71" width="13.85546875" style="23" bestFit="1" customWidth="1"/>
    <col min="72" max="72" width="9.140625" style="23"/>
    <col min="73" max="73" width="9.140625" style="28"/>
    <col min="74" max="74" width="18" style="23" customWidth="1"/>
    <col min="75" max="75" width="16.140625" style="23" customWidth="1"/>
    <col min="76" max="76" width="11.42578125" style="28" customWidth="1"/>
    <col min="77" max="77" width="13.28515625" style="23" customWidth="1"/>
    <col min="78" max="16384" width="9.140625" style="23"/>
  </cols>
  <sheetData>
    <row r="1" spans="1:80" x14ac:dyDescent="0.2">
      <c r="A1" s="40"/>
      <c r="B1" s="40"/>
      <c r="C1" s="40"/>
      <c r="D1" s="39" t="s">
        <v>29</v>
      </c>
      <c r="E1" s="39" t="s">
        <v>30</v>
      </c>
      <c r="F1" s="39" t="s">
        <v>662</v>
      </c>
      <c r="G1" s="39" t="s">
        <v>32</v>
      </c>
      <c r="H1" s="39" t="s">
        <v>33</v>
      </c>
      <c r="I1" s="39" t="s">
        <v>34</v>
      </c>
      <c r="J1" s="39" t="s">
        <v>35</v>
      </c>
      <c r="K1" s="39" t="s">
        <v>36</v>
      </c>
      <c r="L1" s="39" t="s">
        <v>37</v>
      </c>
      <c r="M1" s="39" t="s">
        <v>38</v>
      </c>
      <c r="N1" s="39" t="s">
        <v>39</v>
      </c>
      <c r="O1" s="39" t="s">
        <v>40</v>
      </c>
      <c r="P1" s="39" t="s">
        <v>41</v>
      </c>
      <c r="Q1" s="39" t="s">
        <v>42</v>
      </c>
      <c r="R1" s="39" t="s">
        <v>43</v>
      </c>
      <c r="S1" s="39" t="s">
        <v>44</v>
      </c>
      <c r="T1" s="39" t="s">
        <v>45</v>
      </c>
      <c r="U1" s="39" t="s">
        <v>46</v>
      </c>
      <c r="V1" s="39" t="s">
        <v>47</v>
      </c>
      <c r="W1" s="39" t="s">
        <v>48</v>
      </c>
      <c r="X1" s="39" t="s">
        <v>49</v>
      </c>
      <c r="Y1" s="39" t="s">
        <v>50</v>
      </c>
      <c r="Z1" s="39" t="s">
        <v>51</v>
      </c>
      <c r="AA1" s="39" t="s">
        <v>52</v>
      </c>
      <c r="AB1" s="39" t="s">
        <v>53</v>
      </c>
      <c r="AC1" s="39" t="s">
        <v>54</v>
      </c>
      <c r="AD1" s="39" t="s">
        <v>55</v>
      </c>
      <c r="AE1" s="39" t="s">
        <v>56</v>
      </c>
      <c r="AF1" s="39" t="s">
        <v>57</v>
      </c>
      <c r="AG1" s="39" t="s">
        <v>58</v>
      </c>
      <c r="AH1" s="39" t="s">
        <v>59</v>
      </c>
      <c r="AI1" s="39" t="s">
        <v>60</v>
      </c>
      <c r="AJ1" s="39" t="s">
        <v>61</v>
      </c>
      <c r="AK1" s="39" t="s">
        <v>62</v>
      </c>
      <c r="AL1" s="39" t="s">
        <v>63</v>
      </c>
      <c r="AM1" s="39" t="s">
        <v>64</v>
      </c>
      <c r="AN1" s="39" t="s">
        <v>65</v>
      </c>
      <c r="AO1" s="39" t="s">
        <v>66</v>
      </c>
      <c r="AP1" s="39" t="s">
        <v>67</v>
      </c>
      <c r="AQ1" s="39" t="s">
        <v>68</v>
      </c>
      <c r="AR1" s="39" t="s">
        <v>69</v>
      </c>
      <c r="AS1" s="39" t="s">
        <v>70</v>
      </c>
      <c r="AT1" s="39" t="s">
        <v>71</v>
      </c>
      <c r="AU1" s="39" t="s">
        <v>72</v>
      </c>
      <c r="AV1" s="39" t="s">
        <v>73</v>
      </c>
      <c r="AW1" s="39" t="s">
        <v>74</v>
      </c>
      <c r="AX1" s="39" t="s">
        <v>75</v>
      </c>
      <c r="AY1" s="39" t="s">
        <v>76</v>
      </c>
      <c r="AZ1" s="39" t="s">
        <v>77</v>
      </c>
      <c r="BA1" s="39" t="s">
        <v>78</v>
      </c>
      <c r="BB1" s="39" t="s">
        <v>79</v>
      </c>
      <c r="BC1" s="39" t="s">
        <v>80</v>
      </c>
      <c r="BD1" s="39" t="s">
        <v>81</v>
      </c>
      <c r="BE1" s="39" t="s">
        <v>82</v>
      </c>
      <c r="BF1" s="39" t="s">
        <v>83</v>
      </c>
      <c r="BG1" s="39" t="s">
        <v>84</v>
      </c>
      <c r="BH1" s="39" t="s">
        <v>85</v>
      </c>
      <c r="BI1" s="39" t="s">
        <v>86</v>
      </c>
      <c r="BJ1" s="39" t="s">
        <v>87</v>
      </c>
      <c r="BK1" s="39" t="s">
        <v>88</v>
      </c>
      <c r="BL1" s="39" t="s">
        <v>89</v>
      </c>
      <c r="BM1" s="39" t="s">
        <v>90</v>
      </c>
      <c r="BN1" s="39" t="s">
        <v>91</v>
      </c>
      <c r="BO1" s="39" t="s">
        <v>92</v>
      </c>
      <c r="BP1" s="39" t="s">
        <v>93</v>
      </c>
      <c r="BQ1" s="39" t="s">
        <v>94</v>
      </c>
      <c r="BR1" s="39" t="s">
        <v>95</v>
      </c>
      <c r="BS1" s="39"/>
      <c r="BT1" s="39"/>
      <c r="BU1" s="40"/>
      <c r="BV1" s="39"/>
      <c r="BW1" s="39"/>
      <c r="BX1" s="40" t="str">
        <f>VLOOKUP(Data!$B$4,country_lookup!B:C,2,FALSE)</f>
        <v>AFGH</v>
      </c>
      <c r="BY1" s="39"/>
      <c r="BZ1" s="39"/>
      <c r="CA1" s="39"/>
      <c r="CB1" s="39"/>
    </row>
    <row r="2" spans="1:80" x14ac:dyDescent="0.2">
      <c r="A2" s="40"/>
      <c r="B2" s="43" t="s">
        <v>97</v>
      </c>
      <c r="C2" s="43" t="s">
        <v>98</v>
      </c>
      <c r="D2" s="39" t="s">
        <v>99</v>
      </c>
      <c r="E2" s="39" t="s">
        <v>30</v>
      </c>
      <c r="F2" s="39" t="s">
        <v>31</v>
      </c>
      <c r="G2" s="39" t="s">
        <v>100</v>
      </c>
      <c r="H2" s="39" t="s">
        <v>33</v>
      </c>
      <c r="I2" s="39" t="s">
        <v>34</v>
      </c>
      <c r="J2" s="39" t="s">
        <v>35</v>
      </c>
      <c r="K2" s="39" t="s">
        <v>36</v>
      </c>
      <c r="L2" s="39" t="s">
        <v>37</v>
      </c>
      <c r="M2" s="39" t="s">
        <v>38</v>
      </c>
      <c r="N2" s="39" t="s">
        <v>39</v>
      </c>
      <c r="O2" s="39" t="s">
        <v>40</v>
      </c>
      <c r="P2" s="39" t="s">
        <v>41</v>
      </c>
      <c r="Q2" s="39" t="s">
        <v>42</v>
      </c>
      <c r="R2" s="39" t="s">
        <v>43</v>
      </c>
      <c r="S2" s="39" t="s">
        <v>44</v>
      </c>
      <c r="T2" s="39" t="s">
        <v>45</v>
      </c>
      <c r="U2" s="39" t="s">
        <v>101</v>
      </c>
      <c r="V2" s="39" t="s">
        <v>102</v>
      </c>
      <c r="W2" s="39" t="s">
        <v>48</v>
      </c>
      <c r="X2" s="39" t="s">
        <v>49</v>
      </c>
      <c r="Y2" s="39" t="s">
        <v>50</v>
      </c>
      <c r="Z2" s="39" t="s">
        <v>51</v>
      </c>
      <c r="AA2" s="39" t="s">
        <v>52</v>
      </c>
      <c r="AB2" s="39" t="s">
        <v>53</v>
      </c>
      <c r="AC2" s="39" t="s">
        <v>54</v>
      </c>
      <c r="AD2" s="39" t="s">
        <v>103</v>
      </c>
      <c r="AE2" s="39" t="s">
        <v>56</v>
      </c>
      <c r="AF2" s="39" t="s">
        <v>57</v>
      </c>
      <c r="AG2" s="39" t="s">
        <v>58</v>
      </c>
      <c r="AH2" s="39" t="s">
        <v>59</v>
      </c>
      <c r="AI2" s="39" t="s">
        <v>104</v>
      </c>
      <c r="AJ2" s="39" t="s">
        <v>61</v>
      </c>
      <c r="AK2" s="39" t="s">
        <v>62</v>
      </c>
      <c r="AL2" s="39" t="s">
        <v>63</v>
      </c>
      <c r="AM2" s="39" t="s">
        <v>64</v>
      </c>
      <c r="AN2" s="39" t="s">
        <v>65</v>
      </c>
      <c r="AO2" s="39" t="s">
        <v>66</v>
      </c>
      <c r="AP2" s="39" t="s">
        <v>67</v>
      </c>
      <c r="AQ2" s="39" t="s">
        <v>105</v>
      </c>
      <c r="AR2" s="39" t="s">
        <v>69</v>
      </c>
      <c r="AS2" s="39" t="s">
        <v>70</v>
      </c>
      <c r="AT2" s="39" t="s">
        <v>71</v>
      </c>
      <c r="AU2" s="39" t="s">
        <v>72</v>
      </c>
      <c r="AV2" s="39" t="s">
        <v>73</v>
      </c>
      <c r="AW2" s="39" t="s">
        <v>74</v>
      </c>
      <c r="AX2" s="39" t="s">
        <v>75</v>
      </c>
      <c r="AY2" s="39" t="s">
        <v>76</v>
      </c>
      <c r="AZ2" s="39" t="s">
        <v>106</v>
      </c>
      <c r="BA2" s="39" t="s">
        <v>78</v>
      </c>
      <c r="BB2" s="39" t="s">
        <v>107</v>
      </c>
      <c r="BC2" s="39" t="s">
        <v>108</v>
      </c>
      <c r="BD2" s="39" t="s">
        <v>81</v>
      </c>
      <c r="BE2" s="39" t="s">
        <v>82</v>
      </c>
      <c r="BF2" s="39" t="s">
        <v>109</v>
      </c>
      <c r="BG2" s="39" t="s">
        <v>110</v>
      </c>
      <c r="BH2" s="39" t="s">
        <v>85</v>
      </c>
      <c r="BI2" s="39" t="s">
        <v>86</v>
      </c>
      <c r="BJ2" s="39" t="s">
        <v>87</v>
      </c>
      <c r="BK2" s="39" t="s">
        <v>111</v>
      </c>
      <c r="BL2" s="39" t="s">
        <v>112</v>
      </c>
      <c r="BM2" s="39" t="s">
        <v>90</v>
      </c>
      <c r="BN2" s="39" t="s">
        <v>113</v>
      </c>
      <c r="BO2" s="39" t="s">
        <v>114</v>
      </c>
      <c r="BP2" s="39" t="s">
        <v>93</v>
      </c>
      <c r="BQ2" s="39" t="s">
        <v>94</v>
      </c>
      <c r="BR2" s="39" t="s">
        <v>115</v>
      </c>
      <c r="BS2" s="39"/>
      <c r="BT2" s="39"/>
      <c r="BU2" s="40" t="s">
        <v>116</v>
      </c>
      <c r="BV2" s="39" t="s">
        <v>117</v>
      </c>
      <c r="BW2" s="39"/>
      <c r="BX2" s="40" t="str">
        <f>country_lookup!G7</f>
        <v>2022–23</v>
      </c>
      <c r="BY2" s="39"/>
      <c r="BZ2" s="39"/>
      <c r="CA2" s="39"/>
      <c r="CB2" s="39"/>
    </row>
    <row r="3" spans="1:80" x14ac:dyDescent="0.2">
      <c r="A3" s="40" t="str">
        <f t="shared" ref="A3:A66" si="0">B3&amp;C3</f>
        <v>2022–23AGUA</v>
      </c>
      <c r="B3" t="s">
        <v>660</v>
      </c>
      <c r="C3" t="s">
        <v>119</v>
      </c>
      <c r="D3">
        <v>0</v>
      </c>
      <c r="E3" s="37">
        <v>0</v>
      </c>
      <c r="F3">
        <v>0</v>
      </c>
      <c r="G3">
        <v>0</v>
      </c>
      <c r="H3">
        <v>0</v>
      </c>
      <c r="I3">
        <v>0</v>
      </c>
      <c r="J3">
        <v>0</v>
      </c>
      <c r="K3">
        <v>0</v>
      </c>
      <c r="L3">
        <v>0</v>
      </c>
      <c r="M3">
        <v>0</v>
      </c>
      <c r="N3">
        <v>0</v>
      </c>
      <c r="O3">
        <v>0</v>
      </c>
      <c r="P3">
        <v>0</v>
      </c>
      <c r="Q3">
        <v>0</v>
      </c>
      <c r="R3">
        <v>0</v>
      </c>
      <c r="S3">
        <v>0</v>
      </c>
      <c r="T3">
        <v>0</v>
      </c>
      <c r="U3" s="37">
        <v>0</v>
      </c>
      <c r="V3">
        <v>0</v>
      </c>
      <c r="W3">
        <v>0</v>
      </c>
      <c r="X3">
        <v>0</v>
      </c>
      <c r="Y3">
        <v>0</v>
      </c>
      <c r="Z3">
        <v>0</v>
      </c>
      <c r="AA3">
        <v>0</v>
      </c>
      <c r="AB3">
        <v>0</v>
      </c>
      <c r="AC3">
        <v>0</v>
      </c>
      <c r="AD3">
        <v>0</v>
      </c>
      <c r="AE3">
        <v>0</v>
      </c>
      <c r="AF3">
        <v>0</v>
      </c>
      <c r="AG3">
        <v>0</v>
      </c>
      <c r="AH3">
        <v>1554</v>
      </c>
      <c r="AI3">
        <v>0</v>
      </c>
      <c r="AJ3">
        <v>0</v>
      </c>
      <c r="AK3">
        <v>0</v>
      </c>
      <c r="AL3">
        <v>0</v>
      </c>
      <c r="AM3">
        <v>0</v>
      </c>
      <c r="AN3">
        <v>0</v>
      </c>
      <c r="AO3">
        <v>0</v>
      </c>
      <c r="AP3">
        <v>0</v>
      </c>
      <c r="AQ3">
        <v>0</v>
      </c>
      <c r="AR3" s="37">
        <v>0</v>
      </c>
      <c r="AS3">
        <v>0</v>
      </c>
      <c r="AT3">
        <v>0</v>
      </c>
      <c r="AU3">
        <v>0</v>
      </c>
      <c r="AV3" s="37">
        <v>0</v>
      </c>
      <c r="AW3" s="37">
        <v>0</v>
      </c>
      <c r="AX3">
        <v>0</v>
      </c>
      <c r="AY3">
        <v>0</v>
      </c>
      <c r="AZ3">
        <v>1330</v>
      </c>
      <c r="BA3">
        <v>0</v>
      </c>
      <c r="BB3">
        <v>0</v>
      </c>
      <c r="BC3">
        <v>0</v>
      </c>
      <c r="BD3" s="37">
        <v>0</v>
      </c>
      <c r="BE3">
        <v>0</v>
      </c>
      <c r="BF3">
        <v>0</v>
      </c>
      <c r="BG3">
        <v>0</v>
      </c>
      <c r="BH3" s="37">
        <v>0</v>
      </c>
      <c r="BI3">
        <v>0</v>
      </c>
      <c r="BJ3" s="37">
        <v>0</v>
      </c>
      <c r="BK3">
        <v>6426</v>
      </c>
      <c r="BL3">
        <v>0</v>
      </c>
      <c r="BM3" s="37">
        <v>3420</v>
      </c>
      <c r="BN3">
        <v>0</v>
      </c>
      <c r="BO3">
        <v>0</v>
      </c>
      <c r="BP3">
        <v>0</v>
      </c>
      <c r="BQ3">
        <v>0</v>
      </c>
      <c r="BR3">
        <v>2127</v>
      </c>
      <c r="BS3" s="37"/>
      <c r="BT3" s="39"/>
      <c r="BU3" s="40" t="e">
        <f t="shared" ref="BU3:BU34" si="1">RANK(BX3,$BX$3:$BX$69,0)</f>
        <v>#N/A</v>
      </c>
      <c r="BV3" s="39" t="s">
        <v>99</v>
      </c>
      <c r="BW3" s="39" t="str">
        <f>RIGHT(BV3,LEN(BV3)-3)</f>
        <v>Live animals (excl. fish)</v>
      </c>
      <c r="BX3" s="40" t="e">
        <f t="shared" ref="BX3:BX34" si="2">HLOOKUP($BV3,$A$2:$BS$12000,(MATCH(BX$2&amp;$BX$1,$A:$A,0)-1),FALSE)</f>
        <v>#N/A</v>
      </c>
      <c r="BY3" s="39"/>
      <c r="BZ3" s="39"/>
      <c r="CA3" s="39"/>
      <c r="CB3" s="39"/>
    </row>
    <row r="4" spans="1:80" x14ac:dyDescent="0.2">
      <c r="A4" s="40" t="str">
        <f t="shared" si="0"/>
        <v>2022–23ALBA</v>
      </c>
      <c r="B4" t="s">
        <v>660</v>
      </c>
      <c r="C4" t="s">
        <v>120</v>
      </c>
      <c r="D4">
        <v>0</v>
      </c>
      <c r="E4">
        <v>0</v>
      </c>
      <c r="F4">
        <v>0</v>
      </c>
      <c r="G4">
        <v>0</v>
      </c>
      <c r="H4">
        <v>0</v>
      </c>
      <c r="I4">
        <v>0</v>
      </c>
      <c r="J4">
        <v>0</v>
      </c>
      <c r="K4">
        <v>0</v>
      </c>
      <c r="L4">
        <v>0</v>
      </c>
      <c r="M4">
        <v>0</v>
      </c>
      <c r="N4">
        <v>0</v>
      </c>
      <c r="O4">
        <v>0</v>
      </c>
      <c r="P4">
        <v>0</v>
      </c>
      <c r="Q4">
        <v>0</v>
      </c>
      <c r="R4">
        <v>0</v>
      </c>
      <c r="S4">
        <v>0</v>
      </c>
      <c r="T4">
        <v>0</v>
      </c>
      <c r="U4">
        <v>0</v>
      </c>
      <c r="V4">
        <v>0</v>
      </c>
      <c r="W4">
        <v>0</v>
      </c>
      <c r="X4">
        <v>0</v>
      </c>
      <c r="Y4">
        <v>0</v>
      </c>
      <c r="Z4" s="37">
        <v>0</v>
      </c>
      <c r="AA4">
        <v>0</v>
      </c>
      <c r="AB4">
        <v>0</v>
      </c>
      <c r="AC4">
        <v>0</v>
      </c>
      <c r="AD4">
        <v>0</v>
      </c>
      <c r="AE4">
        <v>0</v>
      </c>
      <c r="AF4">
        <v>0</v>
      </c>
      <c r="AG4">
        <v>0</v>
      </c>
      <c r="AH4">
        <v>0</v>
      </c>
      <c r="AI4">
        <v>6919</v>
      </c>
      <c r="AJ4">
        <v>0</v>
      </c>
      <c r="AK4">
        <v>0</v>
      </c>
      <c r="AL4">
        <v>0</v>
      </c>
      <c r="AM4">
        <v>0</v>
      </c>
      <c r="AN4">
        <v>0</v>
      </c>
      <c r="AO4">
        <v>0</v>
      </c>
      <c r="AP4">
        <v>0</v>
      </c>
      <c r="AQ4">
        <v>0</v>
      </c>
      <c r="AR4">
        <v>0</v>
      </c>
      <c r="AS4">
        <v>0</v>
      </c>
      <c r="AT4">
        <v>0</v>
      </c>
      <c r="AU4">
        <v>0</v>
      </c>
      <c r="AV4">
        <v>0</v>
      </c>
      <c r="AW4">
        <v>0</v>
      </c>
      <c r="AX4">
        <v>0</v>
      </c>
      <c r="AY4">
        <v>0</v>
      </c>
      <c r="AZ4">
        <v>0</v>
      </c>
      <c r="BA4">
        <v>0</v>
      </c>
      <c r="BB4">
        <v>0</v>
      </c>
      <c r="BC4">
        <v>0</v>
      </c>
      <c r="BD4" s="37">
        <v>0</v>
      </c>
      <c r="BE4">
        <v>0</v>
      </c>
      <c r="BF4">
        <v>0</v>
      </c>
      <c r="BG4">
        <v>0</v>
      </c>
      <c r="BH4">
        <v>0</v>
      </c>
      <c r="BI4">
        <v>0</v>
      </c>
      <c r="BJ4">
        <v>0</v>
      </c>
      <c r="BK4">
        <v>0</v>
      </c>
      <c r="BL4">
        <v>0</v>
      </c>
      <c r="BM4">
        <v>0</v>
      </c>
      <c r="BN4" s="37">
        <v>0</v>
      </c>
      <c r="BO4">
        <v>0</v>
      </c>
      <c r="BP4">
        <v>0</v>
      </c>
      <c r="BQ4">
        <v>0</v>
      </c>
      <c r="BR4" s="37">
        <v>0</v>
      </c>
      <c r="BS4" s="37"/>
      <c r="BT4" s="39"/>
      <c r="BU4" s="40" t="e">
        <f t="shared" si="1"/>
        <v>#N/A</v>
      </c>
      <c r="BV4" s="39" t="s">
        <v>30</v>
      </c>
      <c r="BW4" s="39" t="str">
        <f t="shared" ref="BW4:BW67" si="3">RIGHT(BV4,LEN(BV4)-3)</f>
        <v>Meat and meat preparations</v>
      </c>
      <c r="BX4" s="40" t="e">
        <f t="shared" si="2"/>
        <v>#N/A</v>
      </c>
      <c r="BY4" s="39"/>
      <c r="BZ4" s="39"/>
      <c r="CA4" s="39"/>
      <c r="CB4" s="39"/>
    </row>
    <row r="5" spans="1:80" x14ac:dyDescent="0.2">
      <c r="A5" s="40" t="str">
        <f t="shared" si="0"/>
        <v>2022–23ALGR</v>
      </c>
      <c r="B5" t="s">
        <v>660</v>
      </c>
      <c r="C5" t="s">
        <v>121</v>
      </c>
      <c r="D5">
        <v>0</v>
      </c>
      <c r="E5">
        <v>0</v>
      </c>
      <c r="F5">
        <v>0</v>
      </c>
      <c r="G5">
        <v>0</v>
      </c>
      <c r="H5">
        <v>0</v>
      </c>
      <c r="I5">
        <v>0</v>
      </c>
      <c r="J5">
        <v>0</v>
      </c>
      <c r="K5">
        <v>0</v>
      </c>
      <c r="L5">
        <v>952303</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s="37">
        <v>0</v>
      </c>
      <c r="AT5">
        <v>0</v>
      </c>
      <c r="AU5">
        <v>0</v>
      </c>
      <c r="AV5" s="37">
        <v>0</v>
      </c>
      <c r="AW5">
        <v>0</v>
      </c>
      <c r="AX5">
        <v>0</v>
      </c>
      <c r="AY5">
        <v>0</v>
      </c>
      <c r="AZ5" s="37">
        <v>131153</v>
      </c>
      <c r="BA5">
        <v>0</v>
      </c>
      <c r="BB5">
        <v>0</v>
      </c>
      <c r="BC5" s="37">
        <v>0</v>
      </c>
      <c r="BD5">
        <v>0</v>
      </c>
      <c r="BE5">
        <v>0</v>
      </c>
      <c r="BF5">
        <v>0</v>
      </c>
      <c r="BG5">
        <v>0</v>
      </c>
      <c r="BH5">
        <v>0</v>
      </c>
      <c r="BI5">
        <v>0</v>
      </c>
      <c r="BJ5">
        <v>0</v>
      </c>
      <c r="BK5" s="37">
        <v>0</v>
      </c>
      <c r="BL5">
        <v>0</v>
      </c>
      <c r="BM5">
        <v>0</v>
      </c>
      <c r="BN5" s="37">
        <v>0</v>
      </c>
      <c r="BO5">
        <v>0</v>
      </c>
      <c r="BP5">
        <v>0</v>
      </c>
      <c r="BQ5">
        <v>0</v>
      </c>
      <c r="BR5">
        <v>0</v>
      </c>
      <c r="BS5" s="37"/>
      <c r="BT5" s="39"/>
      <c r="BU5" s="40" t="e">
        <f t="shared" si="1"/>
        <v>#N/A</v>
      </c>
      <c r="BV5" s="39" t="s">
        <v>31</v>
      </c>
      <c r="BW5" s="39" t="str">
        <f t="shared" si="3"/>
        <v>Dairy products and birds’ eggs</v>
      </c>
      <c r="BX5" s="40" t="e">
        <f t="shared" si="2"/>
        <v>#N/A</v>
      </c>
      <c r="BY5" s="39"/>
      <c r="BZ5" s="39"/>
      <c r="CA5" s="39"/>
      <c r="CB5" s="39"/>
    </row>
    <row r="6" spans="1:80" x14ac:dyDescent="0.2">
      <c r="A6" s="40" t="str">
        <f t="shared" si="0"/>
        <v>2022–23ANGO</v>
      </c>
      <c r="B6" t="s">
        <v>660</v>
      </c>
      <c r="C6" t="s">
        <v>122</v>
      </c>
      <c r="D6">
        <v>0</v>
      </c>
      <c r="E6">
        <v>3019454</v>
      </c>
      <c r="F6">
        <v>0</v>
      </c>
      <c r="G6">
        <v>0</v>
      </c>
      <c r="H6">
        <v>0</v>
      </c>
      <c r="I6">
        <v>0</v>
      </c>
      <c r="J6">
        <v>0</v>
      </c>
      <c r="K6">
        <v>0</v>
      </c>
      <c r="L6">
        <v>0</v>
      </c>
      <c r="M6">
        <v>0</v>
      </c>
      <c r="N6">
        <v>0</v>
      </c>
      <c r="O6">
        <v>0</v>
      </c>
      <c r="P6">
        <v>0</v>
      </c>
      <c r="Q6">
        <v>0</v>
      </c>
      <c r="R6">
        <v>0</v>
      </c>
      <c r="S6">
        <v>0</v>
      </c>
      <c r="T6">
        <v>0</v>
      </c>
      <c r="U6">
        <v>0</v>
      </c>
      <c r="V6">
        <v>0</v>
      </c>
      <c r="W6">
        <v>0</v>
      </c>
      <c r="X6" s="37">
        <v>0</v>
      </c>
      <c r="Y6" s="37">
        <v>0</v>
      </c>
      <c r="Z6">
        <v>0</v>
      </c>
      <c r="AA6">
        <v>0</v>
      </c>
      <c r="AB6">
        <v>0</v>
      </c>
      <c r="AC6">
        <v>0</v>
      </c>
      <c r="AD6">
        <v>0</v>
      </c>
      <c r="AE6">
        <v>0</v>
      </c>
      <c r="AF6">
        <v>0</v>
      </c>
      <c r="AG6">
        <v>0</v>
      </c>
      <c r="AH6">
        <v>0</v>
      </c>
      <c r="AI6">
        <v>0</v>
      </c>
      <c r="AJ6" s="37">
        <v>0</v>
      </c>
      <c r="AK6">
        <v>0</v>
      </c>
      <c r="AL6">
        <v>0</v>
      </c>
      <c r="AM6" s="37">
        <v>0</v>
      </c>
      <c r="AN6">
        <v>0</v>
      </c>
      <c r="AO6" s="37">
        <v>0</v>
      </c>
      <c r="AP6">
        <v>0</v>
      </c>
      <c r="AQ6">
        <v>0</v>
      </c>
      <c r="AR6">
        <v>0</v>
      </c>
      <c r="AS6">
        <v>0</v>
      </c>
      <c r="AT6">
        <v>0</v>
      </c>
      <c r="AU6">
        <v>0</v>
      </c>
      <c r="AV6" s="37">
        <v>0</v>
      </c>
      <c r="AW6" s="37">
        <v>0</v>
      </c>
      <c r="AX6" s="37">
        <v>0</v>
      </c>
      <c r="AY6" s="37">
        <v>0</v>
      </c>
      <c r="AZ6" s="37">
        <v>0</v>
      </c>
      <c r="BA6" s="37">
        <v>0</v>
      </c>
      <c r="BB6" s="37">
        <v>0</v>
      </c>
      <c r="BC6" s="37">
        <v>0</v>
      </c>
      <c r="BD6" s="37">
        <v>0</v>
      </c>
      <c r="BE6" s="37">
        <v>0</v>
      </c>
      <c r="BF6">
        <v>0</v>
      </c>
      <c r="BG6">
        <v>0</v>
      </c>
      <c r="BH6">
        <v>0</v>
      </c>
      <c r="BI6">
        <v>0</v>
      </c>
      <c r="BJ6">
        <v>0</v>
      </c>
      <c r="BK6" s="37">
        <v>8189</v>
      </c>
      <c r="BL6">
        <v>0</v>
      </c>
      <c r="BM6" s="37">
        <v>0</v>
      </c>
      <c r="BN6">
        <v>0</v>
      </c>
      <c r="BO6">
        <v>0</v>
      </c>
      <c r="BP6">
        <v>0</v>
      </c>
      <c r="BQ6">
        <v>0</v>
      </c>
      <c r="BR6" s="37">
        <v>0</v>
      </c>
      <c r="BS6" s="37"/>
      <c r="BT6" s="39"/>
      <c r="BU6" s="40" t="e">
        <f t="shared" si="1"/>
        <v>#N/A</v>
      </c>
      <c r="BV6" s="39" t="s">
        <v>100</v>
      </c>
      <c r="BW6" s="39" t="str">
        <f t="shared" si="3"/>
        <v>Fish, crustaceans, molluscs and aquatic invertebrates</v>
      </c>
      <c r="BX6" s="40" t="e">
        <f t="shared" si="2"/>
        <v>#N/A</v>
      </c>
      <c r="BY6" s="39"/>
      <c r="BZ6" s="39"/>
      <c r="CA6" s="39"/>
      <c r="CB6" s="39"/>
    </row>
    <row r="7" spans="1:80" x14ac:dyDescent="0.2">
      <c r="A7" s="40" t="str">
        <f t="shared" si="0"/>
        <v>2022–23ANTC</v>
      </c>
      <c r="B7" t="s">
        <v>660</v>
      </c>
      <c r="C7" t="s">
        <v>123</v>
      </c>
      <c r="D7">
        <v>0</v>
      </c>
      <c r="E7">
        <v>0</v>
      </c>
      <c r="F7">
        <v>0</v>
      </c>
      <c r="G7">
        <v>0</v>
      </c>
      <c r="H7">
        <v>0</v>
      </c>
      <c r="I7">
        <v>0</v>
      </c>
      <c r="J7">
        <v>0</v>
      </c>
      <c r="K7">
        <v>0</v>
      </c>
      <c r="L7">
        <v>0</v>
      </c>
      <c r="M7">
        <v>0</v>
      </c>
      <c r="N7">
        <v>298</v>
      </c>
      <c r="O7">
        <v>0</v>
      </c>
      <c r="P7">
        <v>0</v>
      </c>
      <c r="Q7">
        <v>0</v>
      </c>
      <c r="R7">
        <v>0</v>
      </c>
      <c r="S7">
        <v>0</v>
      </c>
      <c r="T7">
        <v>0</v>
      </c>
      <c r="U7">
        <v>0</v>
      </c>
      <c r="V7">
        <v>0</v>
      </c>
      <c r="W7">
        <v>0</v>
      </c>
      <c r="X7">
        <v>0</v>
      </c>
      <c r="Y7">
        <v>0</v>
      </c>
      <c r="Z7">
        <v>2178630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s="37">
        <v>0</v>
      </c>
      <c r="AY7">
        <v>0</v>
      </c>
      <c r="AZ7" s="37">
        <v>0</v>
      </c>
      <c r="BA7">
        <v>0</v>
      </c>
      <c r="BB7">
        <v>0</v>
      </c>
      <c r="BC7">
        <v>0</v>
      </c>
      <c r="BD7">
        <v>0</v>
      </c>
      <c r="BE7">
        <v>0</v>
      </c>
      <c r="BF7">
        <v>0</v>
      </c>
      <c r="BG7">
        <v>0</v>
      </c>
      <c r="BH7">
        <v>0</v>
      </c>
      <c r="BI7">
        <v>0</v>
      </c>
      <c r="BJ7">
        <v>0</v>
      </c>
      <c r="BK7">
        <v>0</v>
      </c>
      <c r="BL7">
        <v>0</v>
      </c>
      <c r="BM7" s="37">
        <v>0</v>
      </c>
      <c r="BN7" s="37">
        <v>18343</v>
      </c>
      <c r="BO7">
        <v>0</v>
      </c>
      <c r="BP7">
        <v>0</v>
      </c>
      <c r="BQ7">
        <v>0</v>
      </c>
      <c r="BR7">
        <v>0</v>
      </c>
      <c r="BS7" s="37"/>
      <c r="BT7" s="39"/>
      <c r="BU7" s="40" t="e">
        <f t="shared" si="1"/>
        <v>#N/A</v>
      </c>
      <c r="BV7" s="39" t="s">
        <v>33</v>
      </c>
      <c r="BW7" s="39" t="str">
        <f t="shared" si="3"/>
        <v>Cereals and cereal preparations</v>
      </c>
      <c r="BX7" s="40" t="e">
        <f t="shared" si="2"/>
        <v>#N/A</v>
      </c>
      <c r="BY7" s="39"/>
      <c r="BZ7" s="39"/>
      <c r="CA7" s="39"/>
      <c r="CB7" s="39"/>
    </row>
    <row r="8" spans="1:80" x14ac:dyDescent="0.2">
      <c r="A8" s="40" t="str">
        <f t="shared" si="0"/>
        <v>2022–23ANTI</v>
      </c>
      <c r="B8" t="s">
        <v>660</v>
      </c>
      <c r="C8" t="s">
        <v>124</v>
      </c>
      <c r="D8">
        <v>0</v>
      </c>
      <c r="E8">
        <v>0</v>
      </c>
      <c r="F8">
        <v>0</v>
      </c>
      <c r="G8">
        <v>0</v>
      </c>
      <c r="H8">
        <v>0</v>
      </c>
      <c r="I8" s="37">
        <v>0</v>
      </c>
      <c r="J8">
        <v>0</v>
      </c>
      <c r="K8">
        <v>0</v>
      </c>
      <c r="L8">
        <v>0</v>
      </c>
      <c r="M8" s="37">
        <v>2026</v>
      </c>
      <c r="N8" s="37">
        <v>0</v>
      </c>
      <c r="O8">
        <v>0</v>
      </c>
      <c r="P8" s="37">
        <v>0</v>
      </c>
      <c r="Q8">
        <v>0</v>
      </c>
      <c r="R8">
        <v>0</v>
      </c>
      <c r="S8">
        <v>0</v>
      </c>
      <c r="T8">
        <v>0</v>
      </c>
      <c r="U8" s="37">
        <v>0</v>
      </c>
      <c r="V8">
        <v>0</v>
      </c>
      <c r="W8">
        <v>0</v>
      </c>
      <c r="X8" s="37">
        <v>0</v>
      </c>
      <c r="Y8">
        <v>0</v>
      </c>
      <c r="Z8">
        <v>0</v>
      </c>
      <c r="AA8">
        <v>0</v>
      </c>
      <c r="AB8">
        <v>0</v>
      </c>
      <c r="AC8">
        <v>0</v>
      </c>
      <c r="AD8">
        <v>0</v>
      </c>
      <c r="AE8">
        <v>0</v>
      </c>
      <c r="AF8" s="37">
        <v>0</v>
      </c>
      <c r="AG8">
        <v>0</v>
      </c>
      <c r="AH8" s="37">
        <v>0</v>
      </c>
      <c r="AI8" s="37">
        <v>0</v>
      </c>
      <c r="AJ8">
        <v>0</v>
      </c>
      <c r="AK8">
        <v>0</v>
      </c>
      <c r="AL8" s="37">
        <v>0</v>
      </c>
      <c r="AM8" s="37">
        <v>0</v>
      </c>
      <c r="AN8">
        <v>0</v>
      </c>
      <c r="AO8" s="37">
        <v>0</v>
      </c>
      <c r="AP8">
        <v>0</v>
      </c>
      <c r="AQ8">
        <v>0</v>
      </c>
      <c r="AR8" s="37">
        <v>0</v>
      </c>
      <c r="AS8" s="37">
        <v>0</v>
      </c>
      <c r="AT8">
        <v>0</v>
      </c>
      <c r="AU8">
        <v>0</v>
      </c>
      <c r="AV8" s="37">
        <v>0</v>
      </c>
      <c r="AW8" s="37">
        <v>0</v>
      </c>
      <c r="AX8" s="37">
        <v>0</v>
      </c>
      <c r="AY8">
        <v>0</v>
      </c>
      <c r="AZ8" s="37">
        <v>0</v>
      </c>
      <c r="BA8" s="37">
        <v>2068</v>
      </c>
      <c r="BB8" s="37">
        <v>0</v>
      </c>
      <c r="BC8" s="37">
        <v>0</v>
      </c>
      <c r="BD8" s="37">
        <v>0</v>
      </c>
      <c r="BE8" s="37">
        <v>0</v>
      </c>
      <c r="BF8">
        <v>0</v>
      </c>
      <c r="BG8">
        <v>0</v>
      </c>
      <c r="BH8">
        <v>0</v>
      </c>
      <c r="BI8">
        <v>0</v>
      </c>
      <c r="BJ8">
        <v>0</v>
      </c>
      <c r="BK8" s="37">
        <v>0</v>
      </c>
      <c r="BL8">
        <v>0</v>
      </c>
      <c r="BM8" s="37">
        <v>2000</v>
      </c>
      <c r="BN8" s="37">
        <v>0</v>
      </c>
      <c r="BO8">
        <v>0</v>
      </c>
      <c r="BP8">
        <v>0</v>
      </c>
      <c r="BQ8">
        <v>0</v>
      </c>
      <c r="BR8">
        <v>0</v>
      </c>
      <c r="BS8" s="37"/>
      <c r="BT8" s="39"/>
      <c r="BU8" s="40" t="e">
        <f t="shared" si="1"/>
        <v>#N/A</v>
      </c>
      <c r="BV8" s="39" t="s">
        <v>34</v>
      </c>
      <c r="BW8" s="39" t="str">
        <f t="shared" si="3"/>
        <v>Vegetables and fruit</v>
      </c>
      <c r="BX8" s="40" t="e">
        <f t="shared" si="2"/>
        <v>#N/A</v>
      </c>
      <c r="BY8" s="39"/>
      <c r="BZ8" s="39"/>
      <c r="CA8" s="39"/>
      <c r="CB8" s="39"/>
    </row>
    <row r="9" spans="1:80" x14ac:dyDescent="0.2">
      <c r="A9" s="40" t="str">
        <f t="shared" si="0"/>
        <v>2022–23ARGE</v>
      </c>
      <c r="B9" t="s">
        <v>660</v>
      </c>
      <c r="C9" t="s">
        <v>125</v>
      </c>
      <c r="D9">
        <v>0</v>
      </c>
      <c r="E9">
        <v>0</v>
      </c>
      <c r="F9">
        <v>0</v>
      </c>
      <c r="G9">
        <v>0</v>
      </c>
      <c r="H9">
        <v>0</v>
      </c>
      <c r="I9">
        <v>0</v>
      </c>
      <c r="J9">
        <v>0</v>
      </c>
      <c r="K9">
        <v>0</v>
      </c>
      <c r="L9">
        <v>0</v>
      </c>
      <c r="M9">
        <v>0</v>
      </c>
      <c r="N9">
        <v>0</v>
      </c>
      <c r="O9">
        <v>0</v>
      </c>
      <c r="P9">
        <v>0</v>
      </c>
      <c r="Q9">
        <v>94361</v>
      </c>
      <c r="R9">
        <v>0</v>
      </c>
      <c r="S9">
        <v>0</v>
      </c>
      <c r="T9">
        <v>0</v>
      </c>
      <c r="U9">
        <v>0</v>
      </c>
      <c r="V9">
        <v>0</v>
      </c>
      <c r="W9">
        <v>0</v>
      </c>
      <c r="X9">
        <v>1095562</v>
      </c>
      <c r="Y9">
        <v>153968459</v>
      </c>
      <c r="Z9">
        <v>0</v>
      </c>
      <c r="AA9">
        <v>0</v>
      </c>
      <c r="AB9">
        <v>0</v>
      </c>
      <c r="AC9">
        <v>0</v>
      </c>
      <c r="AD9">
        <v>0</v>
      </c>
      <c r="AE9">
        <v>0</v>
      </c>
      <c r="AF9">
        <v>0</v>
      </c>
      <c r="AG9">
        <v>0</v>
      </c>
      <c r="AH9">
        <v>0</v>
      </c>
      <c r="AI9">
        <v>40535</v>
      </c>
      <c r="AJ9">
        <v>0</v>
      </c>
      <c r="AK9">
        <v>0</v>
      </c>
      <c r="AL9">
        <v>2450</v>
      </c>
      <c r="AM9">
        <v>1044</v>
      </c>
      <c r="AN9">
        <v>0</v>
      </c>
      <c r="AO9">
        <v>1033</v>
      </c>
      <c r="AP9">
        <v>0</v>
      </c>
      <c r="AQ9">
        <v>12545</v>
      </c>
      <c r="AR9">
        <v>0</v>
      </c>
      <c r="AS9">
        <v>0</v>
      </c>
      <c r="AT9">
        <v>0</v>
      </c>
      <c r="AU9">
        <v>205</v>
      </c>
      <c r="AV9" s="37">
        <v>4397</v>
      </c>
      <c r="AW9" s="37">
        <v>0</v>
      </c>
      <c r="AX9" s="37">
        <v>510035</v>
      </c>
      <c r="AY9">
        <v>0</v>
      </c>
      <c r="AZ9" s="37">
        <v>18350</v>
      </c>
      <c r="BA9" s="37">
        <v>0</v>
      </c>
      <c r="BB9">
        <v>31772</v>
      </c>
      <c r="BC9">
        <v>48497</v>
      </c>
      <c r="BD9" s="37">
        <v>31711</v>
      </c>
      <c r="BE9">
        <v>0</v>
      </c>
      <c r="BF9">
        <v>0</v>
      </c>
      <c r="BG9">
        <v>0</v>
      </c>
      <c r="BH9">
        <v>0</v>
      </c>
      <c r="BI9">
        <v>0</v>
      </c>
      <c r="BJ9">
        <v>0</v>
      </c>
      <c r="BK9">
        <v>452997</v>
      </c>
      <c r="BL9">
        <v>0</v>
      </c>
      <c r="BM9">
        <v>201134</v>
      </c>
      <c r="BN9">
        <v>0</v>
      </c>
      <c r="BO9">
        <v>0</v>
      </c>
      <c r="BP9">
        <v>0</v>
      </c>
      <c r="BQ9">
        <v>0</v>
      </c>
      <c r="BR9">
        <v>4418</v>
      </c>
      <c r="BS9" s="37"/>
      <c r="BT9" s="39"/>
      <c r="BU9" s="40" t="e">
        <f t="shared" si="1"/>
        <v>#N/A</v>
      </c>
      <c r="BV9" s="39" t="s">
        <v>35</v>
      </c>
      <c r="BW9" s="39" t="str">
        <f t="shared" si="3"/>
        <v>Sugars, sugar preparations and honey</v>
      </c>
      <c r="BX9" s="40" t="e">
        <f t="shared" si="2"/>
        <v>#N/A</v>
      </c>
      <c r="BY9" s="39"/>
      <c r="BZ9" s="39"/>
      <c r="CA9" s="39"/>
      <c r="CB9" s="39"/>
    </row>
    <row r="10" spans="1:80" x14ac:dyDescent="0.2">
      <c r="A10" s="40" t="str">
        <f t="shared" si="0"/>
        <v>2022–23ARMN</v>
      </c>
      <c r="B10" t="s">
        <v>660</v>
      </c>
      <c r="C10" t="s">
        <v>126</v>
      </c>
      <c r="D10">
        <v>0</v>
      </c>
      <c r="E10" s="37">
        <v>0</v>
      </c>
      <c r="F10">
        <v>0</v>
      </c>
      <c r="G10">
        <v>0</v>
      </c>
      <c r="H10" s="37">
        <v>0</v>
      </c>
      <c r="I10" s="37">
        <v>0</v>
      </c>
      <c r="J10" s="37">
        <v>0</v>
      </c>
      <c r="K10">
        <v>0</v>
      </c>
      <c r="L10" s="37">
        <v>0</v>
      </c>
      <c r="M10" s="37">
        <v>0</v>
      </c>
      <c r="N10">
        <v>0</v>
      </c>
      <c r="O10">
        <v>0</v>
      </c>
      <c r="P10" s="37">
        <v>0</v>
      </c>
      <c r="Q10">
        <v>0</v>
      </c>
      <c r="R10">
        <v>0</v>
      </c>
      <c r="S10">
        <v>0</v>
      </c>
      <c r="T10" s="37">
        <v>0</v>
      </c>
      <c r="U10" s="37">
        <v>0</v>
      </c>
      <c r="V10">
        <v>0</v>
      </c>
      <c r="W10" s="37">
        <v>0</v>
      </c>
      <c r="X10">
        <v>0</v>
      </c>
      <c r="Y10">
        <v>0</v>
      </c>
      <c r="Z10">
        <v>0</v>
      </c>
      <c r="AA10">
        <v>0</v>
      </c>
      <c r="AB10">
        <v>0</v>
      </c>
      <c r="AC10">
        <v>0</v>
      </c>
      <c r="AD10">
        <v>0</v>
      </c>
      <c r="AE10">
        <v>0</v>
      </c>
      <c r="AF10">
        <v>0</v>
      </c>
      <c r="AG10">
        <v>0</v>
      </c>
      <c r="AH10">
        <v>0</v>
      </c>
      <c r="AI10">
        <v>4626</v>
      </c>
      <c r="AJ10" s="37">
        <v>0</v>
      </c>
      <c r="AK10">
        <v>0</v>
      </c>
      <c r="AL10">
        <v>0</v>
      </c>
      <c r="AM10">
        <v>0</v>
      </c>
      <c r="AN10">
        <v>0</v>
      </c>
      <c r="AO10" s="37">
        <v>0</v>
      </c>
      <c r="AP10">
        <v>0</v>
      </c>
      <c r="AQ10" s="37">
        <v>0</v>
      </c>
      <c r="AR10" s="37">
        <v>0</v>
      </c>
      <c r="AS10">
        <v>0</v>
      </c>
      <c r="AT10" s="37">
        <v>1909</v>
      </c>
      <c r="AU10" s="37">
        <v>0</v>
      </c>
      <c r="AV10" s="37">
        <v>0</v>
      </c>
      <c r="AW10" s="37">
        <v>28999</v>
      </c>
      <c r="AX10" s="37">
        <v>15371</v>
      </c>
      <c r="AY10">
        <v>0</v>
      </c>
      <c r="AZ10" s="37">
        <v>58898</v>
      </c>
      <c r="BA10">
        <v>0</v>
      </c>
      <c r="BB10">
        <v>3739</v>
      </c>
      <c r="BC10" s="37">
        <v>0</v>
      </c>
      <c r="BD10" s="37">
        <v>40543</v>
      </c>
      <c r="BE10">
        <v>0</v>
      </c>
      <c r="BF10">
        <v>0</v>
      </c>
      <c r="BG10">
        <v>0</v>
      </c>
      <c r="BH10">
        <v>0</v>
      </c>
      <c r="BI10">
        <v>1792</v>
      </c>
      <c r="BJ10">
        <v>0</v>
      </c>
      <c r="BK10">
        <v>0</v>
      </c>
      <c r="BL10">
        <v>0</v>
      </c>
      <c r="BM10" s="37">
        <v>1758</v>
      </c>
      <c r="BN10">
        <v>0</v>
      </c>
      <c r="BO10">
        <v>0</v>
      </c>
      <c r="BP10">
        <v>0</v>
      </c>
      <c r="BQ10">
        <v>0</v>
      </c>
      <c r="BR10" s="37">
        <v>0</v>
      </c>
      <c r="BS10" s="37"/>
      <c r="BT10" s="39"/>
      <c r="BU10" s="40" t="e">
        <f t="shared" si="1"/>
        <v>#N/A</v>
      </c>
      <c r="BV10" s="39" t="s">
        <v>36</v>
      </c>
      <c r="BW10" s="39" t="str">
        <f t="shared" si="3"/>
        <v>Coffee, tea, cocoa, spices, and manufactures thereof</v>
      </c>
      <c r="BX10" s="40" t="e">
        <f t="shared" si="2"/>
        <v>#N/A</v>
      </c>
      <c r="BY10" s="39"/>
      <c r="BZ10" s="39"/>
      <c r="CA10" s="39"/>
      <c r="CB10" s="39"/>
    </row>
    <row r="11" spans="1:80" x14ac:dyDescent="0.2">
      <c r="A11" s="40" t="str">
        <f t="shared" si="0"/>
        <v>2022–23ASTA</v>
      </c>
      <c r="B11" t="s">
        <v>660</v>
      </c>
      <c r="C11" t="s">
        <v>127</v>
      </c>
      <c r="D11">
        <v>0</v>
      </c>
      <c r="E11" s="37">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48695</v>
      </c>
      <c r="AI11">
        <v>0</v>
      </c>
      <c r="AJ11">
        <v>0</v>
      </c>
      <c r="AK11">
        <v>129079</v>
      </c>
      <c r="AL11">
        <v>32276</v>
      </c>
      <c r="AM11">
        <v>0</v>
      </c>
      <c r="AN11">
        <v>0</v>
      </c>
      <c r="AO11">
        <v>69348</v>
      </c>
      <c r="AP11">
        <v>0</v>
      </c>
      <c r="AQ11">
        <v>0</v>
      </c>
      <c r="AR11">
        <v>0</v>
      </c>
      <c r="AS11">
        <v>0</v>
      </c>
      <c r="AT11">
        <v>15705</v>
      </c>
      <c r="AU11">
        <v>13919</v>
      </c>
      <c r="AV11">
        <v>131813</v>
      </c>
      <c r="AW11">
        <v>23426</v>
      </c>
      <c r="AX11">
        <v>159699</v>
      </c>
      <c r="AY11">
        <v>58420</v>
      </c>
      <c r="AZ11">
        <v>97615</v>
      </c>
      <c r="BA11">
        <v>521897</v>
      </c>
      <c r="BB11">
        <v>495894</v>
      </c>
      <c r="BC11">
        <v>967892</v>
      </c>
      <c r="BD11">
        <v>780477</v>
      </c>
      <c r="BE11">
        <v>0</v>
      </c>
      <c r="BF11">
        <v>0</v>
      </c>
      <c r="BG11">
        <v>0</v>
      </c>
      <c r="BH11">
        <v>0</v>
      </c>
      <c r="BI11" s="37">
        <v>7686</v>
      </c>
      <c r="BJ11">
        <v>0</v>
      </c>
      <c r="BK11">
        <v>172857</v>
      </c>
      <c r="BL11">
        <v>0</v>
      </c>
      <c r="BM11">
        <v>206790</v>
      </c>
      <c r="BN11" s="37">
        <v>59497</v>
      </c>
      <c r="BO11">
        <v>0</v>
      </c>
      <c r="BP11">
        <v>0</v>
      </c>
      <c r="BQ11">
        <v>0</v>
      </c>
      <c r="BR11">
        <v>12012</v>
      </c>
      <c r="BS11" s="37"/>
      <c r="BT11" s="39"/>
      <c r="BU11" s="40" t="e">
        <f t="shared" si="1"/>
        <v>#N/A</v>
      </c>
      <c r="BV11" s="39" t="s">
        <v>37</v>
      </c>
      <c r="BW11" s="39" t="str">
        <f t="shared" si="3"/>
        <v>Feeding stuff for animals (excl. unmilled cereals)</v>
      </c>
      <c r="BX11" s="40" t="e">
        <f t="shared" si="2"/>
        <v>#N/A</v>
      </c>
      <c r="BY11" s="39"/>
      <c r="BZ11" s="39"/>
      <c r="CA11" s="39"/>
      <c r="CB11" s="39"/>
    </row>
    <row r="12" spans="1:80" x14ac:dyDescent="0.2">
      <c r="A12" s="40" t="str">
        <f t="shared" si="0"/>
        <v>2022–23AUST</v>
      </c>
      <c r="B12" t="s">
        <v>660</v>
      </c>
      <c r="C12" t="s">
        <v>356</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s="37">
        <v>0</v>
      </c>
      <c r="AX12">
        <v>0</v>
      </c>
      <c r="AY12">
        <v>0</v>
      </c>
      <c r="AZ12">
        <v>0</v>
      </c>
      <c r="BA12" s="37">
        <v>0</v>
      </c>
      <c r="BB12">
        <v>0</v>
      </c>
      <c r="BC12">
        <v>0</v>
      </c>
      <c r="BD12" s="37">
        <v>0</v>
      </c>
      <c r="BE12">
        <v>0</v>
      </c>
      <c r="BF12">
        <v>0</v>
      </c>
      <c r="BG12">
        <v>0</v>
      </c>
      <c r="BH12">
        <v>0</v>
      </c>
      <c r="BI12" s="37">
        <v>0</v>
      </c>
      <c r="BJ12">
        <v>0</v>
      </c>
      <c r="BK12">
        <v>113316</v>
      </c>
      <c r="BL12">
        <v>0</v>
      </c>
      <c r="BM12">
        <v>0</v>
      </c>
      <c r="BN12" s="37">
        <v>0</v>
      </c>
      <c r="BO12">
        <v>0</v>
      </c>
      <c r="BP12">
        <v>0</v>
      </c>
      <c r="BQ12">
        <v>0</v>
      </c>
      <c r="BR12">
        <v>0</v>
      </c>
      <c r="BS12" s="37"/>
      <c r="BT12" s="39"/>
      <c r="BU12" s="40" t="e">
        <f t="shared" si="1"/>
        <v>#N/A</v>
      </c>
      <c r="BV12" s="39" t="s">
        <v>38</v>
      </c>
      <c r="BW12" s="39" t="str">
        <f t="shared" si="3"/>
        <v>Miscellaneous edible products and preparations</v>
      </c>
      <c r="BX12" s="40" t="e">
        <f t="shared" si="2"/>
        <v>#N/A</v>
      </c>
      <c r="BY12" s="39"/>
      <c r="BZ12" s="39"/>
      <c r="CA12" s="39"/>
      <c r="CB12" s="39"/>
    </row>
    <row r="13" spans="1:80" x14ac:dyDescent="0.2">
      <c r="A13" s="40" t="str">
        <f t="shared" si="0"/>
        <v>2022–23AZBJ</v>
      </c>
      <c r="B13" t="s">
        <v>660</v>
      </c>
      <c r="C13" t="s">
        <v>128</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s="37">
        <v>0</v>
      </c>
      <c r="AN13">
        <v>0</v>
      </c>
      <c r="AO13">
        <v>2965</v>
      </c>
      <c r="AP13">
        <v>0</v>
      </c>
      <c r="AQ13">
        <v>0</v>
      </c>
      <c r="AR13">
        <v>0</v>
      </c>
      <c r="AS13">
        <v>0</v>
      </c>
      <c r="AT13">
        <v>0</v>
      </c>
      <c r="AU13">
        <v>0</v>
      </c>
      <c r="AV13">
        <v>0</v>
      </c>
      <c r="AW13">
        <v>0</v>
      </c>
      <c r="AX13">
        <v>0</v>
      </c>
      <c r="AY13">
        <v>0</v>
      </c>
      <c r="AZ13">
        <v>0</v>
      </c>
      <c r="BA13" s="37">
        <v>0</v>
      </c>
      <c r="BB13">
        <v>0</v>
      </c>
      <c r="BC13">
        <v>0</v>
      </c>
      <c r="BD13">
        <v>0</v>
      </c>
      <c r="BE13">
        <v>0</v>
      </c>
      <c r="BF13">
        <v>0</v>
      </c>
      <c r="BG13">
        <v>0</v>
      </c>
      <c r="BH13">
        <v>0</v>
      </c>
      <c r="BI13">
        <v>0</v>
      </c>
      <c r="BJ13">
        <v>0</v>
      </c>
      <c r="BK13">
        <v>101826</v>
      </c>
      <c r="BL13">
        <v>0</v>
      </c>
      <c r="BM13">
        <v>0</v>
      </c>
      <c r="BN13" s="37">
        <v>0</v>
      </c>
      <c r="BO13">
        <v>0</v>
      </c>
      <c r="BP13">
        <v>0</v>
      </c>
      <c r="BQ13">
        <v>0</v>
      </c>
      <c r="BR13">
        <v>9325</v>
      </c>
      <c r="BS13" s="37"/>
      <c r="BT13" s="39"/>
      <c r="BU13" s="40" t="e">
        <f t="shared" si="1"/>
        <v>#N/A</v>
      </c>
      <c r="BV13" s="39" t="s">
        <v>39</v>
      </c>
      <c r="BW13" s="39" t="str">
        <f t="shared" si="3"/>
        <v>Beverages</v>
      </c>
      <c r="BX13" s="40" t="e">
        <f t="shared" si="2"/>
        <v>#N/A</v>
      </c>
      <c r="BY13" s="39"/>
      <c r="BZ13" s="39"/>
      <c r="CA13" s="39"/>
      <c r="CB13" s="39"/>
    </row>
    <row r="14" spans="1:80" x14ac:dyDescent="0.2">
      <c r="A14" s="40" t="str">
        <f t="shared" si="0"/>
        <v>2022–23BADE</v>
      </c>
      <c r="B14" t="s">
        <v>660</v>
      </c>
      <c r="C14" t="s">
        <v>129</v>
      </c>
      <c r="D14">
        <v>0</v>
      </c>
      <c r="E14">
        <v>0</v>
      </c>
      <c r="F14">
        <v>0</v>
      </c>
      <c r="G14">
        <v>0</v>
      </c>
      <c r="H14">
        <v>5171906</v>
      </c>
      <c r="I14">
        <v>95719336</v>
      </c>
      <c r="J14">
        <v>2307529</v>
      </c>
      <c r="K14">
        <v>0</v>
      </c>
      <c r="L14">
        <v>1329001</v>
      </c>
      <c r="M14">
        <v>57274</v>
      </c>
      <c r="N14">
        <v>23075</v>
      </c>
      <c r="O14">
        <v>0</v>
      </c>
      <c r="P14">
        <v>0</v>
      </c>
      <c r="Q14">
        <v>0</v>
      </c>
      <c r="R14">
        <v>0</v>
      </c>
      <c r="S14">
        <v>0</v>
      </c>
      <c r="T14">
        <v>0</v>
      </c>
      <c r="U14">
        <v>0</v>
      </c>
      <c r="V14">
        <v>35896</v>
      </c>
      <c r="W14">
        <v>142975239</v>
      </c>
      <c r="X14">
        <v>5651</v>
      </c>
      <c r="Y14">
        <v>0</v>
      </c>
      <c r="Z14">
        <v>0</v>
      </c>
      <c r="AA14">
        <v>0</v>
      </c>
      <c r="AB14">
        <v>0</v>
      </c>
      <c r="AC14">
        <v>0</v>
      </c>
      <c r="AD14">
        <v>0</v>
      </c>
      <c r="AE14">
        <v>0</v>
      </c>
      <c r="AF14">
        <v>0</v>
      </c>
      <c r="AG14">
        <v>0</v>
      </c>
      <c r="AH14">
        <v>2998</v>
      </c>
      <c r="AI14">
        <v>0</v>
      </c>
      <c r="AJ14">
        <v>0</v>
      </c>
      <c r="AK14">
        <v>0</v>
      </c>
      <c r="AL14">
        <v>0</v>
      </c>
      <c r="AM14">
        <v>0</v>
      </c>
      <c r="AN14">
        <v>0</v>
      </c>
      <c r="AO14">
        <v>0</v>
      </c>
      <c r="AP14">
        <v>0</v>
      </c>
      <c r="AQ14">
        <v>0</v>
      </c>
      <c r="AR14">
        <v>0</v>
      </c>
      <c r="AS14">
        <v>0</v>
      </c>
      <c r="AT14">
        <v>0</v>
      </c>
      <c r="AU14">
        <v>181555030</v>
      </c>
      <c r="AV14">
        <v>0</v>
      </c>
      <c r="AW14">
        <v>108779</v>
      </c>
      <c r="AX14" s="37">
        <v>43097</v>
      </c>
      <c r="AY14">
        <v>0</v>
      </c>
      <c r="AZ14">
        <v>73318</v>
      </c>
      <c r="BA14">
        <v>2310</v>
      </c>
      <c r="BB14">
        <v>0</v>
      </c>
      <c r="BC14">
        <v>380422</v>
      </c>
      <c r="BD14">
        <v>699463</v>
      </c>
      <c r="BE14">
        <v>9371</v>
      </c>
      <c r="BF14">
        <v>0</v>
      </c>
      <c r="BG14">
        <v>0</v>
      </c>
      <c r="BH14">
        <v>0</v>
      </c>
      <c r="BI14">
        <v>0</v>
      </c>
      <c r="BJ14">
        <v>0</v>
      </c>
      <c r="BK14">
        <v>15804</v>
      </c>
      <c r="BL14">
        <v>0</v>
      </c>
      <c r="BM14">
        <v>59264</v>
      </c>
      <c r="BN14">
        <v>9282</v>
      </c>
      <c r="BO14">
        <v>0</v>
      </c>
      <c r="BP14">
        <v>0</v>
      </c>
      <c r="BQ14">
        <v>0</v>
      </c>
      <c r="BR14">
        <v>273721316</v>
      </c>
      <c r="BS14" s="37"/>
      <c r="BT14" s="39"/>
      <c r="BU14" s="40" t="e">
        <f t="shared" si="1"/>
        <v>#N/A</v>
      </c>
      <c r="BV14" s="39" t="s">
        <v>40</v>
      </c>
      <c r="BW14" s="39" t="str">
        <f t="shared" si="3"/>
        <v>Tobacco and tobacco manufactures</v>
      </c>
      <c r="BX14" s="40" t="e">
        <f t="shared" si="2"/>
        <v>#N/A</v>
      </c>
      <c r="BY14" s="39"/>
      <c r="BZ14" s="39"/>
      <c r="CA14" s="39"/>
      <c r="CB14" s="39"/>
    </row>
    <row r="15" spans="1:80" x14ac:dyDescent="0.2">
      <c r="A15" s="40" t="str">
        <f t="shared" si="0"/>
        <v>2022–23BAHA</v>
      </c>
      <c r="B15" t="s">
        <v>660</v>
      </c>
      <c r="C15" t="s">
        <v>312</v>
      </c>
      <c r="D15" s="37">
        <v>0</v>
      </c>
      <c r="E15" s="37">
        <v>0</v>
      </c>
      <c r="F15">
        <v>0</v>
      </c>
      <c r="G15">
        <v>0</v>
      </c>
      <c r="H15" s="37">
        <v>0</v>
      </c>
      <c r="I15" s="37">
        <v>0</v>
      </c>
      <c r="J15">
        <v>0</v>
      </c>
      <c r="K15">
        <v>0</v>
      </c>
      <c r="L15">
        <v>0</v>
      </c>
      <c r="M15" s="37">
        <v>21380</v>
      </c>
      <c r="N15">
        <v>0</v>
      </c>
      <c r="O15">
        <v>0</v>
      </c>
      <c r="P15">
        <v>0</v>
      </c>
      <c r="Q15">
        <v>0</v>
      </c>
      <c r="R15">
        <v>0</v>
      </c>
      <c r="S15">
        <v>0</v>
      </c>
      <c r="T15">
        <v>0</v>
      </c>
      <c r="U15">
        <v>0</v>
      </c>
      <c r="V15" s="37">
        <v>0</v>
      </c>
      <c r="W15" s="37">
        <v>0</v>
      </c>
      <c r="X15" s="37">
        <v>0</v>
      </c>
      <c r="Y15" s="37">
        <v>0</v>
      </c>
      <c r="Z15">
        <v>0</v>
      </c>
      <c r="AA15">
        <v>0</v>
      </c>
      <c r="AB15">
        <v>0</v>
      </c>
      <c r="AC15">
        <v>0</v>
      </c>
      <c r="AD15">
        <v>0</v>
      </c>
      <c r="AE15">
        <v>0</v>
      </c>
      <c r="AF15">
        <v>0</v>
      </c>
      <c r="AG15">
        <v>0</v>
      </c>
      <c r="AH15" s="37">
        <v>0</v>
      </c>
      <c r="AI15" s="37">
        <v>0</v>
      </c>
      <c r="AJ15">
        <v>0</v>
      </c>
      <c r="AK15">
        <v>0</v>
      </c>
      <c r="AL15" s="37">
        <v>0</v>
      </c>
      <c r="AM15" s="37">
        <v>0</v>
      </c>
      <c r="AN15">
        <v>0</v>
      </c>
      <c r="AO15" s="37">
        <v>0</v>
      </c>
      <c r="AP15" s="37">
        <v>0</v>
      </c>
      <c r="AQ15">
        <v>0</v>
      </c>
      <c r="AR15">
        <v>0</v>
      </c>
      <c r="AS15">
        <v>0</v>
      </c>
      <c r="AT15">
        <v>0</v>
      </c>
      <c r="AU15">
        <v>0</v>
      </c>
      <c r="AV15" s="37">
        <v>2850</v>
      </c>
      <c r="AW15" s="37">
        <v>0</v>
      </c>
      <c r="AX15" s="37">
        <v>0</v>
      </c>
      <c r="AY15" s="37">
        <v>0</v>
      </c>
      <c r="AZ15" s="37">
        <v>0</v>
      </c>
      <c r="BA15" s="37">
        <v>0</v>
      </c>
      <c r="BB15" s="37">
        <v>0</v>
      </c>
      <c r="BC15" s="37">
        <v>0</v>
      </c>
      <c r="BD15" s="37">
        <v>0</v>
      </c>
      <c r="BE15" s="37">
        <v>0</v>
      </c>
      <c r="BF15" s="37">
        <v>14576</v>
      </c>
      <c r="BG15">
        <v>0</v>
      </c>
      <c r="BH15" s="37">
        <v>0</v>
      </c>
      <c r="BI15" s="37">
        <v>0</v>
      </c>
      <c r="BJ15">
        <v>0</v>
      </c>
      <c r="BK15" s="37">
        <v>5347</v>
      </c>
      <c r="BL15">
        <v>0</v>
      </c>
      <c r="BM15" s="37">
        <v>0</v>
      </c>
      <c r="BN15" s="37">
        <v>0</v>
      </c>
      <c r="BO15">
        <v>0</v>
      </c>
      <c r="BP15">
        <v>0</v>
      </c>
      <c r="BQ15">
        <v>0</v>
      </c>
      <c r="BR15" s="37">
        <v>0</v>
      </c>
      <c r="BS15" s="37"/>
      <c r="BT15" s="39"/>
      <c r="BU15" s="40" t="e">
        <f t="shared" si="1"/>
        <v>#N/A</v>
      </c>
      <c r="BV15" s="39" t="s">
        <v>41</v>
      </c>
      <c r="BW15" s="39" t="str">
        <f t="shared" si="3"/>
        <v>Hides, skins and furskins, raw</v>
      </c>
      <c r="BX15" s="40" t="e">
        <f t="shared" si="2"/>
        <v>#N/A</v>
      </c>
      <c r="BY15" s="39"/>
      <c r="BZ15" s="39"/>
      <c r="CA15" s="39"/>
      <c r="CB15" s="39"/>
    </row>
    <row r="16" spans="1:80" x14ac:dyDescent="0.2">
      <c r="A16" s="40" t="str">
        <f t="shared" si="0"/>
        <v>2022–23BELE</v>
      </c>
      <c r="B16" t="s">
        <v>660</v>
      </c>
      <c r="C16" t="s">
        <v>131</v>
      </c>
      <c r="D16">
        <v>0</v>
      </c>
      <c r="E16" s="37">
        <v>0</v>
      </c>
      <c r="F16">
        <v>0</v>
      </c>
      <c r="G16">
        <v>0</v>
      </c>
      <c r="H16">
        <v>0</v>
      </c>
      <c r="I16">
        <v>0</v>
      </c>
      <c r="J16">
        <v>0</v>
      </c>
      <c r="K16">
        <v>0</v>
      </c>
      <c r="L16">
        <v>0</v>
      </c>
      <c r="M16">
        <v>0</v>
      </c>
      <c r="N16">
        <v>0</v>
      </c>
      <c r="O16">
        <v>0</v>
      </c>
      <c r="P16">
        <v>0</v>
      </c>
      <c r="Q16">
        <v>0</v>
      </c>
      <c r="R16">
        <v>0</v>
      </c>
      <c r="S16">
        <v>0</v>
      </c>
      <c r="T16">
        <v>0</v>
      </c>
      <c r="U16" s="37">
        <v>0</v>
      </c>
      <c r="V16">
        <v>0</v>
      </c>
      <c r="W16">
        <v>0</v>
      </c>
      <c r="X16">
        <v>0</v>
      </c>
      <c r="Y16">
        <v>0</v>
      </c>
      <c r="Z16">
        <v>0</v>
      </c>
      <c r="AA16">
        <v>0</v>
      </c>
      <c r="AB16">
        <v>0</v>
      </c>
      <c r="AC16">
        <v>0</v>
      </c>
      <c r="AD16">
        <v>0</v>
      </c>
      <c r="AE16">
        <v>0</v>
      </c>
      <c r="AF16">
        <v>0</v>
      </c>
      <c r="AG16">
        <v>0</v>
      </c>
      <c r="AH16">
        <v>0</v>
      </c>
      <c r="AI16">
        <v>0</v>
      </c>
      <c r="AJ16">
        <v>0</v>
      </c>
      <c r="AK16">
        <v>0</v>
      </c>
      <c r="AL16">
        <v>0</v>
      </c>
      <c r="AM16">
        <v>0</v>
      </c>
      <c r="AN16">
        <v>0</v>
      </c>
      <c r="AO16" s="37">
        <v>0</v>
      </c>
      <c r="AP16">
        <v>0</v>
      </c>
      <c r="AQ16">
        <v>0</v>
      </c>
      <c r="AR16">
        <v>0</v>
      </c>
      <c r="AS16">
        <v>0</v>
      </c>
      <c r="AT16">
        <v>0</v>
      </c>
      <c r="AU16">
        <v>0</v>
      </c>
      <c r="AV16">
        <v>0</v>
      </c>
      <c r="AW16">
        <v>0</v>
      </c>
      <c r="AX16">
        <v>2609</v>
      </c>
      <c r="AY16">
        <v>0</v>
      </c>
      <c r="AZ16">
        <v>0</v>
      </c>
      <c r="BA16">
        <v>5225</v>
      </c>
      <c r="BB16">
        <v>0</v>
      </c>
      <c r="BC16">
        <v>0</v>
      </c>
      <c r="BD16">
        <v>0</v>
      </c>
      <c r="BE16">
        <v>0</v>
      </c>
      <c r="BF16">
        <v>0</v>
      </c>
      <c r="BG16">
        <v>0</v>
      </c>
      <c r="BH16">
        <v>0</v>
      </c>
      <c r="BI16">
        <v>0</v>
      </c>
      <c r="BJ16">
        <v>0</v>
      </c>
      <c r="BK16">
        <v>0</v>
      </c>
      <c r="BL16">
        <v>0</v>
      </c>
      <c r="BM16">
        <v>0</v>
      </c>
      <c r="BN16">
        <v>0</v>
      </c>
      <c r="BO16">
        <v>0</v>
      </c>
      <c r="BP16">
        <v>0</v>
      </c>
      <c r="BQ16">
        <v>0</v>
      </c>
      <c r="BR16">
        <v>0</v>
      </c>
      <c r="BS16" s="37"/>
      <c r="BT16" s="39"/>
      <c r="BU16" s="40" t="e">
        <f t="shared" si="1"/>
        <v>#N/A</v>
      </c>
      <c r="BV16" s="39" t="s">
        <v>42</v>
      </c>
      <c r="BW16" s="39" t="str">
        <f t="shared" si="3"/>
        <v>Oil-seeds and oleaginous fruits</v>
      </c>
      <c r="BX16" s="40" t="e">
        <f t="shared" si="2"/>
        <v>#N/A</v>
      </c>
      <c r="BY16" s="39"/>
      <c r="BZ16" s="39"/>
      <c r="CA16" s="39"/>
      <c r="CB16" s="39"/>
    </row>
    <row r="17" spans="1:80" x14ac:dyDescent="0.2">
      <c r="A17" s="40" t="str">
        <f t="shared" si="0"/>
        <v>2022–23BELG</v>
      </c>
      <c r="B17" t="s">
        <v>660</v>
      </c>
      <c r="C17" t="s">
        <v>132</v>
      </c>
      <c r="D17">
        <v>0</v>
      </c>
      <c r="E17" s="37">
        <v>3861215</v>
      </c>
      <c r="F17">
        <v>0</v>
      </c>
      <c r="G17" s="37">
        <v>0</v>
      </c>
      <c r="H17" s="37">
        <v>250830</v>
      </c>
      <c r="I17" s="37">
        <v>12043284</v>
      </c>
      <c r="J17">
        <v>73258</v>
      </c>
      <c r="K17">
        <v>0</v>
      </c>
      <c r="L17" s="37">
        <v>0</v>
      </c>
      <c r="M17" s="37">
        <v>599238</v>
      </c>
      <c r="N17">
        <v>346627</v>
      </c>
      <c r="O17">
        <v>0</v>
      </c>
      <c r="P17">
        <v>0</v>
      </c>
      <c r="Q17">
        <v>0</v>
      </c>
      <c r="R17">
        <v>0</v>
      </c>
      <c r="S17">
        <v>0</v>
      </c>
      <c r="T17">
        <v>0</v>
      </c>
      <c r="U17">
        <v>0</v>
      </c>
      <c r="V17">
        <v>0</v>
      </c>
      <c r="W17" s="37">
        <v>33621144</v>
      </c>
      <c r="X17" s="37">
        <v>1364900</v>
      </c>
      <c r="Y17">
        <v>412640305</v>
      </c>
      <c r="Z17">
        <v>0</v>
      </c>
      <c r="AA17">
        <v>0</v>
      </c>
      <c r="AB17">
        <v>0</v>
      </c>
      <c r="AC17">
        <v>0</v>
      </c>
      <c r="AD17">
        <v>0</v>
      </c>
      <c r="AE17">
        <v>160</v>
      </c>
      <c r="AF17">
        <v>0</v>
      </c>
      <c r="AG17">
        <v>0</v>
      </c>
      <c r="AH17" s="37">
        <v>286912</v>
      </c>
      <c r="AI17" s="37">
        <v>205005</v>
      </c>
      <c r="AJ17">
        <v>0</v>
      </c>
      <c r="AK17">
        <v>0</v>
      </c>
      <c r="AL17" s="37">
        <v>92621</v>
      </c>
      <c r="AM17" s="37">
        <v>20249</v>
      </c>
      <c r="AN17" s="37">
        <v>0</v>
      </c>
      <c r="AO17">
        <v>4132</v>
      </c>
      <c r="AP17">
        <v>67200</v>
      </c>
      <c r="AQ17">
        <v>0</v>
      </c>
      <c r="AR17">
        <v>0</v>
      </c>
      <c r="AS17" s="37">
        <v>13338</v>
      </c>
      <c r="AT17">
        <v>0</v>
      </c>
      <c r="AU17" s="37">
        <v>0</v>
      </c>
      <c r="AV17" s="37">
        <v>98525</v>
      </c>
      <c r="AW17">
        <v>85296</v>
      </c>
      <c r="AX17" s="37">
        <v>962744</v>
      </c>
      <c r="AY17">
        <v>242357</v>
      </c>
      <c r="AZ17" s="37">
        <v>1088959</v>
      </c>
      <c r="BA17">
        <v>2599</v>
      </c>
      <c r="BB17" s="37">
        <v>103417</v>
      </c>
      <c r="BC17" s="37">
        <v>5014913</v>
      </c>
      <c r="BD17">
        <v>388559</v>
      </c>
      <c r="BE17">
        <v>2010977</v>
      </c>
      <c r="BF17" s="37">
        <v>409845</v>
      </c>
      <c r="BG17" s="37">
        <v>5091</v>
      </c>
      <c r="BH17">
        <v>55</v>
      </c>
      <c r="BI17" s="37">
        <v>5016</v>
      </c>
      <c r="BJ17">
        <v>0</v>
      </c>
      <c r="BK17" s="37">
        <v>384631</v>
      </c>
      <c r="BL17">
        <v>2683</v>
      </c>
      <c r="BM17">
        <v>773054</v>
      </c>
      <c r="BN17" s="37">
        <v>99987</v>
      </c>
      <c r="BO17">
        <v>0</v>
      </c>
      <c r="BP17">
        <v>0</v>
      </c>
      <c r="BQ17">
        <v>0</v>
      </c>
      <c r="BR17" s="37">
        <v>20993</v>
      </c>
      <c r="BS17" s="37"/>
      <c r="BT17" s="39"/>
      <c r="BU17" s="40" t="e">
        <f t="shared" si="1"/>
        <v>#N/A</v>
      </c>
      <c r="BV17" s="39" t="s">
        <v>43</v>
      </c>
      <c r="BW17" s="39" t="str">
        <f t="shared" si="3"/>
        <v>Crude rubber (incl. synthetic and reclaimed)</v>
      </c>
      <c r="BX17" s="40" t="e">
        <f t="shared" si="2"/>
        <v>#N/A</v>
      </c>
      <c r="BY17" s="39"/>
      <c r="BZ17" s="39"/>
      <c r="CA17" s="39"/>
      <c r="CB17" s="39"/>
    </row>
    <row r="18" spans="1:80" x14ac:dyDescent="0.2">
      <c r="A18" s="40" t="str">
        <f t="shared" si="0"/>
        <v>2022–23BENR</v>
      </c>
      <c r="B18" t="s">
        <v>660</v>
      </c>
      <c r="C18" t="s">
        <v>133</v>
      </c>
      <c r="D18">
        <v>0</v>
      </c>
      <c r="E18">
        <v>411465</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67744</v>
      </c>
      <c r="BA18">
        <v>0</v>
      </c>
      <c r="BB18">
        <v>0</v>
      </c>
      <c r="BC18" s="37">
        <v>0</v>
      </c>
      <c r="BD18">
        <v>25000</v>
      </c>
      <c r="BE18">
        <v>0</v>
      </c>
      <c r="BF18">
        <v>0</v>
      </c>
      <c r="BG18">
        <v>0</v>
      </c>
      <c r="BH18">
        <v>0</v>
      </c>
      <c r="BI18">
        <v>0</v>
      </c>
      <c r="BJ18">
        <v>0</v>
      </c>
      <c r="BK18">
        <v>0</v>
      </c>
      <c r="BL18">
        <v>0</v>
      </c>
      <c r="BM18" s="37">
        <v>0</v>
      </c>
      <c r="BN18">
        <v>20000</v>
      </c>
      <c r="BO18">
        <v>0</v>
      </c>
      <c r="BP18">
        <v>0</v>
      </c>
      <c r="BQ18">
        <v>0</v>
      </c>
      <c r="BR18">
        <v>0</v>
      </c>
      <c r="BS18" s="37"/>
      <c r="BT18" s="39"/>
      <c r="BU18" s="40" t="e">
        <f t="shared" si="1"/>
        <v>#N/A</v>
      </c>
      <c r="BV18" s="39" t="s">
        <v>44</v>
      </c>
      <c r="BW18" s="39" t="str">
        <f t="shared" si="3"/>
        <v>Cork and wood</v>
      </c>
      <c r="BX18" s="40" t="e">
        <f t="shared" si="2"/>
        <v>#N/A</v>
      </c>
      <c r="BY18" s="39"/>
      <c r="BZ18" s="39"/>
      <c r="CA18" s="39"/>
      <c r="CB18" s="39"/>
    </row>
    <row r="19" spans="1:80" x14ac:dyDescent="0.2">
      <c r="A19" s="40" t="str">
        <f t="shared" si="0"/>
        <v>2022–23BHRN</v>
      </c>
      <c r="B19" t="s">
        <v>660</v>
      </c>
      <c r="C19" t="s">
        <v>134</v>
      </c>
      <c r="D19">
        <v>0</v>
      </c>
      <c r="E19">
        <v>4727394</v>
      </c>
      <c r="F19">
        <v>0</v>
      </c>
      <c r="G19">
        <v>0</v>
      </c>
      <c r="H19">
        <v>13614836</v>
      </c>
      <c r="I19">
        <v>41268</v>
      </c>
      <c r="J19">
        <v>404</v>
      </c>
      <c r="K19">
        <v>1211</v>
      </c>
      <c r="L19">
        <v>0</v>
      </c>
      <c r="M19">
        <v>64003</v>
      </c>
      <c r="N19">
        <v>0</v>
      </c>
      <c r="O19">
        <v>0</v>
      </c>
      <c r="P19">
        <v>0</v>
      </c>
      <c r="Q19">
        <v>0</v>
      </c>
      <c r="R19">
        <v>0</v>
      </c>
      <c r="S19">
        <v>0</v>
      </c>
      <c r="T19">
        <v>0</v>
      </c>
      <c r="U19">
        <v>0</v>
      </c>
      <c r="V19">
        <v>0</v>
      </c>
      <c r="W19">
        <v>290656089</v>
      </c>
      <c r="X19">
        <v>1473</v>
      </c>
      <c r="Y19">
        <v>0</v>
      </c>
      <c r="Z19">
        <v>0</v>
      </c>
      <c r="AA19">
        <v>0</v>
      </c>
      <c r="AB19">
        <v>0</v>
      </c>
      <c r="AC19">
        <v>0</v>
      </c>
      <c r="AD19">
        <v>0</v>
      </c>
      <c r="AE19">
        <v>0</v>
      </c>
      <c r="AF19">
        <v>0</v>
      </c>
      <c r="AG19">
        <v>0</v>
      </c>
      <c r="AH19">
        <v>94320</v>
      </c>
      <c r="AI19">
        <v>9162</v>
      </c>
      <c r="AJ19">
        <v>0</v>
      </c>
      <c r="AK19">
        <v>0</v>
      </c>
      <c r="AL19">
        <v>0</v>
      </c>
      <c r="AM19">
        <v>2596</v>
      </c>
      <c r="AN19" s="37">
        <v>0</v>
      </c>
      <c r="AO19">
        <v>0</v>
      </c>
      <c r="AP19">
        <v>0</v>
      </c>
      <c r="AQ19">
        <v>0</v>
      </c>
      <c r="AR19">
        <v>0</v>
      </c>
      <c r="AS19">
        <v>0</v>
      </c>
      <c r="AT19">
        <v>0</v>
      </c>
      <c r="AU19">
        <v>0</v>
      </c>
      <c r="AV19">
        <v>0</v>
      </c>
      <c r="AW19">
        <v>0</v>
      </c>
      <c r="AX19">
        <v>4720</v>
      </c>
      <c r="AY19">
        <v>0</v>
      </c>
      <c r="AZ19" s="37">
        <v>126690</v>
      </c>
      <c r="BA19">
        <v>0</v>
      </c>
      <c r="BB19">
        <v>10754</v>
      </c>
      <c r="BC19">
        <v>120186</v>
      </c>
      <c r="BD19">
        <v>489782</v>
      </c>
      <c r="BE19">
        <v>7000</v>
      </c>
      <c r="BF19">
        <v>0</v>
      </c>
      <c r="BG19">
        <v>0</v>
      </c>
      <c r="BH19">
        <v>0</v>
      </c>
      <c r="BI19">
        <v>8313</v>
      </c>
      <c r="BJ19">
        <v>0</v>
      </c>
      <c r="BK19">
        <v>2012</v>
      </c>
      <c r="BL19">
        <v>0</v>
      </c>
      <c r="BM19">
        <v>23313</v>
      </c>
      <c r="BN19">
        <v>21151</v>
      </c>
      <c r="BO19">
        <v>0</v>
      </c>
      <c r="BP19">
        <v>0</v>
      </c>
      <c r="BQ19">
        <v>0</v>
      </c>
      <c r="BR19">
        <v>0</v>
      </c>
      <c r="BS19" s="37"/>
      <c r="BT19" s="39"/>
      <c r="BU19" s="40" t="e">
        <f t="shared" si="1"/>
        <v>#N/A</v>
      </c>
      <c r="BV19" s="39" t="s">
        <v>45</v>
      </c>
      <c r="BW19" s="39" t="str">
        <f t="shared" si="3"/>
        <v>Pulp and waste paper</v>
      </c>
      <c r="BX19" s="40" t="e">
        <f t="shared" si="2"/>
        <v>#N/A</v>
      </c>
      <c r="BY19" s="39"/>
      <c r="BZ19" s="39"/>
      <c r="CA19" s="39"/>
      <c r="CB19" s="39"/>
    </row>
    <row r="20" spans="1:80" x14ac:dyDescent="0.2">
      <c r="A20" s="40" t="str">
        <f t="shared" si="0"/>
        <v>2022–23BHUT</v>
      </c>
      <c r="B20" t="s">
        <v>660</v>
      </c>
      <c r="C20" t="s">
        <v>135</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s="37">
        <v>9537</v>
      </c>
      <c r="AI20">
        <v>0</v>
      </c>
      <c r="AJ20">
        <v>0</v>
      </c>
      <c r="AK20">
        <v>0</v>
      </c>
      <c r="AL20">
        <v>0</v>
      </c>
      <c r="AM20">
        <v>0</v>
      </c>
      <c r="AN20">
        <v>0</v>
      </c>
      <c r="AO20">
        <v>0</v>
      </c>
      <c r="AP20">
        <v>0</v>
      </c>
      <c r="AQ20">
        <v>0</v>
      </c>
      <c r="AR20">
        <v>0</v>
      </c>
      <c r="AS20">
        <v>0</v>
      </c>
      <c r="AT20">
        <v>0</v>
      </c>
      <c r="AU20">
        <v>0</v>
      </c>
      <c r="AV20">
        <v>0</v>
      </c>
      <c r="AW20" s="37">
        <v>0</v>
      </c>
      <c r="AX20">
        <v>0</v>
      </c>
      <c r="AY20">
        <v>0</v>
      </c>
      <c r="AZ20" s="37">
        <v>5809</v>
      </c>
      <c r="BA20" s="37">
        <v>4579</v>
      </c>
      <c r="BB20" s="37">
        <v>15510</v>
      </c>
      <c r="BC20" s="37">
        <v>13373</v>
      </c>
      <c r="BD20">
        <v>0</v>
      </c>
      <c r="BE20" s="37">
        <v>0</v>
      </c>
      <c r="BF20">
        <v>0</v>
      </c>
      <c r="BG20">
        <v>0</v>
      </c>
      <c r="BH20">
        <v>61</v>
      </c>
      <c r="BI20">
        <v>429</v>
      </c>
      <c r="BJ20">
        <v>143</v>
      </c>
      <c r="BK20" s="37">
        <v>0</v>
      </c>
      <c r="BL20">
        <v>0</v>
      </c>
      <c r="BM20">
        <v>154</v>
      </c>
      <c r="BN20">
        <v>5449</v>
      </c>
      <c r="BO20">
        <v>0</v>
      </c>
      <c r="BP20">
        <v>0</v>
      </c>
      <c r="BQ20">
        <v>0</v>
      </c>
      <c r="BR20">
        <v>0</v>
      </c>
      <c r="BS20" s="37"/>
      <c r="BT20" s="39"/>
      <c r="BU20" s="40" t="e">
        <f t="shared" si="1"/>
        <v>#N/A</v>
      </c>
      <c r="BV20" s="39" t="s">
        <v>101</v>
      </c>
      <c r="BW20" s="39" t="str">
        <f t="shared" si="3"/>
        <v>Textile fibres, not manufactured into yarn or fabric</v>
      </c>
      <c r="BX20" s="40" t="e">
        <f t="shared" si="2"/>
        <v>#N/A</v>
      </c>
      <c r="BY20" s="39"/>
      <c r="BZ20" s="39"/>
      <c r="CA20" s="39"/>
      <c r="CB20" s="39"/>
    </row>
    <row r="21" spans="1:80" x14ac:dyDescent="0.2">
      <c r="A21" s="40" t="str">
        <f t="shared" si="0"/>
        <v>2022–23BMDA</v>
      </c>
      <c r="B21" t="s">
        <v>660</v>
      </c>
      <c r="C21" t="s">
        <v>136</v>
      </c>
      <c r="D21">
        <v>0</v>
      </c>
      <c r="E21">
        <v>0</v>
      </c>
      <c r="F21">
        <v>0</v>
      </c>
      <c r="G21">
        <v>0</v>
      </c>
      <c r="H21" s="37">
        <v>0</v>
      </c>
      <c r="I21">
        <v>0</v>
      </c>
      <c r="J21">
        <v>0</v>
      </c>
      <c r="K21">
        <v>0</v>
      </c>
      <c r="L21" s="37">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s="37">
        <v>0</v>
      </c>
      <c r="AR21">
        <v>0</v>
      </c>
      <c r="AS21">
        <v>0</v>
      </c>
      <c r="AT21">
        <v>0</v>
      </c>
      <c r="AU21">
        <v>0</v>
      </c>
      <c r="AV21">
        <v>0</v>
      </c>
      <c r="AW21">
        <v>0</v>
      </c>
      <c r="AX21" s="37">
        <v>0</v>
      </c>
      <c r="AY21">
        <v>0</v>
      </c>
      <c r="AZ21" s="37">
        <v>0</v>
      </c>
      <c r="BA21" s="37">
        <v>0</v>
      </c>
      <c r="BB21" s="37">
        <v>0</v>
      </c>
      <c r="BC21" s="37">
        <v>0</v>
      </c>
      <c r="BD21" s="37">
        <v>2059</v>
      </c>
      <c r="BE21">
        <v>0</v>
      </c>
      <c r="BF21">
        <v>0</v>
      </c>
      <c r="BG21">
        <v>0</v>
      </c>
      <c r="BH21">
        <v>0</v>
      </c>
      <c r="BI21">
        <v>8819</v>
      </c>
      <c r="BJ21">
        <v>0</v>
      </c>
      <c r="BK21" s="37">
        <v>0</v>
      </c>
      <c r="BL21">
        <v>0</v>
      </c>
      <c r="BM21" s="37">
        <v>4217</v>
      </c>
      <c r="BN21">
        <v>0</v>
      </c>
      <c r="BO21">
        <v>0</v>
      </c>
      <c r="BP21">
        <v>0</v>
      </c>
      <c r="BQ21">
        <v>0</v>
      </c>
      <c r="BR21">
        <v>0</v>
      </c>
      <c r="BS21" s="37"/>
      <c r="BT21" s="39"/>
      <c r="BU21" s="40" t="e">
        <f t="shared" si="1"/>
        <v>#N/A</v>
      </c>
      <c r="BV21" s="39" t="s">
        <v>102</v>
      </c>
      <c r="BW21" s="39" t="str">
        <f t="shared" si="3"/>
        <v>Crude fertilizers and crude minerals (excl. coal, petroleum)</v>
      </c>
      <c r="BX21" s="40" t="e">
        <f t="shared" si="2"/>
        <v>#N/A</v>
      </c>
      <c r="BY21" s="39"/>
      <c r="BZ21" s="39"/>
      <c r="CA21" s="39"/>
      <c r="CB21" s="39"/>
    </row>
    <row r="22" spans="1:80" x14ac:dyDescent="0.2">
      <c r="A22" s="40" t="str">
        <f t="shared" si="0"/>
        <v>2022–23BOHR</v>
      </c>
      <c r="B22" t="s">
        <v>660</v>
      </c>
      <c r="C22" t="s">
        <v>137</v>
      </c>
      <c r="D22">
        <v>0</v>
      </c>
      <c r="E22" s="37">
        <v>0</v>
      </c>
      <c r="F22">
        <v>0</v>
      </c>
      <c r="G22" s="37">
        <v>0</v>
      </c>
      <c r="H22">
        <v>0</v>
      </c>
      <c r="I22">
        <v>0</v>
      </c>
      <c r="J22">
        <v>0</v>
      </c>
      <c r="K22">
        <v>0</v>
      </c>
      <c r="L22" s="37">
        <v>0</v>
      </c>
      <c r="M22">
        <v>0</v>
      </c>
      <c r="N22">
        <v>0</v>
      </c>
      <c r="O22">
        <v>0</v>
      </c>
      <c r="P22">
        <v>0</v>
      </c>
      <c r="Q22">
        <v>0</v>
      </c>
      <c r="R22">
        <v>0</v>
      </c>
      <c r="S22">
        <v>0</v>
      </c>
      <c r="T22">
        <v>0</v>
      </c>
      <c r="U22">
        <v>0</v>
      </c>
      <c r="V22">
        <v>0</v>
      </c>
      <c r="W22">
        <v>0</v>
      </c>
      <c r="X22" s="37">
        <v>0</v>
      </c>
      <c r="Y22" s="37">
        <v>0</v>
      </c>
      <c r="Z22">
        <v>0</v>
      </c>
      <c r="AA22">
        <v>0</v>
      </c>
      <c r="AB22">
        <v>0</v>
      </c>
      <c r="AC22">
        <v>0</v>
      </c>
      <c r="AD22">
        <v>0</v>
      </c>
      <c r="AE22">
        <v>0</v>
      </c>
      <c r="AF22">
        <v>0</v>
      </c>
      <c r="AG22" s="37">
        <v>0</v>
      </c>
      <c r="AH22" s="37">
        <v>0</v>
      </c>
      <c r="AI22" s="37">
        <v>0</v>
      </c>
      <c r="AJ22" s="37">
        <v>0</v>
      </c>
      <c r="AK22">
        <v>0</v>
      </c>
      <c r="AL22">
        <v>0</v>
      </c>
      <c r="AM22" s="37">
        <v>0</v>
      </c>
      <c r="AN22">
        <v>0</v>
      </c>
      <c r="AO22" s="37">
        <v>0</v>
      </c>
      <c r="AP22" s="37">
        <v>0</v>
      </c>
      <c r="AQ22">
        <v>0</v>
      </c>
      <c r="AR22" s="37">
        <v>0</v>
      </c>
      <c r="AS22" s="37">
        <v>0</v>
      </c>
      <c r="AT22">
        <v>0</v>
      </c>
      <c r="AU22" s="37">
        <v>0</v>
      </c>
      <c r="AV22" s="37">
        <v>0</v>
      </c>
      <c r="AW22" s="37">
        <v>0</v>
      </c>
      <c r="AX22" s="37">
        <v>0</v>
      </c>
      <c r="AY22">
        <v>0</v>
      </c>
      <c r="AZ22" s="37">
        <v>0</v>
      </c>
      <c r="BA22" s="37">
        <v>0</v>
      </c>
      <c r="BB22" s="37">
        <v>0</v>
      </c>
      <c r="BC22" s="37">
        <v>19529</v>
      </c>
      <c r="BD22" s="37">
        <v>0</v>
      </c>
      <c r="BE22" s="37">
        <v>134181</v>
      </c>
      <c r="BF22" s="37">
        <v>0</v>
      </c>
      <c r="BG22">
        <v>0</v>
      </c>
      <c r="BH22">
        <v>0</v>
      </c>
      <c r="BI22">
        <v>0</v>
      </c>
      <c r="BJ22">
        <v>0</v>
      </c>
      <c r="BK22" s="37">
        <v>0</v>
      </c>
      <c r="BL22">
        <v>0</v>
      </c>
      <c r="BM22" s="37">
        <v>0</v>
      </c>
      <c r="BN22" s="37">
        <v>0</v>
      </c>
      <c r="BO22">
        <v>0</v>
      </c>
      <c r="BP22">
        <v>0</v>
      </c>
      <c r="BQ22">
        <v>0</v>
      </c>
      <c r="BR22" s="37">
        <v>0</v>
      </c>
      <c r="BS22" s="37"/>
      <c r="BT22" s="39"/>
      <c r="BU22" s="40" t="e">
        <f t="shared" si="1"/>
        <v>#N/A</v>
      </c>
      <c r="BV22" s="39" t="s">
        <v>48</v>
      </c>
      <c r="BW22" s="39" t="str">
        <f t="shared" si="3"/>
        <v>Metalliferous ores and metal scrap</v>
      </c>
      <c r="BX22" s="40" t="e">
        <f t="shared" si="2"/>
        <v>#N/A</v>
      </c>
      <c r="BY22" s="39"/>
      <c r="BZ22" s="39"/>
      <c r="CA22" s="39"/>
      <c r="CB22" s="39"/>
    </row>
    <row r="23" spans="1:80" x14ac:dyDescent="0.2">
      <c r="A23" s="40" t="str">
        <f t="shared" si="0"/>
        <v>2022–23BOLI</v>
      </c>
      <c r="B23" t="s">
        <v>660</v>
      </c>
      <c r="C23" t="s">
        <v>138</v>
      </c>
      <c r="D23">
        <v>0</v>
      </c>
      <c r="E23">
        <v>0</v>
      </c>
      <c r="F23">
        <v>0</v>
      </c>
      <c r="G23">
        <v>0</v>
      </c>
      <c r="H23">
        <v>0</v>
      </c>
      <c r="I23">
        <v>0</v>
      </c>
      <c r="J23">
        <v>0</v>
      </c>
      <c r="K23">
        <v>0</v>
      </c>
      <c r="L23">
        <v>0</v>
      </c>
      <c r="M23">
        <v>0</v>
      </c>
      <c r="N23">
        <v>0</v>
      </c>
      <c r="O23">
        <v>0</v>
      </c>
      <c r="P23">
        <v>0</v>
      </c>
      <c r="Q23">
        <v>89712</v>
      </c>
      <c r="R23">
        <v>0</v>
      </c>
      <c r="S23">
        <v>0</v>
      </c>
      <c r="T23">
        <v>0</v>
      </c>
      <c r="U23" s="37">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13947</v>
      </c>
      <c r="AS23">
        <v>0</v>
      </c>
      <c r="AT23">
        <v>0</v>
      </c>
      <c r="AU23">
        <v>0</v>
      </c>
      <c r="AV23">
        <v>5987</v>
      </c>
      <c r="AW23">
        <v>0</v>
      </c>
      <c r="AX23">
        <v>0</v>
      </c>
      <c r="AY23">
        <v>0</v>
      </c>
      <c r="AZ23">
        <v>2978</v>
      </c>
      <c r="BA23">
        <v>0</v>
      </c>
      <c r="BB23">
        <v>27557</v>
      </c>
      <c r="BC23">
        <v>556973</v>
      </c>
      <c r="BD23">
        <v>0</v>
      </c>
      <c r="BE23">
        <v>0</v>
      </c>
      <c r="BF23">
        <v>0</v>
      </c>
      <c r="BG23">
        <v>0</v>
      </c>
      <c r="BH23">
        <v>0</v>
      </c>
      <c r="BI23">
        <v>0</v>
      </c>
      <c r="BJ23">
        <v>0</v>
      </c>
      <c r="BK23">
        <v>0</v>
      </c>
      <c r="BL23">
        <v>0</v>
      </c>
      <c r="BM23">
        <v>18941</v>
      </c>
      <c r="BN23">
        <v>0</v>
      </c>
      <c r="BO23">
        <v>0</v>
      </c>
      <c r="BP23">
        <v>0</v>
      </c>
      <c r="BQ23">
        <v>0</v>
      </c>
      <c r="BR23">
        <v>0</v>
      </c>
      <c r="BS23" s="37"/>
      <c r="BT23" s="39"/>
      <c r="BU23" s="40" t="e">
        <f t="shared" si="1"/>
        <v>#N/A</v>
      </c>
      <c r="BV23" s="39" t="s">
        <v>49</v>
      </c>
      <c r="BW23" s="39" t="str">
        <f t="shared" si="3"/>
        <v>Crude animal and vegetable materials, nes</v>
      </c>
      <c r="BX23" s="40" t="e">
        <f t="shared" si="2"/>
        <v>#N/A</v>
      </c>
      <c r="BY23" s="39"/>
      <c r="BZ23" s="39"/>
      <c r="CA23" s="39"/>
      <c r="CB23" s="39"/>
    </row>
    <row r="24" spans="1:80" x14ac:dyDescent="0.2">
      <c r="A24" s="40" t="str">
        <f t="shared" si="0"/>
        <v>2022–23BOTS</v>
      </c>
      <c r="B24" t="s">
        <v>660</v>
      </c>
      <c r="C24" t="s">
        <v>139</v>
      </c>
      <c r="D24">
        <v>0</v>
      </c>
      <c r="E24" s="37">
        <v>0</v>
      </c>
      <c r="F24" s="37">
        <v>0</v>
      </c>
      <c r="G24">
        <v>0</v>
      </c>
      <c r="H24">
        <v>0</v>
      </c>
      <c r="I24" s="37">
        <v>0</v>
      </c>
      <c r="J24" s="37">
        <v>0</v>
      </c>
      <c r="K24" s="37">
        <v>0</v>
      </c>
      <c r="L24" s="37">
        <v>0</v>
      </c>
      <c r="M24" s="37">
        <v>80</v>
      </c>
      <c r="N24" s="37">
        <v>0</v>
      </c>
      <c r="O24">
        <v>0</v>
      </c>
      <c r="P24">
        <v>0</v>
      </c>
      <c r="Q24">
        <v>0</v>
      </c>
      <c r="R24">
        <v>0</v>
      </c>
      <c r="S24">
        <v>0</v>
      </c>
      <c r="T24">
        <v>0</v>
      </c>
      <c r="U24">
        <v>0</v>
      </c>
      <c r="V24">
        <v>0</v>
      </c>
      <c r="W24">
        <v>0</v>
      </c>
      <c r="X24" s="37">
        <v>0</v>
      </c>
      <c r="Y24">
        <v>0</v>
      </c>
      <c r="Z24">
        <v>0</v>
      </c>
      <c r="AA24">
        <v>0</v>
      </c>
      <c r="AB24">
        <v>0</v>
      </c>
      <c r="AC24">
        <v>0</v>
      </c>
      <c r="AD24">
        <v>0</v>
      </c>
      <c r="AE24">
        <v>0</v>
      </c>
      <c r="AF24">
        <v>0</v>
      </c>
      <c r="AG24">
        <v>0</v>
      </c>
      <c r="AH24" s="37">
        <v>0</v>
      </c>
      <c r="AI24">
        <v>150</v>
      </c>
      <c r="AJ24">
        <v>0</v>
      </c>
      <c r="AK24">
        <v>0</v>
      </c>
      <c r="AL24" s="37">
        <v>0</v>
      </c>
      <c r="AM24">
        <v>10843</v>
      </c>
      <c r="AN24" s="37">
        <v>0</v>
      </c>
      <c r="AO24">
        <v>0</v>
      </c>
      <c r="AP24">
        <v>0</v>
      </c>
      <c r="AQ24">
        <v>0</v>
      </c>
      <c r="AR24" s="37">
        <v>12314</v>
      </c>
      <c r="AS24">
        <v>0</v>
      </c>
      <c r="AT24">
        <v>0</v>
      </c>
      <c r="AU24">
        <v>0</v>
      </c>
      <c r="AV24" s="37">
        <v>0</v>
      </c>
      <c r="AW24">
        <v>4007</v>
      </c>
      <c r="AX24" s="37">
        <v>176629</v>
      </c>
      <c r="AY24">
        <v>0</v>
      </c>
      <c r="AZ24" s="37">
        <v>0</v>
      </c>
      <c r="BA24" s="37">
        <v>70204</v>
      </c>
      <c r="BB24">
        <v>44492</v>
      </c>
      <c r="BC24" s="37">
        <v>32236</v>
      </c>
      <c r="BD24" s="37">
        <v>9355</v>
      </c>
      <c r="BE24">
        <v>0</v>
      </c>
      <c r="BF24">
        <v>0</v>
      </c>
      <c r="BG24">
        <v>0</v>
      </c>
      <c r="BH24">
        <v>0</v>
      </c>
      <c r="BI24">
        <v>0</v>
      </c>
      <c r="BJ24">
        <v>0</v>
      </c>
      <c r="BK24" s="37">
        <v>463951</v>
      </c>
      <c r="BL24">
        <v>0</v>
      </c>
      <c r="BM24" s="37">
        <v>0</v>
      </c>
      <c r="BN24" s="37">
        <v>7042</v>
      </c>
      <c r="BO24">
        <v>0</v>
      </c>
      <c r="BP24">
        <v>0</v>
      </c>
      <c r="BQ24">
        <v>0</v>
      </c>
      <c r="BR24">
        <v>10227</v>
      </c>
      <c r="BS24" s="37"/>
      <c r="BT24" s="39"/>
      <c r="BU24" s="40" t="e">
        <f t="shared" si="1"/>
        <v>#N/A</v>
      </c>
      <c r="BV24" s="39" t="s">
        <v>50</v>
      </c>
      <c r="BW24" s="39" t="str">
        <f t="shared" si="3"/>
        <v>Coal, coke and briquettes</v>
      </c>
      <c r="BX24" s="40" t="e">
        <f t="shared" si="2"/>
        <v>#N/A</v>
      </c>
      <c r="BY24" s="39"/>
      <c r="BZ24" s="39"/>
      <c r="CA24" s="39"/>
      <c r="CB24" s="39"/>
    </row>
    <row r="25" spans="1:80" x14ac:dyDescent="0.2">
      <c r="A25" s="40" t="str">
        <f t="shared" si="0"/>
        <v>2022–23BRAZ</v>
      </c>
      <c r="B25" t="s">
        <v>660</v>
      </c>
      <c r="C25" t="s">
        <v>140</v>
      </c>
      <c r="D25">
        <v>0</v>
      </c>
      <c r="E25">
        <v>15970123</v>
      </c>
      <c r="F25">
        <v>0</v>
      </c>
      <c r="G25">
        <v>5405</v>
      </c>
      <c r="H25">
        <v>81315</v>
      </c>
      <c r="I25">
        <v>0</v>
      </c>
      <c r="J25">
        <v>0</v>
      </c>
      <c r="K25">
        <v>0</v>
      </c>
      <c r="L25">
        <v>752275</v>
      </c>
      <c r="M25">
        <v>0</v>
      </c>
      <c r="N25">
        <v>0</v>
      </c>
      <c r="O25">
        <v>0</v>
      </c>
      <c r="P25">
        <v>0</v>
      </c>
      <c r="Q25">
        <v>10163</v>
      </c>
      <c r="R25">
        <v>0</v>
      </c>
      <c r="S25">
        <v>0</v>
      </c>
      <c r="T25">
        <v>0</v>
      </c>
      <c r="U25">
        <v>0</v>
      </c>
      <c r="V25" s="37">
        <v>2000</v>
      </c>
      <c r="W25" s="37">
        <v>0</v>
      </c>
      <c r="X25">
        <v>157888</v>
      </c>
      <c r="Y25">
        <v>1854387979</v>
      </c>
      <c r="Z25">
        <v>0</v>
      </c>
      <c r="AA25">
        <v>0</v>
      </c>
      <c r="AB25">
        <v>0</v>
      </c>
      <c r="AC25">
        <v>0</v>
      </c>
      <c r="AD25">
        <v>0</v>
      </c>
      <c r="AE25">
        <v>173902</v>
      </c>
      <c r="AF25">
        <v>1892814</v>
      </c>
      <c r="AG25">
        <v>0</v>
      </c>
      <c r="AH25" s="37">
        <v>356467</v>
      </c>
      <c r="AI25" s="37">
        <v>43550</v>
      </c>
      <c r="AJ25" s="37">
        <v>0</v>
      </c>
      <c r="AK25">
        <v>3954</v>
      </c>
      <c r="AL25">
        <v>406</v>
      </c>
      <c r="AM25" s="37">
        <v>0</v>
      </c>
      <c r="AN25">
        <v>0</v>
      </c>
      <c r="AO25">
        <v>183249</v>
      </c>
      <c r="AP25">
        <v>0</v>
      </c>
      <c r="AQ25" s="37">
        <v>0</v>
      </c>
      <c r="AR25">
        <v>12757</v>
      </c>
      <c r="AS25">
        <v>668</v>
      </c>
      <c r="AT25">
        <v>0</v>
      </c>
      <c r="AU25">
        <v>0</v>
      </c>
      <c r="AV25" s="37">
        <v>369274</v>
      </c>
      <c r="AW25">
        <v>313149</v>
      </c>
      <c r="AX25" s="37">
        <v>11703652</v>
      </c>
      <c r="AY25">
        <v>825391</v>
      </c>
      <c r="AZ25">
        <v>905604</v>
      </c>
      <c r="BA25">
        <v>5956</v>
      </c>
      <c r="BB25">
        <v>21784</v>
      </c>
      <c r="BC25">
        <v>17849524</v>
      </c>
      <c r="BD25" s="37">
        <v>2922</v>
      </c>
      <c r="BE25">
        <v>8652451</v>
      </c>
      <c r="BF25">
        <v>0</v>
      </c>
      <c r="BG25">
        <v>143694</v>
      </c>
      <c r="BH25">
        <v>0</v>
      </c>
      <c r="BI25" s="37">
        <v>5754</v>
      </c>
      <c r="BJ25">
        <v>0</v>
      </c>
      <c r="BK25" s="37">
        <v>5458713</v>
      </c>
      <c r="BL25">
        <v>0</v>
      </c>
      <c r="BM25">
        <v>1513230</v>
      </c>
      <c r="BN25" s="37">
        <v>28509</v>
      </c>
      <c r="BO25">
        <v>0</v>
      </c>
      <c r="BP25">
        <v>0</v>
      </c>
      <c r="BQ25">
        <v>0</v>
      </c>
      <c r="BR25">
        <v>49363</v>
      </c>
      <c r="BS25" s="37"/>
      <c r="BT25" s="39"/>
      <c r="BU25" s="40" t="e">
        <f t="shared" si="1"/>
        <v>#N/A</v>
      </c>
      <c r="BV25" s="39" t="s">
        <v>51</v>
      </c>
      <c r="BW25" s="39" t="str">
        <f t="shared" si="3"/>
        <v>Petroleum, petroleum products and related materials</v>
      </c>
      <c r="BX25" s="40" t="e">
        <f t="shared" si="2"/>
        <v>#N/A</v>
      </c>
      <c r="BY25" s="39"/>
      <c r="BZ25" s="39"/>
      <c r="CA25" s="39"/>
      <c r="CB25" s="39"/>
    </row>
    <row r="26" spans="1:80" x14ac:dyDescent="0.2">
      <c r="A26" s="40" t="str">
        <f t="shared" si="0"/>
        <v>2022–23BRND</v>
      </c>
      <c r="B26" t="s">
        <v>660</v>
      </c>
      <c r="C26" t="s">
        <v>334</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s="37">
        <v>0</v>
      </c>
      <c r="AW26" s="37">
        <v>0</v>
      </c>
      <c r="AX26" s="37">
        <v>0</v>
      </c>
      <c r="AY26">
        <v>0</v>
      </c>
      <c r="AZ26" s="37">
        <v>0</v>
      </c>
      <c r="BA26" s="37">
        <v>0</v>
      </c>
      <c r="BB26" s="37">
        <v>0</v>
      </c>
      <c r="BC26" s="37">
        <v>0</v>
      </c>
      <c r="BD26">
        <v>0</v>
      </c>
      <c r="BE26">
        <v>0</v>
      </c>
      <c r="BF26">
        <v>0</v>
      </c>
      <c r="BG26">
        <v>0</v>
      </c>
      <c r="BH26">
        <v>0</v>
      </c>
      <c r="BI26">
        <v>1463</v>
      </c>
      <c r="BJ26">
        <v>480</v>
      </c>
      <c r="BK26" s="37">
        <v>0</v>
      </c>
      <c r="BL26">
        <v>247</v>
      </c>
      <c r="BM26" s="37">
        <v>0</v>
      </c>
      <c r="BN26">
        <v>0</v>
      </c>
      <c r="BO26">
        <v>0</v>
      </c>
      <c r="BP26">
        <v>0</v>
      </c>
      <c r="BQ26">
        <v>0</v>
      </c>
      <c r="BR26">
        <v>0</v>
      </c>
      <c r="BS26" s="37"/>
      <c r="BT26" s="39"/>
      <c r="BU26" s="40" t="e">
        <f t="shared" si="1"/>
        <v>#N/A</v>
      </c>
      <c r="BV26" s="39" t="s">
        <v>52</v>
      </c>
      <c r="BW26" s="39" t="str">
        <f t="shared" si="3"/>
        <v>Gas, natural and manufactured</v>
      </c>
      <c r="BX26" s="40" t="e">
        <f t="shared" si="2"/>
        <v>#N/A</v>
      </c>
      <c r="BY26" s="39"/>
      <c r="BZ26" s="39"/>
      <c r="CA26" s="39"/>
      <c r="CB26" s="39"/>
    </row>
    <row r="27" spans="1:80" x14ac:dyDescent="0.2">
      <c r="A27" s="40" t="str">
        <f t="shared" si="0"/>
        <v>2022–23BRUN</v>
      </c>
      <c r="B27" t="s">
        <v>660</v>
      </c>
      <c r="C27" t="s">
        <v>141</v>
      </c>
      <c r="D27">
        <v>0</v>
      </c>
      <c r="E27" s="37">
        <v>2653975</v>
      </c>
      <c r="F27">
        <v>9610</v>
      </c>
      <c r="G27">
        <v>0</v>
      </c>
      <c r="H27" s="37">
        <v>0</v>
      </c>
      <c r="I27" s="37">
        <v>888757</v>
      </c>
      <c r="J27">
        <v>99461</v>
      </c>
      <c r="K27">
        <v>73606</v>
      </c>
      <c r="L27">
        <v>0</v>
      </c>
      <c r="M27" s="37">
        <v>503923</v>
      </c>
      <c r="N27">
        <v>132560</v>
      </c>
      <c r="O27">
        <v>0</v>
      </c>
      <c r="P27">
        <v>0</v>
      </c>
      <c r="Q27">
        <v>0</v>
      </c>
      <c r="R27">
        <v>0</v>
      </c>
      <c r="S27">
        <v>0</v>
      </c>
      <c r="T27">
        <v>0</v>
      </c>
      <c r="U27">
        <v>0</v>
      </c>
      <c r="V27">
        <v>0</v>
      </c>
      <c r="W27">
        <v>0</v>
      </c>
      <c r="X27">
        <v>64299</v>
      </c>
      <c r="Y27" s="37">
        <v>0</v>
      </c>
      <c r="Z27" s="37">
        <v>0</v>
      </c>
      <c r="AA27">
        <v>0</v>
      </c>
      <c r="AB27">
        <v>0</v>
      </c>
      <c r="AC27">
        <v>0</v>
      </c>
      <c r="AD27">
        <v>0</v>
      </c>
      <c r="AE27">
        <v>0</v>
      </c>
      <c r="AF27">
        <v>0</v>
      </c>
      <c r="AG27">
        <v>0</v>
      </c>
      <c r="AH27">
        <v>38478</v>
      </c>
      <c r="AI27" s="37">
        <v>22599</v>
      </c>
      <c r="AJ27">
        <v>0</v>
      </c>
      <c r="AK27">
        <v>0</v>
      </c>
      <c r="AL27">
        <v>16857</v>
      </c>
      <c r="AM27">
        <v>0</v>
      </c>
      <c r="AN27">
        <v>0</v>
      </c>
      <c r="AO27">
        <v>1773</v>
      </c>
      <c r="AP27">
        <v>0</v>
      </c>
      <c r="AQ27">
        <v>0</v>
      </c>
      <c r="AR27">
        <v>0</v>
      </c>
      <c r="AS27">
        <v>0</v>
      </c>
      <c r="AT27" s="37">
        <v>0</v>
      </c>
      <c r="AU27">
        <v>0</v>
      </c>
      <c r="AV27" s="37">
        <v>1056</v>
      </c>
      <c r="AW27" s="37">
        <v>5870</v>
      </c>
      <c r="AX27" s="37">
        <v>102562</v>
      </c>
      <c r="AY27">
        <v>0</v>
      </c>
      <c r="AZ27" s="37">
        <v>231381</v>
      </c>
      <c r="BA27">
        <v>0</v>
      </c>
      <c r="BB27" s="37">
        <v>0</v>
      </c>
      <c r="BC27" s="37">
        <v>50476</v>
      </c>
      <c r="BD27" s="37">
        <v>1794</v>
      </c>
      <c r="BE27">
        <v>2051</v>
      </c>
      <c r="BF27">
        <v>0</v>
      </c>
      <c r="BG27">
        <v>0</v>
      </c>
      <c r="BH27">
        <v>0</v>
      </c>
      <c r="BI27" s="37">
        <v>4257</v>
      </c>
      <c r="BJ27">
        <v>0</v>
      </c>
      <c r="BK27" s="37">
        <v>12345</v>
      </c>
      <c r="BL27">
        <v>0</v>
      </c>
      <c r="BM27">
        <v>33108</v>
      </c>
      <c r="BN27" s="37">
        <v>17281</v>
      </c>
      <c r="BO27">
        <v>0</v>
      </c>
      <c r="BP27">
        <v>0</v>
      </c>
      <c r="BQ27">
        <v>0</v>
      </c>
      <c r="BR27">
        <v>80</v>
      </c>
      <c r="BS27" s="37"/>
      <c r="BT27" s="39"/>
      <c r="BU27" s="40" t="e">
        <f t="shared" si="1"/>
        <v>#N/A</v>
      </c>
      <c r="BV27" s="39" t="s">
        <v>53</v>
      </c>
      <c r="BW27" s="39" t="str">
        <f t="shared" si="3"/>
        <v>Animal oils and fats</v>
      </c>
      <c r="BX27" s="40" t="e">
        <f t="shared" si="2"/>
        <v>#N/A</v>
      </c>
      <c r="BY27" s="39"/>
      <c r="BZ27" s="39"/>
      <c r="CA27" s="39"/>
      <c r="CB27" s="39"/>
    </row>
    <row r="28" spans="1:80" x14ac:dyDescent="0.2">
      <c r="A28" s="40" t="str">
        <f t="shared" si="0"/>
        <v>2022–23BULG</v>
      </c>
      <c r="B28" t="s">
        <v>660</v>
      </c>
      <c r="C28" t="s">
        <v>142</v>
      </c>
      <c r="D28">
        <v>0</v>
      </c>
      <c r="E28">
        <v>0</v>
      </c>
      <c r="F28">
        <v>0</v>
      </c>
      <c r="G28">
        <v>0</v>
      </c>
      <c r="H28">
        <v>0</v>
      </c>
      <c r="I28">
        <v>5106</v>
      </c>
      <c r="J28">
        <v>5833</v>
      </c>
      <c r="K28">
        <v>0</v>
      </c>
      <c r="L28">
        <v>0</v>
      </c>
      <c r="M28">
        <v>0</v>
      </c>
      <c r="N28">
        <v>149908</v>
      </c>
      <c r="O28">
        <v>0</v>
      </c>
      <c r="P28">
        <v>0</v>
      </c>
      <c r="Q28">
        <v>0</v>
      </c>
      <c r="R28">
        <v>0</v>
      </c>
      <c r="S28">
        <v>0</v>
      </c>
      <c r="T28">
        <v>0</v>
      </c>
      <c r="U28">
        <v>261011</v>
      </c>
      <c r="V28">
        <v>0</v>
      </c>
      <c r="W28">
        <v>5180427</v>
      </c>
      <c r="X28">
        <v>0</v>
      </c>
      <c r="Y28">
        <v>0</v>
      </c>
      <c r="Z28">
        <v>0</v>
      </c>
      <c r="AA28">
        <v>0</v>
      </c>
      <c r="AB28">
        <v>0</v>
      </c>
      <c r="AC28">
        <v>0</v>
      </c>
      <c r="AD28">
        <v>0</v>
      </c>
      <c r="AE28">
        <v>0</v>
      </c>
      <c r="AF28">
        <v>0</v>
      </c>
      <c r="AG28">
        <v>0</v>
      </c>
      <c r="AH28">
        <v>618811</v>
      </c>
      <c r="AI28">
        <v>11327</v>
      </c>
      <c r="AJ28">
        <v>0</v>
      </c>
      <c r="AK28">
        <v>306</v>
      </c>
      <c r="AL28">
        <v>0</v>
      </c>
      <c r="AM28">
        <v>0</v>
      </c>
      <c r="AN28">
        <v>3339</v>
      </c>
      <c r="AO28">
        <v>0</v>
      </c>
      <c r="AP28">
        <v>0</v>
      </c>
      <c r="AQ28">
        <v>0</v>
      </c>
      <c r="AR28">
        <v>0</v>
      </c>
      <c r="AS28">
        <v>0</v>
      </c>
      <c r="AT28">
        <v>0</v>
      </c>
      <c r="AU28">
        <v>0</v>
      </c>
      <c r="AV28">
        <v>190399</v>
      </c>
      <c r="AW28">
        <v>0</v>
      </c>
      <c r="AX28">
        <v>3645</v>
      </c>
      <c r="AY28">
        <v>0</v>
      </c>
      <c r="AZ28">
        <v>26379</v>
      </c>
      <c r="BA28">
        <v>1600</v>
      </c>
      <c r="BB28">
        <v>47018</v>
      </c>
      <c r="BC28">
        <v>3384276</v>
      </c>
      <c r="BD28">
        <v>33444</v>
      </c>
      <c r="BE28" s="37">
        <v>27963</v>
      </c>
      <c r="BF28">
        <v>0</v>
      </c>
      <c r="BG28">
        <v>0</v>
      </c>
      <c r="BH28">
        <v>60</v>
      </c>
      <c r="BI28">
        <v>3197</v>
      </c>
      <c r="BJ28">
        <v>0</v>
      </c>
      <c r="BK28">
        <v>0</v>
      </c>
      <c r="BL28">
        <v>0</v>
      </c>
      <c r="BM28">
        <v>2780</v>
      </c>
      <c r="BN28">
        <v>2108</v>
      </c>
      <c r="BO28">
        <v>0</v>
      </c>
      <c r="BP28">
        <v>0</v>
      </c>
      <c r="BQ28">
        <v>0</v>
      </c>
      <c r="BR28">
        <v>4682</v>
      </c>
      <c r="BS28" s="37"/>
      <c r="BT28" s="39"/>
      <c r="BU28" s="40" t="e">
        <f t="shared" si="1"/>
        <v>#N/A</v>
      </c>
      <c r="BV28" s="39" t="s">
        <v>54</v>
      </c>
      <c r="BW28" s="39" t="str">
        <f t="shared" si="3"/>
        <v>Fixed vegetable fats and oils, crude, refined or fractionated</v>
      </c>
      <c r="BX28" s="40" t="e">
        <f t="shared" si="2"/>
        <v>#N/A</v>
      </c>
      <c r="BY28" s="39"/>
      <c r="BZ28" s="39"/>
      <c r="CA28" s="39"/>
      <c r="CB28" s="39"/>
    </row>
    <row r="29" spans="1:80" x14ac:dyDescent="0.2">
      <c r="A29" s="40" t="str">
        <f t="shared" si="0"/>
        <v>2022–23BURK</v>
      </c>
      <c r="B29" t="s">
        <v>660</v>
      </c>
      <c r="C29" t="s">
        <v>143</v>
      </c>
      <c r="D29" s="37">
        <v>0</v>
      </c>
      <c r="E29" s="37">
        <v>0</v>
      </c>
      <c r="F29">
        <v>0</v>
      </c>
      <c r="G29" s="37">
        <v>0</v>
      </c>
      <c r="H29" s="37">
        <v>0</v>
      </c>
      <c r="I29" s="37">
        <v>0</v>
      </c>
      <c r="J29" s="37">
        <v>0</v>
      </c>
      <c r="K29" s="37">
        <v>0</v>
      </c>
      <c r="L29" s="37">
        <v>0</v>
      </c>
      <c r="M29" s="37">
        <v>0</v>
      </c>
      <c r="N29" s="37">
        <v>0</v>
      </c>
      <c r="O29">
        <v>0</v>
      </c>
      <c r="P29" s="37">
        <v>0</v>
      </c>
      <c r="Q29" s="37">
        <v>0</v>
      </c>
      <c r="R29">
        <v>0</v>
      </c>
      <c r="S29">
        <v>0</v>
      </c>
      <c r="T29">
        <v>0</v>
      </c>
      <c r="U29">
        <v>0</v>
      </c>
      <c r="V29" s="37">
        <v>0</v>
      </c>
      <c r="W29" s="37">
        <v>0</v>
      </c>
      <c r="X29" s="37">
        <v>0</v>
      </c>
      <c r="Y29">
        <v>0</v>
      </c>
      <c r="Z29">
        <v>0</v>
      </c>
      <c r="AA29">
        <v>0</v>
      </c>
      <c r="AB29">
        <v>0</v>
      </c>
      <c r="AC29" s="37">
        <v>0</v>
      </c>
      <c r="AD29">
        <v>0</v>
      </c>
      <c r="AE29" s="37">
        <v>0</v>
      </c>
      <c r="AF29">
        <v>0</v>
      </c>
      <c r="AG29" s="37">
        <v>0</v>
      </c>
      <c r="AH29" s="37">
        <v>0</v>
      </c>
      <c r="AI29" s="37">
        <v>0</v>
      </c>
      <c r="AJ29">
        <v>0</v>
      </c>
      <c r="AK29">
        <v>0</v>
      </c>
      <c r="AL29" s="37">
        <v>0</v>
      </c>
      <c r="AM29" s="37">
        <v>47600</v>
      </c>
      <c r="AN29" s="37">
        <v>0</v>
      </c>
      <c r="AO29" s="37">
        <v>12765</v>
      </c>
      <c r="AP29" s="37">
        <v>0</v>
      </c>
      <c r="AQ29" s="37">
        <v>0</v>
      </c>
      <c r="AR29" s="37">
        <v>0</v>
      </c>
      <c r="AS29" s="37">
        <v>0</v>
      </c>
      <c r="AT29" s="37">
        <v>6842</v>
      </c>
      <c r="AU29" s="37">
        <v>0</v>
      </c>
      <c r="AV29" s="37">
        <v>9029</v>
      </c>
      <c r="AW29" s="37">
        <v>0</v>
      </c>
      <c r="AX29" s="37">
        <v>37289</v>
      </c>
      <c r="AY29" s="37">
        <v>3971</v>
      </c>
      <c r="AZ29" s="37">
        <v>75552</v>
      </c>
      <c r="BA29" s="37">
        <v>2365</v>
      </c>
      <c r="BB29" s="37">
        <v>21968</v>
      </c>
      <c r="BC29" s="37">
        <v>48000</v>
      </c>
      <c r="BD29" s="37">
        <v>0</v>
      </c>
      <c r="BE29" s="37">
        <v>0</v>
      </c>
      <c r="BF29" s="37">
        <v>0</v>
      </c>
      <c r="BG29" s="37">
        <v>0</v>
      </c>
      <c r="BH29" s="37">
        <v>0</v>
      </c>
      <c r="BI29" s="37">
        <v>0</v>
      </c>
      <c r="BJ29" s="37">
        <v>0</v>
      </c>
      <c r="BK29" s="37">
        <v>314640</v>
      </c>
      <c r="BL29" s="37">
        <v>0</v>
      </c>
      <c r="BM29" s="37">
        <v>0</v>
      </c>
      <c r="BN29" s="37">
        <v>30636</v>
      </c>
      <c r="BO29" s="37">
        <v>0</v>
      </c>
      <c r="BP29">
        <v>0</v>
      </c>
      <c r="BQ29">
        <v>0</v>
      </c>
      <c r="BR29" s="37">
        <v>0</v>
      </c>
      <c r="BS29" s="37"/>
      <c r="BT29" s="39"/>
      <c r="BU29" s="40" t="e">
        <f t="shared" si="1"/>
        <v>#N/A</v>
      </c>
      <c r="BV29" s="39" t="s">
        <v>103</v>
      </c>
      <c r="BW29" s="39" t="str">
        <f t="shared" si="3"/>
        <v>Animal or vegetable fats and oils, processed; waxes</v>
      </c>
      <c r="BX29" s="40" t="e">
        <f t="shared" si="2"/>
        <v>#N/A</v>
      </c>
      <c r="BY29" s="39"/>
      <c r="BZ29" s="39"/>
      <c r="CA29" s="39"/>
      <c r="CB29" s="39"/>
    </row>
    <row r="30" spans="1:80" x14ac:dyDescent="0.2">
      <c r="A30" s="40" t="str">
        <f t="shared" si="0"/>
        <v>2022–23BURM</v>
      </c>
      <c r="B30" t="s">
        <v>660</v>
      </c>
      <c r="C30" t="s">
        <v>144</v>
      </c>
      <c r="D30">
        <v>0</v>
      </c>
      <c r="E30">
        <v>518506</v>
      </c>
      <c r="F30">
        <v>68112</v>
      </c>
      <c r="G30">
        <v>0</v>
      </c>
      <c r="H30">
        <v>64354381</v>
      </c>
      <c r="I30">
        <v>0</v>
      </c>
      <c r="J30">
        <v>0</v>
      </c>
      <c r="K30">
        <v>0</v>
      </c>
      <c r="L30">
        <v>98343</v>
      </c>
      <c r="M30">
        <v>129406</v>
      </c>
      <c r="N30">
        <v>255</v>
      </c>
      <c r="O30">
        <v>0</v>
      </c>
      <c r="P30">
        <v>0</v>
      </c>
      <c r="Q30">
        <v>0</v>
      </c>
      <c r="R30">
        <v>0</v>
      </c>
      <c r="S30">
        <v>0</v>
      </c>
      <c r="T30">
        <v>0</v>
      </c>
      <c r="U30">
        <v>0</v>
      </c>
      <c r="V30">
        <v>0</v>
      </c>
      <c r="W30">
        <v>0</v>
      </c>
      <c r="X30">
        <v>0</v>
      </c>
      <c r="Y30">
        <v>0</v>
      </c>
      <c r="Z30">
        <v>1359974</v>
      </c>
      <c r="AA30">
        <v>0</v>
      </c>
      <c r="AB30">
        <v>0</v>
      </c>
      <c r="AC30">
        <v>0</v>
      </c>
      <c r="AD30">
        <v>0</v>
      </c>
      <c r="AE30">
        <v>0</v>
      </c>
      <c r="AF30">
        <v>0</v>
      </c>
      <c r="AG30">
        <v>199</v>
      </c>
      <c r="AH30" s="37">
        <v>0</v>
      </c>
      <c r="AI30">
        <v>56046</v>
      </c>
      <c r="AJ30">
        <v>0</v>
      </c>
      <c r="AK30">
        <v>0</v>
      </c>
      <c r="AL30">
        <v>419</v>
      </c>
      <c r="AM30">
        <v>0</v>
      </c>
      <c r="AN30">
        <v>26325</v>
      </c>
      <c r="AO30">
        <v>210</v>
      </c>
      <c r="AP30">
        <v>388</v>
      </c>
      <c r="AQ30">
        <v>0</v>
      </c>
      <c r="AR30">
        <v>434</v>
      </c>
      <c r="AS30">
        <v>4300</v>
      </c>
      <c r="AT30">
        <v>0</v>
      </c>
      <c r="AU30">
        <v>0</v>
      </c>
      <c r="AV30">
        <v>1048</v>
      </c>
      <c r="AW30">
        <v>0</v>
      </c>
      <c r="AX30">
        <v>112789</v>
      </c>
      <c r="AY30">
        <v>0</v>
      </c>
      <c r="AZ30">
        <v>71146</v>
      </c>
      <c r="BA30">
        <v>0</v>
      </c>
      <c r="BB30">
        <v>0</v>
      </c>
      <c r="BC30">
        <v>286741</v>
      </c>
      <c r="BD30">
        <v>0</v>
      </c>
      <c r="BE30">
        <v>0</v>
      </c>
      <c r="BF30">
        <v>0</v>
      </c>
      <c r="BG30">
        <v>0</v>
      </c>
      <c r="BH30">
        <v>0</v>
      </c>
      <c r="BI30">
        <v>0</v>
      </c>
      <c r="BJ30">
        <v>0</v>
      </c>
      <c r="BK30">
        <v>0</v>
      </c>
      <c r="BL30">
        <v>0</v>
      </c>
      <c r="BM30">
        <v>0</v>
      </c>
      <c r="BN30" s="37">
        <v>0</v>
      </c>
      <c r="BO30">
        <v>0</v>
      </c>
      <c r="BP30">
        <v>0</v>
      </c>
      <c r="BQ30">
        <v>0</v>
      </c>
      <c r="BR30">
        <v>0</v>
      </c>
      <c r="BS30" s="37"/>
      <c r="BT30" s="39"/>
      <c r="BU30" s="40" t="e">
        <f t="shared" si="1"/>
        <v>#N/A</v>
      </c>
      <c r="BV30" s="39" t="s">
        <v>56</v>
      </c>
      <c r="BW30" s="39" t="str">
        <f t="shared" si="3"/>
        <v>Organic chemicals</v>
      </c>
      <c r="BX30" s="40" t="e">
        <f t="shared" si="2"/>
        <v>#N/A</v>
      </c>
      <c r="BY30" s="39"/>
      <c r="BZ30" s="39"/>
      <c r="CA30" s="39"/>
      <c r="CB30" s="39"/>
    </row>
    <row r="31" spans="1:80" x14ac:dyDescent="0.2">
      <c r="A31" s="40" t="str">
        <f t="shared" si="0"/>
        <v>2022–23BVIR</v>
      </c>
      <c r="B31" t="s">
        <v>660</v>
      </c>
      <c r="C31" t="s">
        <v>145</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s="37">
        <v>0</v>
      </c>
      <c r="AO31">
        <v>0</v>
      </c>
      <c r="AP31">
        <v>0</v>
      </c>
      <c r="AQ31">
        <v>0</v>
      </c>
      <c r="AR31">
        <v>0</v>
      </c>
      <c r="AS31">
        <v>0</v>
      </c>
      <c r="AT31">
        <v>0</v>
      </c>
      <c r="AU31">
        <v>0</v>
      </c>
      <c r="AV31">
        <v>0</v>
      </c>
      <c r="AW31">
        <v>220254</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s="37"/>
      <c r="BT31" s="39"/>
      <c r="BU31" s="40" t="e">
        <f t="shared" si="1"/>
        <v>#N/A</v>
      </c>
      <c r="BV31" s="39" t="s">
        <v>57</v>
      </c>
      <c r="BW31" s="39" t="str">
        <f t="shared" si="3"/>
        <v>Inorganic chemicals</v>
      </c>
      <c r="BX31" s="40" t="e">
        <f t="shared" si="2"/>
        <v>#N/A</v>
      </c>
      <c r="BY31" s="39"/>
      <c r="BZ31" s="39"/>
      <c r="CA31" s="39"/>
      <c r="CB31" s="39"/>
    </row>
    <row r="32" spans="1:80" x14ac:dyDescent="0.2">
      <c r="A32" s="40" t="str">
        <f t="shared" si="0"/>
        <v>2022–23CAN</v>
      </c>
      <c r="B32" t="s">
        <v>660</v>
      </c>
      <c r="C32" t="s">
        <v>146</v>
      </c>
      <c r="D32" s="37">
        <v>0</v>
      </c>
      <c r="E32" s="37">
        <v>99885538</v>
      </c>
      <c r="F32" s="37">
        <v>0</v>
      </c>
      <c r="G32" s="37">
        <v>63732</v>
      </c>
      <c r="H32" s="37">
        <v>0</v>
      </c>
      <c r="I32" s="37">
        <v>16580361</v>
      </c>
      <c r="J32" s="37">
        <v>4024596</v>
      </c>
      <c r="K32" s="37">
        <v>40965</v>
      </c>
      <c r="L32" s="37">
        <v>554978</v>
      </c>
      <c r="M32" s="37">
        <v>493383</v>
      </c>
      <c r="N32" s="37">
        <v>466696</v>
      </c>
      <c r="O32">
        <v>0</v>
      </c>
      <c r="P32" s="37">
        <v>0</v>
      </c>
      <c r="Q32" s="37">
        <v>0</v>
      </c>
      <c r="R32" s="37">
        <v>0</v>
      </c>
      <c r="S32" s="37">
        <v>94707</v>
      </c>
      <c r="T32" s="37">
        <v>0</v>
      </c>
      <c r="U32" s="37">
        <v>0</v>
      </c>
      <c r="V32" s="37">
        <v>264043</v>
      </c>
      <c r="W32" s="37">
        <v>808973841</v>
      </c>
      <c r="X32" s="37">
        <v>125359</v>
      </c>
      <c r="Y32" s="37">
        <v>0</v>
      </c>
      <c r="Z32" s="37">
        <v>0</v>
      </c>
      <c r="AA32">
        <v>0</v>
      </c>
      <c r="AB32" s="37">
        <v>0</v>
      </c>
      <c r="AC32" s="37">
        <v>0</v>
      </c>
      <c r="AD32" s="37">
        <v>0</v>
      </c>
      <c r="AE32" s="37">
        <v>0</v>
      </c>
      <c r="AF32" s="37">
        <v>0</v>
      </c>
      <c r="AG32" s="37">
        <v>1850605</v>
      </c>
      <c r="AH32" s="37">
        <v>5639626</v>
      </c>
      <c r="AI32" s="37">
        <v>1885916</v>
      </c>
      <c r="AJ32" s="37">
        <v>565606</v>
      </c>
      <c r="AK32" s="37">
        <v>597964</v>
      </c>
      <c r="AL32" s="37">
        <v>155826</v>
      </c>
      <c r="AM32" s="37">
        <v>98253</v>
      </c>
      <c r="AN32" s="37">
        <v>3057</v>
      </c>
      <c r="AO32" s="37">
        <v>1037942</v>
      </c>
      <c r="AP32" s="37">
        <v>112446</v>
      </c>
      <c r="AQ32" s="37">
        <v>55530</v>
      </c>
      <c r="AR32" s="37">
        <v>98560</v>
      </c>
      <c r="AS32" s="37">
        <v>160811</v>
      </c>
      <c r="AT32" s="37">
        <v>310629</v>
      </c>
      <c r="AU32" s="37">
        <v>27165896</v>
      </c>
      <c r="AV32" s="37">
        <v>1848342</v>
      </c>
      <c r="AW32" s="37">
        <v>749514</v>
      </c>
      <c r="AX32" s="37">
        <v>12793943</v>
      </c>
      <c r="AY32" s="37">
        <v>219007</v>
      </c>
      <c r="AZ32" s="37">
        <v>5721774</v>
      </c>
      <c r="BA32" s="37">
        <v>799905</v>
      </c>
      <c r="BB32" s="37">
        <v>913448</v>
      </c>
      <c r="BC32" s="37">
        <v>1644993</v>
      </c>
      <c r="BD32" s="37">
        <v>989834</v>
      </c>
      <c r="BE32" s="37">
        <v>8911748</v>
      </c>
      <c r="BF32" s="37">
        <v>97140</v>
      </c>
      <c r="BG32" s="37">
        <v>221522</v>
      </c>
      <c r="BH32" s="37">
        <v>14756</v>
      </c>
      <c r="BI32" s="37">
        <v>187463</v>
      </c>
      <c r="BJ32" s="37">
        <v>66901</v>
      </c>
      <c r="BK32" s="37">
        <v>7418502</v>
      </c>
      <c r="BL32" s="37">
        <v>75020</v>
      </c>
      <c r="BM32" s="37">
        <v>17494281</v>
      </c>
      <c r="BN32" s="37">
        <v>185562</v>
      </c>
      <c r="BO32">
        <v>0</v>
      </c>
      <c r="BP32">
        <v>0</v>
      </c>
      <c r="BQ32">
        <v>0</v>
      </c>
      <c r="BR32" s="37">
        <v>422311</v>
      </c>
      <c r="BS32" s="37"/>
      <c r="BT32" s="39"/>
      <c r="BU32" s="40" t="e">
        <f t="shared" si="1"/>
        <v>#N/A</v>
      </c>
      <c r="BV32" s="39" t="s">
        <v>58</v>
      </c>
      <c r="BW32" s="39" t="str">
        <f t="shared" si="3"/>
        <v>Dyeing, tanning and colouring materials</v>
      </c>
      <c r="BX32" s="40" t="e">
        <f t="shared" si="2"/>
        <v>#N/A</v>
      </c>
      <c r="BY32" s="39"/>
      <c r="BZ32" s="39"/>
      <c r="CA32" s="39"/>
      <c r="CB32" s="39"/>
    </row>
    <row r="33" spans="1:80" x14ac:dyDescent="0.2">
      <c r="A33" s="40" t="str">
        <f t="shared" si="0"/>
        <v>2022–23CAYM</v>
      </c>
      <c r="B33" t="s">
        <v>660</v>
      </c>
      <c r="C33" t="s">
        <v>147</v>
      </c>
      <c r="D33">
        <v>0</v>
      </c>
      <c r="E33" s="37">
        <v>0</v>
      </c>
      <c r="F33">
        <v>0</v>
      </c>
      <c r="G33">
        <v>0</v>
      </c>
      <c r="H33">
        <v>0</v>
      </c>
      <c r="I33" s="37">
        <v>0</v>
      </c>
      <c r="J33">
        <v>0</v>
      </c>
      <c r="K33">
        <v>0</v>
      </c>
      <c r="L33">
        <v>2098</v>
      </c>
      <c r="M33">
        <v>0</v>
      </c>
      <c r="N33">
        <v>0</v>
      </c>
      <c r="O33">
        <v>0</v>
      </c>
      <c r="P33">
        <v>0</v>
      </c>
      <c r="Q33">
        <v>0</v>
      </c>
      <c r="R33">
        <v>0</v>
      </c>
      <c r="S33">
        <v>0</v>
      </c>
      <c r="T33">
        <v>0</v>
      </c>
      <c r="U33">
        <v>0</v>
      </c>
      <c r="V33">
        <v>0</v>
      </c>
      <c r="W33">
        <v>0</v>
      </c>
      <c r="X33">
        <v>0</v>
      </c>
      <c r="Y33" s="37">
        <v>0</v>
      </c>
      <c r="Z33">
        <v>0</v>
      </c>
      <c r="AA33">
        <v>0</v>
      </c>
      <c r="AB33">
        <v>0</v>
      </c>
      <c r="AC33">
        <v>0</v>
      </c>
      <c r="AD33">
        <v>0</v>
      </c>
      <c r="AE33" s="37">
        <v>0</v>
      </c>
      <c r="AF33">
        <v>0</v>
      </c>
      <c r="AG33" s="37">
        <v>99</v>
      </c>
      <c r="AH33" s="37">
        <v>32884</v>
      </c>
      <c r="AI33" s="37">
        <v>3629</v>
      </c>
      <c r="AJ33" s="37">
        <v>0</v>
      </c>
      <c r="AK33" s="37">
        <v>0</v>
      </c>
      <c r="AL33" s="37">
        <v>0</v>
      </c>
      <c r="AM33" s="37">
        <v>127</v>
      </c>
      <c r="AN33">
        <v>59</v>
      </c>
      <c r="AO33">
        <v>0</v>
      </c>
      <c r="AP33" s="37">
        <v>0</v>
      </c>
      <c r="AQ33">
        <v>0</v>
      </c>
      <c r="AR33" s="37">
        <v>0</v>
      </c>
      <c r="AS33">
        <v>0</v>
      </c>
      <c r="AT33" s="37">
        <v>0</v>
      </c>
      <c r="AU33">
        <v>0</v>
      </c>
      <c r="AV33" s="37">
        <v>0</v>
      </c>
      <c r="AW33" s="37">
        <v>0</v>
      </c>
      <c r="AX33" s="37">
        <v>0</v>
      </c>
      <c r="AY33">
        <v>0</v>
      </c>
      <c r="AZ33" s="37">
        <v>0</v>
      </c>
      <c r="BA33" s="37">
        <v>0</v>
      </c>
      <c r="BB33" s="37">
        <v>0</v>
      </c>
      <c r="BC33" s="37">
        <v>0</v>
      </c>
      <c r="BD33" s="37">
        <v>0</v>
      </c>
      <c r="BE33">
        <v>0</v>
      </c>
      <c r="BF33">
        <v>0</v>
      </c>
      <c r="BG33">
        <v>0</v>
      </c>
      <c r="BH33">
        <v>0</v>
      </c>
      <c r="BI33" s="37">
        <v>0</v>
      </c>
      <c r="BJ33">
        <v>0</v>
      </c>
      <c r="BK33" s="37">
        <v>170</v>
      </c>
      <c r="BL33">
        <v>0</v>
      </c>
      <c r="BM33" s="37">
        <v>5336</v>
      </c>
      <c r="BN33" s="37">
        <v>0</v>
      </c>
      <c r="BO33">
        <v>0</v>
      </c>
      <c r="BP33">
        <v>0</v>
      </c>
      <c r="BQ33">
        <v>0</v>
      </c>
      <c r="BR33" s="37">
        <v>146</v>
      </c>
      <c r="BS33" s="37"/>
      <c r="BT33" s="39"/>
      <c r="BU33" s="40" t="e">
        <f t="shared" si="1"/>
        <v>#N/A</v>
      </c>
      <c r="BV33" s="39" t="s">
        <v>59</v>
      </c>
      <c r="BW33" s="39" t="str">
        <f t="shared" si="3"/>
        <v>Medicinal and pharmaceutical products</v>
      </c>
      <c r="BX33" s="40" t="e">
        <f t="shared" si="2"/>
        <v>#N/A</v>
      </c>
      <c r="BY33" s="39"/>
      <c r="BZ33" s="39"/>
      <c r="CA33" s="39"/>
      <c r="CB33" s="39"/>
    </row>
    <row r="34" spans="1:80" x14ac:dyDescent="0.2">
      <c r="A34" s="40" t="str">
        <f t="shared" si="0"/>
        <v>2022–23CHIN</v>
      </c>
      <c r="B34" t="s">
        <v>660</v>
      </c>
      <c r="C34" t="s">
        <v>149</v>
      </c>
      <c r="D34">
        <v>0</v>
      </c>
      <c r="E34">
        <v>1043596248</v>
      </c>
      <c r="F34">
        <v>489964</v>
      </c>
      <c r="G34">
        <v>1964501</v>
      </c>
      <c r="H34">
        <v>1123751445</v>
      </c>
      <c r="I34">
        <v>172067586</v>
      </c>
      <c r="J34">
        <v>1455403</v>
      </c>
      <c r="K34">
        <v>1414133</v>
      </c>
      <c r="L34">
        <v>45141432</v>
      </c>
      <c r="M34">
        <v>13865719</v>
      </c>
      <c r="N34" s="37">
        <v>13499284</v>
      </c>
      <c r="O34">
        <v>0</v>
      </c>
      <c r="P34">
        <v>86317292</v>
      </c>
      <c r="Q34">
        <v>192206401</v>
      </c>
      <c r="R34">
        <v>65705</v>
      </c>
      <c r="S34">
        <v>2721615</v>
      </c>
      <c r="T34">
        <v>0</v>
      </c>
      <c r="U34">
        <v>27475729</v>
      </c>
      <c r="V34">
        <v>392952</v>
      </c>
      <c r="W34">
        <v>2249606774</v>
      </c>
      <c r="X34">
        <v>3899812</v>
      </c>
      <c r="Y34">
        <v>1521703046</v>
      </c>
      <c r="Z34">
        <v>10927966</v>
      </c>
      <c r="AA34">
        <v>0</v>
      </c>
      <c r="AB34">
        <v>15024812</v>
      </c>
      <c r="AC34">
        <v>298541</v>
      </c>
      <c r="AD34">
        <v>0</v>
      </c>
      <c r="AE34">
        <v>306149</v>
      </c>
      <c r="AF34">
        <v>17047</v>
      </c>
      <c r="AG34">
        <v>627174</v>
      </c>
      <c r="AH34">
        <v>29672481</v>
      </c>
      <c r="AI34">
        <v>17782391</v>
      </c>
      <c r="AJ34">
        <v>72318</v>
      </c>
      <c r="AK34">
        <v>458038</v>
      </c>
      <c r="AL34">
        <v>1133059</v>
      </c>
      <c r="AM34">
        <v>35663328</v>
      </c>
      <c r="AN34">
        <v>875640</v>
      </c>
      <c r="AO34" s="37">
        <v>14439102</v>
      </c>
      <c r="AP34">
        <v>1204701</v>
      </c>
      <c r="AQ34">
        <v>2937933</v>
      </c>
      <c r="AR34" s="37">
        <v>572173</v>
      </c>
      <c r="AS34">
        <v>327694</v>
      </c>
      <c r="AT34">
        <v>2299190</v>
      </c>
      <c r="AU34">
        <v>1589738393</v>
      </c>
      <c r="AV34" s="37">
        <v>5327247</v>
      </c>
      <c r="AW34">
        <v>4818219</v>
      </c>
      <c r="AX34">
        <v>5971402</v>
      </c>
      <c r="AY34">
        <v>75228</v>
      </c>
      <c r="AZ34" s="37">
        <v>21035120</v>
      </c>
      <c r="BA34">
        <v>571438</v>
      </c>
      <c r="BB34" s="37">
        <v>1942996</v>
      </c>
      <c r="BC34" s="37">
        <v>8259513</v>
      </c>
      <c r="BD34">
        <v>6163877</v>
      </c>
      <c r="BE34">
        <v>4867029</v>
      </c>
      <c r="BF34" s="37">
        <v>954666</v>
      </c>
      <c r="BG34" s="37">
        <v>2328435</v>
      </c>
      <c r="BH34">
        <v>10719</v>
      </c>
      <c r="BI34">
        <v>293193</v>
      </c>
      <c r="BJ34">
        <v>5156</v>
      </c>
      <c r="BK34" s="37">
        <v>21674724</v>
      </c>
      <c r="BL34">
        <v>2741746</v>
      </c>
      <c r="BM34" s="37">
        <v>8172861</v>
      </c>
      <c r="BN34" s="37">
        <v>329728</v>
      </c>
      <c r="BO34">
        <v>0</v>
      </c>
      <c r="BP34">
        <v>0</v>
      </c>
      <c r="BQ34">
        <v>0</v>
      </c>
      <c r="BR34" s="37">
        <v>13630700506</v>
      </c>
      <c r="BS34" s="37"/>
      <c r="BT34" s="39"/>
      <c r="BU34" s="40" t="e">
        <f t="shared" si="1"/>
        <v>#N/A</v>
      </c>
      <c r="BV34" s="39" t="s">
        <v>104</v>
      </c>
      <c r="BW34" s="39" t="str">
        <f t="shared" si="3"/>
        <v>Essential oils and resinoids and perfume materials</v>
      </c>
      <c r="BX34" s="40" t="e">
        <f t="shared" si="2"/>
        <v>#N/A</v>
      </c>
      <c r="BY34" s="39"/>
      <c r="BZ34" s="39"/>
      <c r="CA34" s="39"/>
      <c r="CB34" s="39"/>
    </row>
    <row r="35" spans="1:80" x14ac:dyDescent="0.2">
      <c r="A35" s="40" t="str">
        <f t="shared" si="0"/>
        <v>2022–23CHLE</v>
      </c>
      <c r="B35" t="s">
        <v>660</v>
      </c>
      <c r="C35" t="s">
        <v>150</v>
      </c>
      <c r="D35">
        <v>0</v>
      </c>
      <c r="E35" s="37">
        <v>0</v>
      </c>
      <c r="F35">
        <v>0</v>
      </c>
      <c r="G35">
        <v>0</v>
      </c>
      <c r="H35" s="37">
        <v>0</v>
      </c>
      <c r="I35">
        <v>0</v>
      </c>
      <c r="J35" s="37">
        <v>0</v>
      </c>
      <c r="K35" s="37">
        <v>0</v>
      </c>
      <c r="L35" s="37">
        <v>0</v>
      </c>
      <c r="M35" s="37">
        <v>18032</v>
      </c>
      <c r="N35" s="37">
        <v>0</v>
      </c>
      <c r="O35">
        <v>0</v>
      </c>
      <c r="P35">
        <v>0</v>
      </c>
      <c r="Q35">
        <v>26163</v>
      </c>
      <c r="R35">
        <v>0</v>
      </c>
      <c r="S35">
        <v>0</v>
      </c>
      <c r="T35">
        <v>0</v>
      </c>
      <c r="U35">
        <v>0</v>
      </c>
      <c r="V35" s="37">
        <v>0</v>
      </c>
      <c r="W35">
        <v>190191</v>
      </c>
      <c r="X35">
        <v>0</v>
      </c>
      <c r="Y35">
        <v>258932020</v>
      </c>
      <c r="Z35">
        <v>0</v>
      </c>
      <c r="AA35">
        <v>0</v>
      </c>
      <c r="AB35">
        <v>0</v>
      </c>
      <c r="AC35">
        <v>0</v>
      </c>
      <c r="AD35">
        <v>0</v>
      </c>
      <c r="AE35">
        <v>0</v>
      </c>
      <c r="AF35">
        <v>0</v>
      </c>
      <c r="AG35">
        <v>423823</v>
      </c>
      <c r="AH35">
        <v>0</v>
      </c>
      <c r="AI35">
        <v>335819</v>
      </c>
      <c r="AJ35">
        <v>1202600</v>
      </c>
      <c r="AK35" s="37">
        <v>0</v>
      </c>
      <c r="AL35">
        <v>14322</v>
      </c>
      <c r="AM35">
        <v>301053</v>
      </c>
      <c r="AN35">
        <v>0</v>
      </c>
      <c r="AO35">
        <v>221363</v>
      </c>
      <c r="AP35">
        <v>80850</v>
      </c>
      <c r="AQ35">
        <v>6025</v>
      </c>
      <c r="AR35">
        <v>165557</v>
      </c>
      <c r="AS35">
        <v>4172</v>
      </c>
      <c r="AT35" s="37">
        <v>4612</v>
      </c>
      <c r="AU35" s="37">
        <v>855</v>
      </c>
      <c r="AV35" s="37">
        <v>1244815</v>
      </c>
      <c r="AW35">
        <v>1374749</v>
      </c>
      <c r="AX35" s="37">
        <v>6086178</v>
      </c>
      <c r="AY35">
        <v>18696</v>
      </c>
      <c r="AZ35" s="37">
        <v>12436740</v>
      </c>
      <c r="BA35" s="37">
        <v>7272</v>
      </c>
      <c r="BB35" s="37">
        <v>1442446</v>
      </c>
      <c r="BC35" s="37">
        <v>8149685</v>
      </c>
      <c r="BD35" s="37">
        <v>431457</v>
      </c>
      <c r="BE35">
        <v>6000</v>
      </c>
      <c r="BF35">
        <v>93000</v>
      </c>
      <c r="BG35">
        <v>96712</v>
      </c>
      <c r="BH35">
        <v>0</v>
      </c>
      <c r="BI35">
        <v>7770</v>
      </c>
      <c r="BJ35">
        <v>0</v>
      </c>
      <c r="BK35" s="37">
        <v>7510716</v>
      </c>
      <c r="BL35">
        <v>238</v>
      </c>
      <c r="BM35" s="37">
        <v>468599</v>
      </c>
      <c r="BN35" s="37">
        <v>779553</v>
      </c>
      <c r="BO35">
        <v>0</v>
      </c>
      <c r="BP35">
        <v>0</v>
      </c>
      <c r="BQ35">
        <v>0</v>
      </c>
      <c r="BR35">
        <v>213191</v>
      </c>
      <c r="BS35" s="37"/>
      <c r="BT35" s="39"/>
      <c r="BU35" s="40" t="e">
        <f t="shared" ref="BU35:BU67" si="4">RANK(BX35,$BX$3:$BX$69,0)</f>
        <v>#N/A</v>
      </c>
      <c r="BV35" s="39" t="s">
        <v>61</v>
      </c>
      <c r="BW35" s="39" t="str">
        <f t="shared" si="3"/>
        <v>Fertilisers (excl. those of group 272)</v>
      </c>
      <c r="BX35" s="40" t="e">
        <f t="shared" ref="BX35:BX70" si="5">HLOOKUP($BV35,$A$2:$BS$12000,(MATCH(BX$2&amp;$BX$1,$A:$A,0)-1),FALSE)</f>
        <v>#N/A</v>
      </c>
      <c r="BY35" s="39"/>
      <c r="BZ35" s="39"/>
      <c r="CA35" s="39"/>
      <c r="CB35" s="39"/>
    </row>
    <row r="36" spans="1:80" x14ac:dyDescent="0.2">
      <c r="A36" s="40" t="str">
        <f t="shared" si="0"/>
        <v>2022–23CHRI</v>
      </c>
      <c r="B36" t="s">
        <v>660</v>
      </c>
      <c r="C36" t="s">
        <v>151</v>
      </c>
      <c r="D36">
        <v>0</v>
      </c>
      <c r="E36">
        <v>0</v>
      </c>
      <c r="F36">
        <v>0</v>
      </c>
      <c r="G36">
        <v>0</v>
      </c>
      <c r="H36">
        <v>39845</v>
      </c>
      <c r="I36">
        <v>68560</v>
      </c>
      <c r="J36">
        <v>0</v>
      </c>
      <c r="K36">
        <v>477</v>
      </c>
      <c r="L36">
        <v>0</v>
      </c>
      <c r="M36">
        <v>12820</v>
      </c>
      <c r="N36">
        <v>23025</v>
      </c>
      <c r="O36">
        <v>0</v>
      </c>
      <c r="P36">
        <v>0</v>
      </c>
      <c r="Q36">
        <v>0</v>
      </c>
      <c r="R36">
        <v>0</v>
      </c>
      <c r="S36">
        <v>0</v>
      </c>
      <c r="T36">
        <v>0</v>
      </c>
      <c r="U36">
        <v>0</v>
      </c>
      <c r="V36">
        <v>0</v>
      </c>
      <c r="W36">
        <v>0</v>
      </c>
      <c r="X36">
        <v>0</v>
      </c>
      <c r="Y36">
        <v>0</v>
      </c>
      <c r="Z36">
        <v>0</v>
      </c>
      <c r="AA36">
        <v>0</v>
      </c>
      <c r="AB36">
        <v>0</v>
      </c>
      <c r="AC36">
        <v>0</v>
      </c>
      <c r="AD36">
        <v>0</v>
      </c>
      <c r="AE36">
        <v>0</v>
      </c>
      <c r="AF36">
        <v>0</v>
      </c>
      <c r="AG36">
        <v>0</v>
      </c>
      <c r="AH36">
        <v>90</v>
      </c>
      <c r="AI36">
        <v>0</v>
      </c>
      <c r="AJ36">
        <v>0</v>
      </c>
      <c r="AK36">
        <v>0</v>
      </c>
      <c r="AL36" s="37">
        <v>65</v>
      </c>
      <c r="AM36">
        <v>15357</v>
      </c>
      <c r="AN36">
        <v>0</v>
      </c>
      <c r="AO36">
        <v>0</v>
      </c>
      <c r="AP36">
        <v>0</v>
      </c>
      <c r="AQ36">
        <v>0</v>
      </c>
      <c r="AR36">
        <v>7081</v>
      </c>
      <c r="AS36">
        <v>0</v>
      </c>
      <c r="AT36">
        <v>0</v>
      </c>
      <c r="AU36">
        <v>0</v>
      </c>
      <c r="AV36">
        <v>21626</v>
      </c>
      <c r="AW36">
        <v>36498</v>
      </c>
      <c r="AX36">
        <v>8000</v>
      </c>
      <c r="AY36">
        <v>0</v>
      </c>
      <c r="AZ36">
        <v>42775</v>
      </c>
      <c r="BA36">
        <v>0</v>
      </c>
      <c r="BB36">
        <v>42876</v>
      </c>
      <c r="BC36">
        <v>2873</v>
      </c>
      <c r="BD36">
        <v>0</v>
      </c>
      <c r="BE36">
        <v>0</v>
      </c>
      <c r="BF36">
        <v>0</v>
      </c>
      <c r="BG36">
        <v>0</v>
      </c>
      <c r="BH36">
        <v>0</v>
      </c>
      <c r="BI36">
        <v>3995</v>
      </c>
      <c r="BJ36">
        <v>0</v>
      </c>
      <c r="BK36">
        <v>8491</v>
      </c>
      <c r="BL36">
        <v>0</v>
      </c>
      <c r="BM36">
        <v>24004</v>
      </c>
      <c r="BN36">
        <v>48496</v>
      </c>
      <c r="BO36">
        <v>0</v>
      </c>
      <c r="BP36">
        <v>0</v>
      </c>
      <c r="BQ36">
        <v>0</v>
      </c>
      <c r="BR36">
        <v>1549</v>
      </c>
      <c r="BS36" s="37"/>
      <c r="BT36" s="39"/>
      <c r="BU36" s="40" t="e">
        <f t="shared" si="4"/>
        <v>#N/A</v>
      </c>
      <c r="BV36" s="39" t="s">
        <v>62</v>
      </c>
      <c r="BW36" s="39" t="str">
        <f t="shared" si="3"/>
        <v>Plastics in primary forms</v>
      </c>
      <c r="BX36" s="40" t="e">
        <f t="shared" si="5"/>
        <v>#N/A</v>
      </c>
      <c r="BY36" s="39"/>
      <c r="BZ36" s="39"/>
      <c r="CA36" s="39"/>
      <c r="CB36" s="39"/>
    </row>
    <row r="37" spans="1:80" x14ac:dyDescent="0.2">
      <c r="A37" s="40" t="str">
        <f t="shared" si="0"/>
        <v>2022–23CMBD</v>
      </c>
      <c r="B37" t="s">
        <v>660</v>
      </c>
      <c r="C37" t="s">
        <v>152</v>
      </c>
      <c r="D37">
        <v>0</v>
      </c>
      <c r="E37">
        <v>881205</v>
      </c>
      <c r="F37">
        <v>32886</v>
      </c>
      <c r="G37">
        <v>0</v>
      </c>
      <c r="H37">
        <v>33829</v>
      </c>
      <c r="I37">
        <v>461149</v>
      </c>
      <c r="J37">
        <v>252</v>
      </c>
      <c r="K37">
        <v>0</v>
      </c>
      <c r="L37">
        <v>417998</v>
      </c>
      <c r="M37">
        <v>2112769</v>
      </c>
      <c r="N37" s="37">
        <v>6557</v>
      </c>
      <c r="O37">
        <v>0</v>
      </c>
      <c r="P37">
        <v>0</v>
      </c>
      <c r="Q37">
        <v>0</v>
      </c>
      <c r="R37">
        <v>0</v>
      </c>
      <c r="S37">
        <v>0</v>
      </c>
      <c r="T37">
        <v>0</v>
      </c>
      <c r="U37">
        <v>0</v>
      </c>
      <c r="V37">
        <v>163037</v>
      </c>
      <c r="W37">
        <v>0</v>
      </c>
      <c r="X37">
        <v>0</v>
      </c>
      <c r="Y37">
        <v>12826505</v>
      </c>
      <c r="Z37">
        <v>0</v>
      </c>
      <c r="AA37">
        <v>0</v>
      </c>
      <c r="AB37">
        <v>0</v>
      </c>
      <c r="AC37">
        <v>7286</v>
      </c>
      <c r="AD37">
        <v>0</v>
      </c>
      <c r="AE37">
        <v>0</v>
      </c>
      <c r="AF37">
        <v>0</v>
      </c>
      <c r="AG37">
        <v>0</v>
      </c>
      <c r="AH37" s="37">
        <v>317798</v>
      </c>
      <c r="AI37">
        <v>57166</v>
      </c>
      <c r="AJ37">
        <v>0</v>
      </c>
      <c r="AK37">
        <v>0</v>
      </c>
      <c r="AL37">
        <v>5361</v>
      </c>
      <c r="AM37">
        <v>43661</v>
      </c>
      <c r="AN37">
        <v>15480</v>
      </c>
      <c r="AO37">
        <v>2870</v>
      </c>
      <c r="AP37">
        <v>0</v>
      </c>
      <c r="AQ37">
        <v>3369</v>
      </c>
      <c r="AR37">
        <v>0</v>
      </c>
      <c r="AS37">
        <v>7834</v>
      </c>
      <c r="AT37">
        <v>0</v>
      </c>
      <c r="AU37">
        <v>77905</v>
      </c>
      <c r="AV37" s="37">
        <v>51397</v>
      </c>
      <c r="AW37">
        <v>2073</v>
      </c>
      <c r="AX37">
        <v>12905</v>
      </c>
      <c r="AY37">
        <v>0</v>
      </c>
      <c r="AZ37" s="37">
        <v>148599</v>
      </c>
      <c r="BA37">
        <v>75570</v>
      </c>
      <c r="BB37">
        <v>30306</v>
      </c>
      <c r="BC37">
        <v>59233</v>
      </c>
      <c r="BD37">
        <v>0</v>
      </c>
      <c r="BE37">
        <v>0</v>
      </c>
      <c r="BF37">
        <v>0</v>
      </c>
      <c r="BG37" s="37">
        <v>0</v>
      </c>
      <c r="BH37">
        <v>0</v>
      </c>
      <c r="BI37">
        <v>0</v>
      </c>
      <c r="BJ37">
        <v>0</v>
      </c>
      <c r="BK37" s="37">
        <v>0</v>
      </c>
      <c r="BL37">
        <v>0</v>
      </c>
      <c r="BM37">
        <v>33825</v>
      </c>
      <c r="BN37" s="37">
        <v>0</v>
      </c>
      <c r="BO37">
        <v>0</v>
      </c>
      <c r="BP37">
        <v>0</v>
      </c>
      <c r="BQ37">
        <v>0</v>
      </c>
      <c r="BR37">
        <v>4464</v>
      </c>
      <c r="BS37" s="37"/>
      <c r="BT37" s="39"/>
      <c r="BU37" s="40" t="e">
        <f t="shared" si="4"/>
        <v>#N/A</v>
      </c>
      <c r="BV37" s="39" t="s">
        <v>63</v>
      </c>
      <c r="BW37" s="39" t="str">
        <f t="shared" si="3"/>
        <v>Plastics in non-primary forms</v>
      </c>
      <c r="BX37" s="40" t="e">
        <f t="shared" si="5"/>
        <v>#N/A</v>
      </c>
      <c r="BY37" s="39"/>
      <c r="BZ37" s="39"/>
      <c r="CA37" s="39"/>
      <c r="CB37" s="39"/>
    </row>
    <row r="38" spans="1:80" x14ac:dyDescent="0.2">
      <c r="A38" s="40" t="str">
        <f t="shared" si="0"/>
        <v>2022–23COBR</v>
      </c>
      <c r="B38" t="s">
        <v>660</v>
      </c>
      <c r="C38" t="s">
        <v>153</v>
      </c>
      <c r="D38">
        <v>0</v>
      </c>
      <c r="E38">
        <v>0</v>
      </c>
      <c r="F38">
        <v>0</v>
      </c>
      <c r="G38">
        <v>0</v>
      </c>
      <c r="H38" s="37">
        <v>0</v>
      </c>
      <c r="I38" s="37">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s="37">
        <v>0</v>
      </c>
      <c r="AI38" s="37">
        <v>0</v>
      </c>
      <c r="AJ38">
        <v>0</v>
      </c>
      <c r="AK38">
        <v>0</v>
      </c>
      <c r="AL38" s="37">
        <v>0</v>
      </c>
      <c r="AM38" s="37">
        <v>0</v>
      </c>
      <c r="AN38">
        <v>0</v>
      </c>
      <c r="AO38">
        <v>0</v>
      </c>
      <c r="AP38">
        <v>0</v>
      </c>
      <c r="AQ38">
        <v>0</v>
      </c>
      <c r="AR38">
        <v>0</v>
      </c>
      <c r="AS38">
        <v>0</v>
      </c>
      <c r="AT38" s="37">
        <v>0</v>
      </c>
      <c r="AU38">
        <v>0</v>
      </c>
      <c r="AV38" s="37">
        <v>0</v>
      </c>
      <c r="AW38" s="37">
        <v>0</v>
      </c>
      <c r="AX38" s="37">
        <v>0</v>
      </c>
      <c r="AY38">
        <v>0</v>
      </c>
      <c r="AZ38" s="37">
        <v>0</v>
      </c>
      <c r="BA38" s="37">
        <v>0</v>
      </c>
      <c r="BB38" s="37">
        <v>28440</v>
      </c>
      <c r="BC38" s="37">
        <v>0</v>
      </c>
      <c r="BD38" s="37">
        <v>0</v>
      </c>
      <c r="BE38">
        <v>0</v>
      </c>
      <c r="BF38" s="37">
        <v>0</v>
      </c>
      <c r="BG38">
        <v>0</v>
      </c>
      <c r="BH38">
        <v>0</v>
      </c>
      <c r="BI38">
        <v>0</v>
      </c>
      <c r="BJ38">
        <v>0</v>
      </c>
      <c r="BK38" s="37">
        <v>0</v>
      </c>
      <c r="BL38">
        <v>0</v>
      </c>
      <c r="BM38" s="37">
        <v>32773</v>
      </c>
      <c r="BN38" s="37">
        <v>0</v>
      </c>
      <c r="BO38">
        <v>0</v>
      </c>
      <c r="BP38">
        <v>0</v>
      </c>
      <c r="BQ38">
        <v>0</v>
      </c>
      <c r="BR38">
        <v>0</v>
      </c>
      <c r="BS38" s="37"/>
      <c r="BT38" s="39"/>
      <c r="BU38" s="40" t="e">
        <f t="shared" si="4"/>
        <v>#N/A</v>
      </c>
      <c r="BV38" s="39" t="s">
        <v>64</v>
      </c>
      <c r="BW38" s="39" t="str">
        <f t="shared" si="3"/>
        <v>Chemical materials and products, nes</v>
      </c>
      <c r="BX38" s="40" t="e">
        <f t="shared" si="5"/>
        <v>#N/A</v>
      </c>
      <c r="BY38" s="39"/>
      <c r="BZ38" s="39"/>
      <c r="CA38" s="39"/>
      <c r="CB38" s="39"/>
    </row>
    <row r="39" spans="1:80" x14ac:dyDescent="0.2">
      <c r="A39" s="40" t="str">
        <f t="shared" si="0"/>
        <v>2022–23COCO</v>
      </c>
      <c r="B39" t="s">
        <v>660</v>
      </c>
      <c r="C39" t="s">
        <v>154</v>
      </c>
      <c r="D39">
        <v>0</v>
      </c>
      <c r="E39">
        <v>0</v>
      </c>
      <c r="F39">
        <v>0</v>
      </c>
      <c r="G39">
        <v>0</v>
      </c>
      <c r="H39">
        <v>0</v>
      </c>
      <c r="I39">
        <v>50915</v>
      </c>
      <c r="J39">
        <v>0</v>
      </c>
      <c r="K39">
        <v>671</v>
      </c>
      <c r="L39" s="37">
        <v>0</v>
      </c>
      <c r="M39">
        <v>0</v>
      </c>
      <c r="N39" s="37">
        <v>1129</v>
      </c>
      <c r="O39">
        <v>0</v>
      </c>
      <c r="P39">
        <v>0</v>
      </c>
      <c r="Q39">
        <v>0</v>
      </c>
      <c r="R39">
        <v>0</v>
      </c>
      <c r="S39">
        <v>0</v>
      </c>
      <c r="T39">
        <v>0</v>
      </c>
      <c r="U39">
        <v>0</v>
      </c>
      <c r="V39" s="37">
        <v>0</v>
      </c>
      <c r="W39">
        <v>0</v>
      </c>
      <c r="X39">
        <v>0</v>
      </c>
      <c r="Y39">
        <v>0</v>
      </c>
      <c r="Z39">
        <v>0</v>
      </c>
      <c r="AA39">
        <v>0</v>
      </c>
      <c r="AB39">
        <v>0</v>
      </c>
      <c r="AC39">
        <v>0</v>
      </c>
      <c r="AD39">
        <v>0</v>
      </c>
      <c r="AE39">
        <v>0</v>
      </c>
      <c r="AF39">
        <v>0</v>
      </c>
      <c r="AG39" s="37">
        <v>0</v>
      </c>
      <c r="AH39">
        <v>0</v>
      </c>
      <c r="AI39">
        <v>0</v>
      </c>
      <c r="AJ39">
        <v>0</v>
      </c>
      <c r="AK39">
        <v>0</v>
      </c>
      <c r="AL39">
        <v>872</v>
      </c>
      <c r="AM39" s="37">
        <v>0</v>
      </c>
      <c r="AN39">
        <v>0</v>
      </c>
      <c r="AO39">
        <v>0</v>
      </c>
      <c r="AP39">
        <v>0</v>
      </c>
      <c r="AQ39">
        <v>0</v>
      </c>
      <c r="AR39">
        <v>6655</v>
      </c>
      <c r="AS39" s="37">
        <v>0</v>
      </c>
      <c r="AT39">
        <v>1305</v>
      </c>
      <c r="AU39" s="37">
        <v>0</v>
      </c>
      <c r="AV39" s="37">
        <v>2257</v>
      </c>
      <c r="AW39" s="37">
        <v>0</v>
      </c>
      <c r="AX39">
        <v>18850</v>
      </c>
      <c r="AY39">
        <v>0</v>
      </c>
      <c r="AZ39">
        <v>20904</v>
      </c>
      <c r="BA39" s="37">
        <v>0</v>
      </c>
      <c r="BB39" s="37">
        <v>2470</v>
      </c>
      <c r="BC39" s="37">
        <v>0</v>
      </c>
      <c r="BD39" s="37">
        <v>929</v>
      </c>
      <c r="BE39" s="37">
        <v>60000</v>
      </c>
      <c r="BF39">
        <v>0</v>
      </c>
      <c r="BG39" s="37">
        <v>0</v>
      </c>
      <c r="BH39">
        <v>0</v>
      </c>
      <c r="BI39">
        <v>0</v>
      </c>
      <c r="BJ39">
        <v>0</v>
      </c>
      <c r="BK39" s="37">
        <v>28085</v>
      </c>
      <c r="BL39">
        <v>0</v>
      </c>
      <c r="BM39" s="37">
        <v>4825</v>
      </c>
      <c r="BN39" s="37">
        <v>29882</v>
      </c>
      <c r="BO39">
        <v>0</v>
      </c>
      <c r="BP39">
        <v>0</v>
      </c>
      <c r="BQ39">
        <v>0</v>
      </c>
      <c r="BR39" s="37">
        <v>3332</v>
      </c>
      <c r="BS39" s="37"/>
      <c r="BT39" s="39"/>
      <c r="BU39" s="40" t="e">
        <f t="shared" si="4"/>
        <v>#N/A</v>
      </c>
      <c r="BV39" s="39" t="s">
        <v>65</v>
      </c>
      <c r="BW39" s="39" t="str">
        <f t="shared" si="3"/>
        <v>Leather, leather manufactures, nes, and dressed furskins</v>
      </c>
      <c r="BX39" s="40" t="e">
        <f t="shared" si="5"/>
        <v>#N/A</v>
      </c>
      <c r="BY39" s="39"/>
      <c r="BZ39" s="39"/>
      <c r="CA39" s="39"/>
      <c r="CB39" s="39"/>
    </row>
    <row r="40" spans="1:80" x14ac:dyDescent="0.2">
      <c r="A40" s="40" t="str">
        <f t="shared" si="0"/>
        <v>2022–23COMB</v>
      </c>
      <c r="B40" t="s">
        <v>660</v>
      </c>
      <c r="C40" t="s">
        <v>155</v>
      </c>
      <c r="D40">
        <v>0</v>
      </c>
      <c r="E40">
        <v>0</v>
      </c>
      <c r="F40">
        <v>0</v>
      </c>
      <c r="G40">
        <v>0</v>
      </c>
      <c r="H40">
        <v>0</v>
      </c>
      <c r="I40">
        <v>93874</v>
      </c>
      <c r="J40">
        <v>0</v>
      </c>
      <c r="K40">
        <v>0</v>
      </c>
      <c r="L40" s="37">
        <v>0</v>
      </c>
      <c r="M40">
        <v>227769</v>
      </c>
      <c r="N40">
        <v>0</v>
      </c>
      <c r="O40">
        <v>0</v>
      </c>
      <c r="P40">
        <v>0</v>
      </c>
      <c r="Q40">
        <v>0</v>
      </c>
      <c r="R40">
        <v>0</v>
      </c>
      <c r="S40">
        <v>0</v>
      </c>
      <c r="T40">
        <v>0</v>
      </c>
      <c r="U40">
        <v>0</v>
      </c>
      <c r="V40">
        <v>0</v>
      </c>
      <c r="W40">
        <v>0</v>
      </c>
      <c r="X40">
        <v>0</v>
      </c>
      <c r="Y40">
        <v>0</v>
      </c>
      <c r="Z40">
        <v>0</v>
      </c>
      <c r="AA40">
        <v>0</v>
      </c>
      <c r="AB40">
        <v>0</v>
      </c>
      <c r="AC40">
        <v>0</v>
      </c>
      <c r="AD40">
        <v>0</v>
      </c>
      <c r="AE40">
        <v>0</v>
      </c>
      <c r="AF40">
        <v>0</v>
      </c>
      <c r="AG40">
        <v>0</v>
      </c>
      <c r="AH40" s="37">
        <v>0</v>
      </c>
      <c r="AI40">
        <v>0</v>
      </c>
      <c r="AJ40" s="37">
        <v>0</v>
      </c>
      <c r="AK40">
        <v>0</v>
      </c>
      <c r="AL40">
        <v>30802</v>
      </c>
      <c r="AM40">
        <v>1080955</v>
      </c>
      <c r="AN40">
        <v>0</v>
      </c>
      <c r="AO40">
        <v>2173</v>
      </c>
      <c r="AP40">
        <v>322385</v>
      </c>
      <c r="AQ40">
        <v>188519</v>
      </c>
      <c r="AR40">
        <v>155897</v>
      </c>
      <c r="AS40">
        <v>0</v>
      </c>
      <c r="AT40">
        <v>41737</v>
      </c>
      <c r="AU40">
        <v>0</v>
      </c>
      <c r="AV40" s="37">
        <v>390426</v>
      </c>
      <c r="AW40">
        <v>160488</v>
      </c>
      <c r="AX40" s="37">
        <v>1790571</v>
      </c>
      <c r="AY40">
        <v>2902</v>
      </c>
      <c r="AZ40" s="37">
        <v>1080877</v>
      </c>
      <c r="BA40" s="37">
        <v>13105</v>
      </c>
      <c r="BB40">
        <v>38018</v>
      </c>
      <c r="BC40" s="37">
        <v>3193651</v>
      </c>
      <c r="BD40" s="37">
        <v>2191593</v>
      </c>
      <c r="BE40">
        <v>0</v>
      </c>
      <c r="BF40">
        <v>0</v>
      </c>
      <c r="BG40">
        <v>0</v>
      </c>
      <c r="BH40">
        <v>0</v>
      </c>
      <c r="BI40">
        <v>5634</v>
      </c>
      <c r="BJ40">
        <v>0</v>
      </c>
      <c r="BK40" s="37">
        <v>265526</v>
      </c>
      <c r="BL40">
        <v>0</v>
      </c>
      <c r="BM40" s="37">
        <v>247034</v>
      </c>
      <c r="BN40" s="37">
        <v>0</v>
      </c>
      <c r="BO40">
        <v>0</v>
      </c>
      <c r="BP40">
        <v>0</v>
      </c>
      <c r="BQ40">
        <v>0</v>
      </c>
      <c r="BR40">
        <v>21175</v>
      </c>
      <c r="BS40" s="37"/>
      <c r="BT40" s="39"/>
      <c r="BU40" s="40" t="e">
        <f t="shared" si="4"/>
        <v>#N/A</v>
      </c>
      <c r="BV40" s="39" t="s">
        <v>66</v>
      </c>
      <c r="BW40" s="39" t="str">
        <f t="shared" si="3"/>
        <v>Rubber manufactures, nes</v>
      </c>
      <c r="BX40" s="40" t="e">
        <f t="shared" si="5"/>
        <v>#N/A</v>
      </c>
      <c r="BY40" s="39"/>
      <c r="BZ40" s="39"/>
      <c r="CA40" s="39"/>
      <c r="CB40" s="39"/>
    </row>
    <row r="41" spans="1:80" x14ac:dyDescent="0.2">
      <c r="A41" s="40" t="str">
        <f t="shared" si="0"/>
        <v>2022–23COOK</v>
      </c>
      <c r="B41" t="s">
        <v>660</v>
      </c>
      <c r="C41" t="s">
        <v>156</v>
      </c>
      <c r="D41">
        <v>0</v>
      </c>
      <c r="E41">
        <v>0</v>
      </c>
      <c r="F41">
        <v>0</v>
      </c>
      <c r="G41">
        <v>0</v>
      </c>
      <c r="H41">
        <v>0</v>
      </c>
      <c r="I41">
        <v>0</v>
      </c>
      <c r="J41" s="37">
        <v>0</v>
      </c>
      <c r="K41">
        <v>0</v>
      </c>
      <c r="L41">
        <v>1500</v>
      </c>
      <c r="M41">
        <v>0</v>
      </c>
      <c r="N41">
        <v>21032</v>
      </c>
      <c r="O41">
        <v>0</v>
      </c>
      <c r="P41">
        <v>0</v>
      </c>
      <c r="Q41">
        <v>0</v>
      </c>
      <c r="R41">
        <v>0</v>
      </c>
      <c r="S41">
        <v>0</v>
      </c>
      <c r="T41">
        <v>0</v>
      </c>
      <c r="U41">
        <v>0</v>
      </c>
      <c r="V41" s="37">
        <v>0</v>
      </c>
      <c r="W41">
        <v>0</v>
      </c>
      <c r="X41">
        <v>0</v>
      </c>
      <c r="Y41" s="37">
        <v>0</v>
      </c>
      <c r="Z41">
        <v>0</v>
      </c>
      <c r="AA41">
        <v>0</v>
      </c>
      <c r="AB41">
        <v>0</v>
      </c>
      <c r="AC41">
        <v>0</v>
      </c>
      <c r="AD41">
        <v>0</v>
      </c>
      <c r="AE41">
        <v>0</v>
      </c>
      <c r="AF41">
        <v>0</v>
      </c>
      <c r="AG41">
        <v>3386</v>
      </c>
      <c r="AH41">
        <v>0</v>
      </c>
      <c r="AI41" s="37">
        <v>7080</v>
      </c>
      <c r="AJ41">
        <v>0</v>
      </c>
      <c r="AK41">
        <v>0</v>
      </c>
      <c r="AL41" s="37">
        <v>3200</v>
      </c>
      <c r="AM41">
        <v>14319</v>
      </c>
      <c r="AN41">
        <v>0</v>
      </c>
      <c r="AO41">
        <v>52</v>
      </c>
      <c r="AP41">
        <v>0</v>
      </c>
      <c r="AQ41">
        <v>870</v>
      </c>
      <c r="AR41">
        <v>0</v>
      </c>
      <c r="AS41">
        <v>0</v>
      </c>
      <c r="AT41">
        <v>2780</v>
      </c>
      <c r="AU41">
        <v>0</v>
      </c>
      <c r="AV41">
        <v>36590</v>
      </c>
      <c r="AW41">
        <v>0</v>
      </c>
      <c r="AX41">
        <v>0</v>
      </c>
      <c r="AY41">
        <v>0</v>
      </c>
      <c r="AZ41">
        <v>47401</v>
      </c>
      <c r="BA41">
        <v>0</v>
      </c>
      <c r="BB41">
        <v>0</v>
      </c>
      <c r="BC41" s="37">
        <v>9423</v>
      </c>
      <c r="BD41" s="37">
        <v>0</v>
      </c>
      <c r="BE41">
        <v>7511</v>
      </c>
      <c r="BF41">
        <v>555935</v>
      </c>
      <c r="BG41">
        <v>0</v>
      </c>
      <c r="BH41">
        <v>0</v>
      </c>
      <c r="BI41">
        <v>8558</v>
      </c>
      <c r="BJ41">
        <v>2496</v>
      </c>
      <c r="BK41">
        <v>2600</v>
      </c>
      <c r="BL41">
        <v>88723</v>
      </c>
      <c r="BM41" s="37">
        <v>53127</v>
      </c>
      <c r="BN41">
        <v>16387</v>
      </c>
      <c r="BO41">
        <v>0</v>
      </c>
      <c r="BP41">
        <v>0</v>
      </c>
      <c r="BQ41">
        <v>0</v>
      </c>
      <c r="BR41">
        <v>1735</v>
      </c>
      <c r="BS41" s="37"/>
      <c r="BT41" s="39"/>
      <c r="BU41" s="40" t="e">
        <f t="shared" si="4"/>
        <v>#N/A</v>
      </c>
      <c r="BV41" s="39" t="s">
        <v>67</v>
      </c>
      <c r="BW41" s="39" t="str">
        <f t="shared" si="3"/>
        <v>Cork and wood manufactures (excl. furniture)</v>
      </c>
      <c r="BX41" s="40" t="e">
        <f t="shared" si="5"/>
        <v>#N/A</v>
      </c>
      <c r="BY41" s="39"/>
      <c r="BZ41" s="39"/>
      <c r="CA41" s="39"/>
      <c r="CB41" s="39"/>
    </row>
    <row r="42" spans="1:80" x14ac:dyDescent="0.2">
      <c r="A42" s="40" t="str">
        <f t="shared" si="0"/>
        <v>2022–23COST</v>
      </c>
      <c r="B42" t="s">
        <v>660</v>
      </c>
      <c r="C42" t="s">
        <v>157</v>
      </c>
      <c r="D42">
        <v>0</v>
      </c>
      <c r="E42" s="37">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212565</v>
      </c>
      <c r="AK42">
        <v>0</v>
      </c>
      <c r="AL42">
        <v>0</v>
      </c>
      <c r="AM42" s="37">
        <v>0</v>
      </c>
      <c r="AN42">
        <v>0</v>
      </c>
      <c r="AO42">
        <v>0</v>
      </c>
      <c r="AP42" s="37">
        <v>0</v>
      </c>
      <c r="AQ42">
        <v>0</v>
      </c>
      <c r="AR42">
        <v>6414</v>
      </c>
      <c r="AS42">
        <v>0</v>
      </c>
      <c r="AT42">
        <v>0</v>
      </c>
      <c r="AU42">
        <v>0</v>
      </c>
      <c r="AV42">
        <v>190189</v>
      </c>
      <c r="AW42">
        <v>0</v>
      </c>
      <c r="AX42">
        <v>444622</v>
      </c>
      <c r="AY42">
        <v>0</v>
      </c>
      <c r="AZ42" s="37">
        <v>4505</v>
      </c>
      <c r="BA42">
        <v>0</v>
      </c>
      <c r="BB42">
        <v>0</v>
      </c>
      <c r="BC42">
        <v>601083</v>
      </c>
      <c r="BD42">
        <v>156024</v>
      </c>
      <c r="BE42">
        <v>0</v>
      </c>
      <c r="BF42">
        <v>25108</v>
      </c>
      <c r="BG42">
        <v>0</v>
      </c>
      <c r="BH42">
        <v>0</v>
      </c>
      <c r="BI42">
        <v>0</v>
      </c>
      <c r="BJ42">
        <v>0</v>
      </c>
      <c r="BK42">
        <v>3858</v>
      </c>
      <c r="BL42">
        <v>0</v>
      </c>
      <c r="BM42">
        <v>106988</v>
      </c>
      <c r="BN42" s="37">
        <v>0</v>
      </c>
      <c r="BO42">
        <v>0</v>
      </c>
      <c r="BP42">
        <v>0</v>
      </c>
      <c r="BQ42">
        <v>0</v>
      </c>
      <c r="BR42">
        <v>0</v>
      </c>
      <c r="BS42" s="37"/>
      <c r="BT42" s="39"/>
      <c r="BU42" s="40" t="e">
        <f t="shared" si="4"/>
        <v>#N/A</v>
      </c>
      <c r="BV42" s="39" t="s">
        <v>105</v>
      </c>
      <c r="BW42" s="39" t="str">
        <f t="shared" si="3"/>
        <v>Paper, paperboard and articles of paper pulp</v>
      </c>
      <c r="BX42" s="40" t="e">
        <f t="shared" si="5"/>
        <v>#N/A</v>
      </c>
      <c r="BY42" s="39"/>
      <c r="BZ42" s="39"/>
      <c r="CA42" s="39"/>
      <c r="CB42" s="39"/>
    </row>
    <row r="43" spans="1:80" x14ac:dyDescent="0.2">
      <c r="A43" s="40" t="str">
        <f t="shared" si="0"/>
        <v>2022–23CROA</v>
      </c>
      <c r="B43" t="s">
        <v>660</v>
      </c>
      <c r="C43" t="s">
        <v>158</v>
      </c>
      <c r="D43">
        <v>0</v>
      </c>
      <c r="E43" s="37">
        <v>0</v>
      </c>
      <c r="F43">
        <v>0</v>
      </c>
      <c r="G43">
        <v>0</v>
      </c>
      <c r="H43">
        <v>0</v>
      </c>
      <c r="I43">
        <v>0</v>
      </c>
      <c r="J43">
        <v>0</v>
      </c>
      <c r="K43">
        <v>0</v>
      </c>
      <c r="L43">
        <v>0</v>
      </c>
      <c r="M43">
        <v>0</v>
      </c>
      <c r="N43">
        <v>0</v>
      </c>
      <c r="O43">
        <v>0</v>
      </c>
      <c r="P43">
        <v>0</v>
      </c>
      <c r="Q43">
        <v>0</v>
      </c>
      <c r="R43">
        <v>0</v>
      </c>
      <c r="S43">
        <v>0</v>
      </c>
      <c r="T43">
        <v>0</v>
      </c>
      <c r="U43">
        <v>0</v>
      </c>
      <c r="V43">
        <v>0</v>
      </c>
      <c r="W43">
        <v>0</v>
      </c>
      <c r="X43" s="37">
        <v>0</v>
      </c>
      <c r="Y43">
        <v>0</v>
      </c>
      <c r="Z43">
        <v>0</v>
      </c>
      <c r="AA43">
        <v>0</v>
      </c>
      <c r="AB43">
        <v>0</v>
      </c>
      <c r="AC43">
        <v>0</v>
      </c>
      <c r="AD43">
        <v>3603</v>
      </c>
      <c r="AE43">
        <v>0</v>
      </c>
      <c r="AF43">
        <v>0</v>
      </c>
      <c r="AG43">
        <v>0</v>
      </c>
      <c r="AH43" s="37">
        <v>0</v>
      </c>
      <c r="AI43">
        <v>3895</v>
      </c>
      <c r="AJ43">
        <v>0</v>
      </c>
      <c r="AK43">
        <v>0</v>
      </c>
      <c r="AL43">
        <v>10935</v>
      </c>
      <c r="AM43">
        <v>0</v>
      </c>
      <c r="AN43">
        <v>0</v>
      </c>
      <c r="AO43">
        <v>79765</v>
      </c>
      <c r="AP43">
        <v>0</v>
      </c>
      <c r="AQ43">
        <v>0</v>
      </c>
      <c r="AR43">
        <v>0</v>
      </c>
      <c r="AS43">
        <v>242</v>
      </c>
      <c r="AT43">
        <v>0</v>
      </c>
      <c r="AU43">
        <v>0</v>
      </c>
      <c r="AV43" s="37">
        <v>28483</v>
      </c>
      <c r="AW43">
        <v>54339</v>
      </c>
      <c r="AX43">
        <v>1033081</v>
      </c>
      <c r="AY43">
        <v>0</v>
      </c>
      <c r="AZ43" s="37">
        <v>229153</v>
      </c>
      <c r="BA43">
        <v>0</v>
      </c>
      <c r="BB43">
        <v>0</v>
      </c>
      <c r="BC43" s="37">
        <v>337549</v>
      </c>
      <c r="BD43" s="37">
        <v>389665</v>
      </c>
      <c r="BE43">
        <v>0</v>
      </c>
      <c r="BF43">
        <v>0</v>
      </c>
      <c r="BG43">
        <v>55958</v>
      </c>
      <c r="BH43">
        <v>0</v>
      </c>
      <c r="BI43">
        <v>0</v>
      </c>
      <c r="BJ43" s="37">
        <v>0</v>
      </c>
      <c r="BK43">
        <v>32188</v>
      </c>
      <c r="BL43">
        <v>4378</v>
      </c>
      <c r="BM43">
        <v>74248</v>
      </c>
      <c r="BN43" s="37">
        <v>10640</v>
      </c>
      <c r="BO43">
        <v>0</v>
      </c>
      <c r="BP43">
        <v>0</v>
      </c>
      <c r="BQ43">
        <v>0</v>
      </c>
      <c r="BR43">
        <v>44512</v>
      </c>
      <c r="BS43" s="37"/>
      <c r="BT43" s="39"/>
      <c r="BU43" s="40" t="e">
        <f t="shared" si="4"/>
        <v>#N/A</v>
      </c>
      <c r="BV43" s="39" t="s">
        <v>69</v>
      </c>
      <c r="BW43" s="39" t="str">
        <f t="shared" si="3"/>
        <v>Textile yarn, fabrics, made-up articles nes, and related products</v>
      </c>
      <c r="BX43" s="40" t="e">
        <f t="shared" si="5"/>
        <v>#N/A</v>
      </c>
      <c r="BY43" s="39"/>
      <c r="BZ43" s="39"/>
      <c r="CA43" s="39"/>
      <c r="CB43" s="39"/>
    </row>
    <row r="44" spans="1:80" x14ac:dyDescent="0.2">
      <c r="A44" s="40" t="str">
        <f t="shared" si="0"/>
        <v>2022–23CVER</v>
      </c>
      <c r="B44" t="s">
        <v>660</v>
      </c>
      <c r="C44" t="s">
        <v>320</v>
      </c>
      <c r="D44">
        <v>0</v>
      </c>
      <c r="E44">
        <v>0</v>
      </c>
      <c r="F44">
        <v>0</v>
      </c>
      <c r="G44">
        <v>0</v>
      </c>
      <c r="H44">
        <v>0</v>
      </c>
      <c r="I44">
        <v>356</v>
      </c>
      <c r="J44">
        <v>0</v>
      </c>
      <c r="K44">
        <v>0</v>
      </c>
      <c r="L44">
        <v>0</v>
      </c>
      <c r="M44" s="37">
        <v>0</v>
      </c>
      <c r="N44">
        <v>0</v>
      </c>
      <c r="O44">
        <v>0</v>
      </c>
      <c r="P44">
        <v>0</v>
      </c>
      <c r="Q44">
        <v>0</v>
      </c>
      <c r="R44">
        <v>0</v>
      </c>
      <c r="S44">
        <v>0</v>
      </c>
      <c r="T44">
        <v>0</v>
      </c>
      <c r="U44">
        <v>0</v>
      </c>
      <c r="V44">
        <v>0</v>
      </c>
      <c r="W44">
        <v>0</v>
      </c>
      <c r="X44" s="37">
        <v>0</v>
      </c>
      <c r="Y44">
        <v>0</v>
      </c>
      <c r="Z44">
        <v>0</v>
      </c>
      <c r="AA44">
        <v>0</v>
      </c>
      <c r="AB44">
        <v>0</v>
      </c>
      <c r="AC44">
        <v>0</v>
      </c>
      <c r="AD44">
        <v>0</v>
      </c>
      <c r="AE44">
        <v>0</v>
      </c>
      <c r="AF44">
        <v>0</v>
      </c>
      <c r="AG44">
        <v>0</v>
      </c>
      <c r="AH44" s="37">
        <v>0</v>
      </c>
      <c r="AI44" s="37">
        <v>0</v>
      </c>
      <c r="AJ44">
        <v>0</v>
      </c>
      <c r="AK44">
        <v>0</v>
      </c>
      <c r="AL44" s="37">
        <v>0</v>
      </c>
      <c r="AM44">
        <v>0</v>
      </c>
      <c r="AN44">
        <v>0</v>
      </c>
      <c r="AO44">
        <v>0</v>
      </c>
      <c r="AP44">
        <v>0</v>
      </c>
      <c r="AQ44">
        <v>0</v>
      </c>
      <c r="AR44">
        <v>0</v>
      </c>
      <c r="AS44">
        <v>0</v>
      </c>
      <c r="AT44">
        <v>0</v>
      </c>
      <c r="AU44">
        <v>0</v>
      </c>
      <c r="AV44" s="37">
        <v>0</v>
      </c>
      <c r="AW44">
        <v>0</v>
      </c>
      <c r="AX44" s="37">
        <v>0</v>
      </c>
      <c r="AY44">
        <v>0</v>
      </c>
      <c r="AZ44" s="37">
        <v>0</v>
      </c>
      <c r="BA44" s="37">
        <v>0</v>
      </c>
      <c r="BB44" s="37">
        <v>0</v>
      </c>
      <c r="BC44" s="37">
        <v>0</v>
      </c>
      <c r="BD44" s="37">
        <v>0</v>
      </c>
      <c r="BE44">
        <v>0</v>
      </c>
      <c r="BF44" s="37">
        <v>0</v>
      </c>
      <c r="BG44">
        <v>0</v>
      </c>
      <c r="BH44">
        <v>0</v>
      </c>
      <c r="BI44">
        <v>0</v>
      </c>
      <c r="BJ44">
        <v>0</v>
      </c>
      <c r="BK44" s="37">
        <v>0</v>
      </c>
      <c r="BL44">
        <v>0</v>
      </c>
      <c r="BM44">
        <v>0</v>
      </c>
      <c r="BN44">
        <v>0</v>
      </c>
      <c r="BO44">
        <v>0</v>
      </c>
      <c r="BP44">
        <v>0</v>
      </c>
      <c r="BQ44">
        <v>0</v>
      </c>
      <c r="BR44" s="37">
        <v>0</v>
      </c>
      <c r="BS44" s="37"/>
      <c r="BT44" s="39"/>
      <c r="BU44" s="40" t="e">
        <f t="shared" si="4"/>
        <v>#N/A</v>
      </c>
      <c r="BV44" s="39" t="s">
        <v>70</v>
      </c>
      <c r="BW44" s="39" t="str">
        <f t="shared" si="3"/>
        <v>Non-metallic mineral manufactures, nes</v>
      </c>
      <c r="BX44" s="40" t="e">
        <f t="shared" si="5"/>
        <v>#N/A</v>
      </c>
      <c r="BY44" s="39"/>
      <c r="BZ44" s="39"/>
      <c r="CA44" s="39"/>
      <c r="CB44" s="39"/>
    </row>
    <row r="45" spans="1:80" x14ac:dyDescent="0.2">
      <c r="A45" s="40" t="str">
        <f t="shared" si="0"/>
        <v>2022–23CYPR</v>
      </c>
      <c r="B45" t="s">
        <v>660</v>
      </c>
      <c r="C45" t="s">
        <v>160</v>
      </c>
      <c r="D45">
        <v>0</v>
      </c>
      <c r="E45" s="37">
        <v>0</v>
      </c>
      <c r="F45">
        <v>0</v>
      </c>
      <c r="G45" s="37">
        <v>0</v>
      </c>
      <c r="H45">
        <v>0</v>
      </c>
      <c r="I45">
        <v>0</v>
      </c>
      <c r="J45">
        <v>0</v>
      </c>
      <c r="K45" s="37">
        <v>0</v>
      </c>
      <c r="L45">
        <v>0</v>
      </c>
      <c r="M45" s="37">
        <v>0</v>
      </c>
      <c r="N45">
        <v>0</v>
      </c>
      <c r="O45">
        <v>0</v>
      </c>
      <c r="P45" s="37">
        <v>0</v>
      </c>
      <c r="Q45">
        <v>0</v>
      </c>
      <c r="R45">
        <v>0</v>
      </c>
      <c r="S45">
        <v>0</v>
      </c>
      <c r="T45">
        <v>0</v>
      </c>
      <c r="U45">
        <v>0</v>
      </c>
      <c r="V45">
        <v>0</v>
      </c>
      <c r="W45">
        <v>0</v>
      </c>
      <c r="X45" s="37">
        <v>78068</v>
      </c>
      <c r="Y45">
        <v>0</v>
      </c>
      <c r="Z45">
        <v>0</v>
      </c>
      <c r="AA45">
        <v>0</v>
      </c>
      <c r="AB45" s="37">
        <v>0</v>
      </c>
      <c r="AC45">
        <v>0</v>
      </c>
      <c r="AD45">
        <v>0</v>
      </c>
      <c r="AE45">
        <v>0</v>
      </c>
      <c r="AF45">
        <v>0</v>
      </c>
      <c r="AG45" s="37">
        <v>0</v>
      </c>
      <c r="AH45">
        <v>0</v>
      </c>
      <c r="AI45" s="37">
        <v>1414</v>
      </c>
      <c r="AJ45">
        <v>0</v>
      </c>
      <c r="AK45">
        <v>0</v>
      </c>
      <c r="AL45" s="37">
        <v>0</v>
      </c>
      <c r="AM45">
        <v>0</v>
      </c>
      <c r="AN45">
        <v>0</v>
      </c>
      <c r="AO45">
        <v>1121</v>
      </c>
      <c r="AP45" s="37">
        <v>0</v>
      </c>
      <c r="AQ45">
        <v>0</v>
      </c>
      <c r="AR45">
        <v>0</v>
      </c>
      <c r="AS45">
        <v>450</v>
      </c>
      <c r="AT45" s="37">
        <v>0</v>
      </c>
      <c r="AU45">
        <v>0</v>
      </c>
      <c r="AV45" s="37">
        <v>20626</v>
      </c>
      <c r="AW45" s="37">
        <v>0</v>
      </c>
      <c r="AX45" s="37">
        <v>24272</v>
      </c>
      <c r="AY45" s="37">
        <v>0</v>
      </c>
      <c r="AZ45" s="37">
        <v>22938</v>
      </c>
      <c r="BA45" s="37">
        <v>10057</v>
      </c>
      <c r="BB45" s="37">
        <v>7033</v>
      </c>
      <c r="BC45" s="37">
        <v>53</v>
      </c>
      <c r="BD45" s="37">
        <v>64430</v>
      </c>
      <c r="BE45" s="37">
        <v>0</v>
      </c>
      <c r="BF45" s="37">
        <v>0</v>
      </c>
      <c r="BG45">
        <v>0</v>
      </c>
      <c r="BH45">
        <v>75</v>
      </c>
      <c r="BI45" s="37">
        <v>3466</v>
      </c>
      <c r="BJ45">
        <v>0</v>
      </c>
      <c r="BK45" s="37">
        <v>0</v>
      </c>
      <c r="BL45">
        <v>0</v>
      </c>
      <c r="BM45" s="37">
        <v>6465</v>
      </c>
      <c r="BN45" s="37">
        <v>0</v>
      </c>
      <c r="BO45">
        <v>0</v>
      </c>
      <c r="BP45">
        <v>0</v>
      </c>
      <c r="BQ45">
        <v>0</v>
      </c>
      <c r="BR45" s="37">
        <v>0</v>
      </c>
      <c r="BS45" s="37"/>
      <c r="BT45" s="39"/>
      <c r="BU45" s="40" t="e">
        <f t="shared" si="4"/>
        <v>#N/A</v>
      </c>
      <c r="BV45" s="39" t="s">
        <v>71</v>
      </c>
      <c r="BW45" s="39" t="str">
        <f t="shared" si="3"/>
        <v>Iron and steel</v>
      </c>
      <c r="BX45" s="40" t="e">
        <f t="shared" si="5"/>
        <v>#N/A</v>
      </c>
      <c r="BY45" s="39"/>
      <c r="BZ45" s="39"/>
      <c r="CA45" s="39"/>
      <c r="CB45" s="39"/>
    </row>
    <row r="46" spans="1:80" x14ac:dyDescent="0.2">
      <c r="A46" s="40" t="str">
        <f t="shared" si="0"/>
        <v>2022–23CZEH</v>
      </c>
      <c r="B46" t="s">
        <v>660</v>
      </c>
      <c r="C46" t="s">
        <v>161</v>
      </c>
      <c r="D46">
        <v>0</v>
      </c>
      <c r="E46">
        <v>0</v>
      </c>
      <c r="F46">
        <v>0</v>
      </c>
      <c r="G46">
        <v>0</v>
      </c>
      <c r="H46">
        <v>0</v>
      </c>
      <c r="I46">
        <v>0</v>
      </c>
      <c r="J46">
        <v>0</v>
      </c>
      <c r="K46">
        <v>376</v>
      </c>
      <c r="L46">
        <v>0</v>
      </c>
      <c r="M46">
        <v>101365</v>
      </c>
      <c r="N46">
        <v>0</v>
      </c>
      <c r="O46">
        <v>0</v>
      </c>
      <c r="P46">
        <v>0</v>
      </c>
      <c r="Q46">
        <v>0</v>
      </c>
      <c r="R46">
        <v>0</v>
      </c>
      <c r="S46">
        <v>20771</v>
      </c>
      <c r="T46">
        <v>0</v>
      </c>
      <c r="U46">
        <v>0</v>
      </c>
      <c r="V46">
        <v>0</v>
      </c>
      <c r="W46">
        <v>0</v>
      </c>
      <c r="X46">
        <v>0</v>
      </c>
      <c r="Y46">
        <v>0</v>
      </c>
      <c r="Z46">
        <v>0</v>
      </c>
      <c r="AA46">
        <v>0</v>
      </c>
      <c r="AB46">
        <v>0</v>
      </c>
      <c r="AC46">
        <v>0</v>
      </c>
      <c r="AD46">
        <v>0</v>
      </c>
      <c r="AE46">
        <v>0</v>
      </c>
      <c r="AF46">
        <v>0</v>
      </c>
      <c r="AG46">
        <v>0</v>
      </c>
      <c r="AH46">
        <v>2547250</v>
      </c>
      <c r="AI46">
        <v>370568</v>
      </c>
      <c r="AJ46">
        <v>0</v>
      </c>
      <c r="AK46">
        <v>0</v>
      </c>
      <c r="AL46">
        <v>55</v>
      </c>
      <c r="AM46">
        <v>0</v>
      </c>
      <c r="AN46">
        <v>0</v>
      </c>
      <c r="AO46">
        <v>8964</v>
      </c>
      <c r="AP46">
        <v>0</v>
      </c>
      <c r="AQ46">
        <v>0</v>
      </c>
      <c r="AR46">
        <v>255</v>
      </c>
      <c r="AS46">
        <v>27069</v>
      </c>
      <c r="AT46">
        <v>0</v>
      </c>
      <c r="AU46">
        <v>0</v>
      </c>
      <c r="AV46">
        <v>61925</v>
      </c>
      <c r="AW46">
        <v>0</v>
      </c>
      <c r="AX46" s="37">
        <v>158919</v>
      </c>
      <c r="AY46">
        <v>0</v>
      </c>
      <c r="AZ46">
        <v>417997</v>
      </c>
      <c r="BA46">
        <v>11457</v>
      </c>
      <c r="BB46">
        <v>28848</v>
      </c>
      <c r="BC46">
        <v>58796</v>
      </c>
      <c r="BD46">
        <v>32634</v>
      </c>
      <c r="BE46">
        <v>0</v>
      </c>
      <c r="BF46">
        <v>0</v>
      </c>
      <c r="BG46">
        <v>0</v>
      </c>
      <c r="BH46">
        <v>0</v>
      </c>
      <c r="BI46">
        <v>730</v>
      </c>
      <c r="BJ46">
        <v>0</v>
      </c>
      <c r="BK46">
        <v>316280</v>
      </c>
      <c r="BL46">
        <v>0</v>
      </c>
      <c r="BM46">
        <v>161183</v>
      </c>
      <c r="BN46">
        <v>0</v>
      </c>
      <c r="BO46">
        <v>0</v>
      </c>
      <c r="BP46">
        <v>0</v>
      </c>
      <c r="BQ46">
        <v>0</v>
      </c>
      <c r="BR46">
        <v>5316</v>
      </c>
      <c r="BS46" s="37"/>
      <c r="BT46" s="39"/>
      <c r="BU46" s="40" t="e">
        <f t="shared" si="4"/>
        <v>#N/A</v>
      </c>
      <c r="BV46" s="39" t="s">
        <v>72</v>
      </c>
      <c r="BW46" s="39" t="str">
        <f t="shared" si="3"/>
        <v>Non-ferrous metals</v>
      </c>
      <c r="BX46" s="40" t="e">
        <f t="shared" si="5"/>
        <v>#N/A</v>
      </c>
      <c r="BY46" s="39"/>
      <c r="BZ46" s="39"/>
      <c r="CA46" s="39"/>
      <c r="CB46" s="39"/>
    </row>
    <row r="47" spans="1:80" x14ac:dyDescent="0.2">
      <c r="A47" s="40" t="str">
        <f t="shared" si="0"/>
        <v>2022–23DENM</v>
      </c>
      <c r="B47" t="s">
        <v>660</v>
      </c>
      <c r="C47" t="s">
        <v>162</v>
      </c>
      <c r="D47">
        <v>0</v>
      </c>
      <c r="E47">
        <v>228813</v>
      </c>
      <c r="F47">
        <v>0</v>
      </c>
      <c r="G47">
        <v>0</v>
      </c>
      <c r="H47">
        <v>0</v>
      </c>
      <c r="I47">
        <v>15611</v>
      </c>
      <c r="J47">
        <v>0</v>
      </c>
      <c r="K47">
        <v>0</v>
      </c>
      <c r="L47">
        <v>0</v>
      </c>
      <c r="M47">
        <v>0</v>
      </c>
      <c r="N47">
        <v>13201</v>
      </c>
      <c r="O47">
        <v>0</v>
      </c>
      <c r="P47">
        <v>0</v>
      </c>
      <c r="Q47">
        <v>0</v>
      </c>
      <c r="R47">
        <v>0</v>
      </c>
      <c r="S47">
        <v>0</v>
      </c>
      <c r="T47">
        <v>0</v>
      </c>
      <c r="U47">
        <v>0</v>
      </c>
      <c r="V47">
        <v>0</v>
      </c>
      <c r="W47">
        <v>0</v>
      </c>
      <c r="X47">
        <v>625652</v>
      </c>
      <c r="Y47">
        <v>0</v>
      </c>
      <c r="Z47">
        <v>0</v>
      </c>
      <c r="AA47">
        <v>0</v>
      </c>
      <c r="AB47">
        <v>0</v>
      </c>
      <c r="AC47">
        <v>0</v>
      </c>
      <c r="AD47">
        <v>0</v>
      </c>
      <c r="AE47">
        <v>0</v>
      </c>
      <c r="AF47">
        <v>0</v>
      </c>
      <c r="AG47">
        <v>0</v>
      </c>
      <c r="AH47">
        <v>14509</v>
      </c>
      <c r="AI47">
        <v>393196</v>
      </c>
      <c r="AJ47">
        <v>0</v>
      </c>
      <c r="AK47">
        <v>0</v>
      </c>
      <c r="AL47">
        <v>5</v>
      </c>
      <c r="AM47">
        <v>0</v>
      </c>
      <c r="AN47">
        <v>0</v>
      </c>
      <c r="AO47">
        <v>54975</v>
      </c>
      <c r="AP47">
        <v>0</v>
      </c>
      <c r="AQ47">
        <v>7666</v>
      </c>
      <c r="AR47">
        <v>3386</v>
      </c>
      <c r="AS47">
        <v>8239</v>
      </c>
      <c r="AT47">
        <v>45673</v>
      </c>
      <c r="AU47">
        <v>0</v>
      </c>
      <c r="AV47">
        <v>58061</v>
      </c>
      <c r="AW47">
        <v>252</v>
      </c>
      <c r="AX47" s="37">
        <v>224071</v>
      </c>
      <c r="AY47">
        <v>0</v>
      </c>
      <c r="AZ47" s="37">
        <v>11812</v>
      </c>
      <c r="BA47">
        <v>84520</v>
      </c>
      <c r="BB47">
        <v>145910</v>
      </c>
      <c r="BC47" s="37">
        <v>236132</v>
      </c>
      <c r="BD47">
        <v>8928</v>
      </c>
      <c r="BE47">
        <v>8995</v>
      </c>
      <c r="BF47" s="37">
        <v>9405</v>
      </c>
      <c r="BG47">
        <v>0</v>
      </c>
      <c r="BH47">
        <v>525</v>
      </c>
      <c r="BI47">
        <v>23112</v>
      </c>
      <c r="BJ47">
        <v>0</v>
      </c>
      <c r="BK47" s="37">
        <v>134697</v>
      </c>
      <c r="BL47">
        <v>0</v>
      </c>
      <c r="BM47">
        <v>225029</v>
      </c>
      <c r="BN47">
        <v>4300</v>
      </c>
      <c r="BO47">
        <v>0</v>
      </c>
      <c r="BP47">
        <v>0</v>
      </c>
      <c r="BQ47">
        <v>0</v>
      </c>
      <c r="BR47">
        <v>6260</v>
      </c>
      <c r="BS47" s="37"/>
      <c r="BT47" s="39"/>
      <c r="BU47" s="40" t="e">
        <f t="shared" si="4"/>
        <v>#N/A</v>
      </c>
      <c r="BV47" s="39" t="s">
        <v>73</v>
      </c>
      <c r="BW47" s="39" t="str">
        <f t="shared" si="3"/>
        <v>Manufactures of metals, nes</v>
      </c>
      <c r="BX47" s="40" t="e">
        <f t="shared" si="5"/>
        <v>#N/A</v>
      </c>
      <c r="BY47" s="39"/>
      <c r="BZ47" s="39"/>
      <c r="CA47" s="39"/>
      <c r="CB47" s="39"/>
    </row>
    <row r="48" spans="1:80" x14ac:dyDescent="0.2">
      <c r="A48" s="40" t="str">
        <f t="shared" si="0"/>
        <v>2022–23DJIB</v>
      </c>
      <c r="B48" t="s">
        <v>660</v>
      </c>
      <c r="C48" t="s">
        <v>315</v>
      </c>
      <c r="D48">
        <v>0</v>
      </c>
      <c r="E48">
        <v>0</v>
      </c>
      <c r="F48">
        <v>0</v>
      </c>
      <c r="G48">
        <v>0</v>
      </c>
      <c r="H48">
        <v>0</v>
      </c>
      <c r="I48">
        <v>0</v>
      </c>
      <c r="J48" s="37">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s="37">
        <v>0</v>
      </c>
      <c r="AN48">
        <v>0</v>
      </c>
      <c r="AO48">
        <v>0</v>
      </c>
      <c r="AP48">
        <v>0</v>
      </c>
      <c r="AQ48">
        <v>0</v>
      </c>
      <c r="AR48">
        <v>0</v>
      </c>
      <c r="AS48">
        <v>0</v>
      </c>
      <c r="AT48">
        <v>0</v>
      </c>
      <c r="AU48" s="37">
        <v>0</v>
      </c>
      <c r="AV48" s="37">
        <v>0</v>
      </c>
      <c r="AW48">
        <v>0</v>
      </c>
      <c r="AX48">
        <v>0</v>
      </c>
      <c r="AY48">
        <v>0</v>
      </c>
      <c r="AZ48" s="37">
        <v>0</v>
      </c>
      <c r="BA48">
        <v>0</v>
      </c>
      <c r="BB48">
        <v>0</v>
      </c>
      <c r="BC48" s="37">
        <v>0</v>
      </c>
      <c r="BD48" s="37">
        <v>0</v>
      </c>
      <c r="BE48">
        <v>0</v>
      </c>
      <c r="BF48">
        <v>0</v>
      </c>
      <c r="BG48">
        <v>0</v>
      </c>
      <c r="BH48">
        <v>0</v>
      </c>
      <c r="BI48">
        <v>0</v>
      </c>
      <c r="BJ48">
        <v>0</v>
      </c>
      <c r="BK48">
        <v>0</v>
      </c>
      <c r="BL48">
        <v>0</v>
      </c>
      <c r="BM48">
        <v>21547</v>
      </c>
      <c r="BN48">
        <v>20000</v>
      </c>
      <c r="BO48">
        <v>0</v>
      </c>
      <c r="BP48">
        <v>0</v>
      </c>
      <c r="BQ48">
        <v>0</v>
      </c>
      <c r="BR48">
        <v>0</v>
      </c>
      <c r="BS48" s="37"/>
      <c r="BT48" s="39"/>
      <c r="BU48" s="40" t="e">
        <f t="shared" si="4"/>
        <v>#N/A</v>
      </c>
      <c r="BV48" s="39" t="s">
        <v>74</v>
      </c>
      <c r="BW48" s="39" t="str">
        <f t="shared" si="3"/>
        <v>Power generating machinery and equipment</v>
      </c>
      <c r="BX48" s="40" t="e">
        <f t="shared" si="5"/>
        <v>#N/A</v>
      </c>
      <c r="BY48" s="39"/>
      <c r="BZ48" s="39"/>
      <c r="CA48" s="39"/>
      <c r="CB48" s="39"/>
    </row>
    <row r="49" spans="1:80" x14ac:dyDescent="0.2">
      <c r="A49" s="40" t="str">
        <f t="shared" si="0"/>
        <v>2022–23DOMI</v>
      </c>
      <c r="B49" t="s">
        <v>660</v>
      </c>
      <c r="C49" t="s">
        <v>163</v>
      </c>
      <c r="D49">
        <v>0</v>
      </c>
      <c r="E49" s="37">
        <v>0</v>
      </c>
      <c r="F49">
        <v>0</v>
      </c>
      <c r="G49">
        <v>0</v>
      </c>
      <c r="H49">
        <v>0</v>
      </c>
      <c r="I49">
        <v>0</v>
      </c>
      <c r="J49">
        <v>0</v>
      </c>
      <c r="K49">
        <v>0</v>
      </c>
      <c r="L49">
        <v>0</v>
      </c>
      <c r="M49">
        <v>283752</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5131</v>
      </c>
      <c r="AL49">
        <v>0</v>
      </c>
      <c r="AM49">
        <v>0</v>
      </c>
      <c r="AN49">
        <v>0</v>
      </c>
      <c r="AO49">
        <v>0</v>
      </c>
      <c r="AP49">
        <v>0</v>
      </c>
      <c r="AQ49">
        <v>0</v>
      </c>
      <c r="AR49">
        <v>0</v>
      </c>
      <c r="AS49">
        <v>0</v>
      </c>
      <c r="AT49">
        <v>134140</v>
      </c>
      <c r="AU49">
        <v>0</v>
      </c>
      <c r="AV49">
        <v>12646</v>
      </c>
      <c r="AW49">
        <v>73585</v>
      </c>
      <c r="AX49">
        <v>52944</v>
      </c>
      <c r="AY49">
        <v>0</v>
      </c>
      <c r="AZ49">
        <v>154976</v>
      </c>
      <c r="BA49">
        <v>0</v>
      </c>
      <c r="BB49">
        <v>1175</v>
      </c>
      <c r="BC49">
        <v>92427</v>
      </c>
      <c r="BD49">
        <v>0</v>
      </c>
      <c r="BE49">
        <v>0</v>
      </c>
      <c r="BF49">
        <v>0</v>
      </c>
      <c r="BG49">
        <v>0</v>
      </c>
      <c r="BH49">
        <v>0</v>
      </c>
      <c r="BI49">
        <v>0</v>
      </c>
      <c r="BJ49">
        <v>0</v>
      </c>
      <c r="BK49">
        <v>109955</v>
      </c>
      <c r="BL49">
        <v>0</v>
      </c>
      <c r="BM49">
        <v>5549</v>
      </c>
      <c r="BN49">
        <v>0</v>
      </c>
      <c r="BO49">
        <v>0</v>
      </c>
      <c r="BP49">
        <v>0</v>
      </c>
      <c r="BQ49">
        <v>0</v>
      </c>
      <c r="BR49">
        <v>0</v>
      </c>
      <c r="BS49" s="37"/>
      <c r="BT49" s="39"/>
      <c r="BU49" s="40" t="e">
        <f t="shared" si="4"/>
        <v>#N/A</v>
      </c>
      <c r="BV49" s="39" t="s">
        <v>75</v>
      </c>
      <c r="BW49" s="39" t="str">
        <f t="shared" si="3"/>
        <v>Machinery specialized for particular industries</v>
      </c>
      <c r="BX49" s="40" t="e">
        <f t="shared" si="5"/>
        <v>#N/A</v>
      </c>
      <c r="BY49" s="39"/>
      <c r="BZ49" s="39"/>
      <c r="CA49" s="39"/>
      <c r="CB49" s="39"/>
    </row>
    <row r="50" spans="1:80" x14ac:dyDescent="0.2">
      <c r="A50" s="40" t="str">
        <f t="shared" si="0"/>
        <v>2022–23ECUA</v>
      </c>
      <c r="B50" t="s">
        <v>660</v>
      </c>
      <c r="C50" t="s">
        <v>164</v>
      </c>
      <c r="D50">
        <v>0</v>
      </c>
      <c r="E50" s="37">
        <v>0</v>
      </c>
      <c r="F50">
        <v>0</v>
      </c>
      <c r="G50" s="37">
        <v>0</v>
      </c>
      <c r="H50" s="37">
        <v>0</v>
      </c>
      <c r="I50" s="37">
        <v>0</v>
      </c>
      <c r="J50">
        <v>0</v>
      </c>
      <c r="K50">
        <v>0</v>
      </c>
      <c r="L50" s="37">
        <v>0</v>
      </c>
      <c r="M50">
        <v>0</v>
      </c>
      <c r="N50">
        <v>0</v>
      </c>
      <c r="O50">
        <v>0</v>
      </c>
      <c r="P50">
        <v>0</v>
      </c>
      <c r="Q50">
        <v>0</v>
      </c>
      <c r="R50">
        <v>0</v>
      </c>
      <c r="S50">
        <v>0</v>
      </c>
      <c r="T50">
        <v>0</v>
      </c>
      <c r="U50" s="37">
        <v>0</v>
      </c>
      <c r="V50">
        <v>0</v>
      </c>
      <c r="W50">
        <v>0</v>
      </c>
      <c r="X50" s="37">
        <v>0</v>
      </c>
      <c r="Y50">
        <v>0</v>
      </c>
      <c r="Z50">
        <v>0</v>
      </c>
      <c r="AA50">
        <v>0</v>
      </c>
      <c r="AB50">
        <v>0</v>
      </c>
      <c r="AC50">
        <v>0</v>
      </c>
      <c r="AD50">
        <v>0</v>
      </c>
      <c r="AE50">
        <v>0</v>
      </c>
      <c r="AF50" s="37">
        <v>0</v>
      </c>
      <c r="AG50" s="37">
        <v>0</v>
      </c>
      <c r="AH50">
        <v>0</v>
      </c>
      <c r="AI50">
        <v>0</v>
      </c>
      <c r="AJ50">
        <v>46098</v>
      </c>
      <c r="AK50" s="37">
        <v>0</v>
      </c>
      <c r="AL50" s="37">
        <v>0</v>
      </c>
      <c r="AM50" s="37">
        <v>0</v>
      </c>
      <c r="AN50">
        <v>0</v>
      </c>
      <c r="AO50" s="37">
        <v>56625</v>
      </c>
      <c r="AP50">
        <v>0</v>
      </c>
      <c r="AQ50">
        <v>0</v>
      </c>
      <c r="AR50">
        <v>649</v>
      </c>
      <c r="AS50">
        <v>0</v>
      </c>
      <c r="AT50" s="37">
        <v>551</v>
      </c>
      <c r="AU50">
        <v>0</v>
      </c>
      <c r="AV50" s="37">
        <v>143504</v>
      </c>
      <c r="AW50" s="37">
        <v>32596</v>
      </c>
      <c r="AX50" s="37">
        <v>23931</v>
      </c>
      <c r="AY50">
        <v>49922</v>
      </c>
      <c r="AZ50" s="37">
        <v>629502</v>
      </c>
      <c r="BA50" s="37">
        <v>11853</v>
      </c>
      <c r="BB50" s="37">
        <v>54857</v>
      </c>
      <c r="BC50" s="37">
        <v>1092876</v>
      </c>
      <c r="BD50" s="37">
        <v>391437</v>
      </c>
      <c r="BE50">
        <v>0</v>
      </c>
      <c r="BF50" s="37">
        <v>0</v>
      </c>
      <c r="BG50" s="37">
        <v>0</v>
      </c>
      <c r="BH50">
        <v>0</v>
      </c>
      <c r="BI50" s="37">
        <v>0</v>
      </c>
      <c r="BJ50">
        <v>0</v>
      </c>
      <c r="BK50" s="37">
        <v>217395</v>
      </c>
      <c r="BL50">
        <v>0</v>
      </c>
      <c r="BM50" s="37">
        <v>2943</v>
      </c>
      <c r="BN50">
        <v>0</v>
      </c>
      <c r="BO50">
        <v>0</v>
      </c>
      <c r="BP50">
        <v>0</v>
      </c>
      <c r="BQ50">
        <v>0</v>
      </c>
      <c r="BR50" s="37">
        <v>3395</v>
      </c>
      <c r="BS50" s="37"/>
      <c r="BT50" s="39"/>
      <c r="BU50" s="40" t="e">
        <f t="shared" si="4"/>
        <v>#N/A</v>
      </c>
      <c r="BV50" s="39" t="s">
        <v>76</v>
      </c>
      <c r="BW50" s="39" t="str">
        <f t="shared" si="3"/>
        <v>Metalworking machinery</v>
      </c>
      <c r="BX50" s="40" t="e">
        <f t="shared" si="5"/>
        <v>#N/A</v>
      </c>
      <c r="BY50" s="39"/>
      <c r="BZ50" s="39"/>
      <c r="CA50" s="39"/>
      <c r="CB50" s="39"/>
    </row>
    <row r="51" spans="1:80" x14ac:dyDescent="0.2">
      <c r="A51" s="40" t="str">
        <f t="shared" si="0"/>
        <v>2022–23EGUI</v>
      </c>
      <c r="B51" t="s">
        <v>660</v>
      </c>
      <c r="C51" t="s">
        <v>316</v>
      </c>
      <c r="D51">
        <v>0</v>
      </c>
      <c r="E51">
        <v>119136</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s="37">
        <v>0</v>
      </c>
      <c r="AT51">
        <v>0</v>
      </c>
      <c r="AU51">
        <v>0</v>
      </c>
      <c r="AV51">
        <v>0</v>
      </c>
      <c r="AW51" s="37">
        <v>0</v>
      </c>
      <c r="AX51" s="37">
        <v>0</v>
      </c>
      <c r="AY51">
        <v>0</v>
      </c>
      <c r="AZ51" s="37">
        <v>0</v>
      </c>
      <c r="BA51">
        <v>0</v>
      </c>
      <c r="BB51">
        <v>0</v>
      </c>
      <c r="BC51">
        <v>0</v>
      </c>
      <c r="BD51" s="37">
        <v>0</v>
      </c>
      <c r="BE51">
        <v>0</v>
      </c>
      <c r="BF51">
        <v>0</v>
      </c>
      <c r="BG51">
        <v>0</v>
      </c>
      <c r="BH51">
        <v>0</v>
      </c>
      <c r="BI51">
        <v>0</v>
      </c>
      <c r="BJ51">
        <v>0</v>
      </c>
      <c r="BK51">
        <v>0</v>
      </c>
      <c r="BL51">
        <v>0</v>
      </c>
      <c r="BM51">
        <v>0</v>
      </c>
      <c r="BN51">
        <v>0</v>
      </c>
      <c r="BO51">
        <v>0</v>
      </c>
      <c r="BP51">
        <v>0</v>
      </c>
      <c r="BQ51">
        <v>0</v>
      </c>
      <c r="BR51">
        <v>0</v>
      </c>
      <c r="BS51" s="37"/>
      <c r="BT51" s="39"/>
      <c r="BU51" s="40" t="e">
        <f t="shared" si="4"/>
        <v>#N/A</v>
      </c>
      <c r="BV51" s="39" t="s">
        <v>106</v>
      </c>
      <c r="BW51" s="39" t="str">
        <f t="shared" si="3"/>
        <v>General industrial machinery and equipment, nes</v>
      </c>
      <c r="BX51" s="40" t="e">
        <f t="shared" si="5"/>
        <v>#N/A</v>
      </c>
      <c r="BY51" s="39"/>
      <c r="BZ51" s="39"/>
      <c r="CA51" s="39"/>
      <c r="CB51" s="39"/>
    </row>
    <row r="52" spans="1:80" x14ac:dyDescent="0.2">
      <c r="A52" s="40" t="str">
        <f t="shared" si="0"/>
        <v>2022–23EGYP</v>
      </c>
      <c r="B52" t="s">
        <v>660</v>
      </c>
      <c r="C52" t="s">
        <v>165</v>
      </c>
      <c r="D52">
        <v>0</v>
      </c>
      <c r="E52">
        <v>14407744</v>
      </c>
      <c r="F52">
        <v>0</v>
      </c>
      <c r="G52">
        <v>0</v>
      </c>
      <c r="H52">
        <v>66452418</v>
      </c>
      <c r="I52">
        <v>2033784</v>
      </c>
      <c r="J52">
        <v>0</v>
      </c>
      <c r="K52">
        <v>0</v>
      </c>
      <c r="L52" s="37">
        <v>587859</v>
      </c>
      <c r="M52" s="37">
        <v>7539</v>
      </c>
      <c r="N52">
        <v>0</v>
      </c>
      <c r="O52">
        <v>0</v>
      </c>
      <c r="P52">
        <v>0</v>
      </c>
      <c r="Q52">
        <v>0</v>
      </c>
      <c r="R52">
        <v>0</v>
      </c>
      <c r="S52">
        <v>0</v>
      </c>
      <c r="T52">
        <v>0</v>
      </c>
      <c r="U52">
        <v>69095</v>
      </c>
      <c r="V52">
        <v>0</v>
      </c>
      <c r="W52">
        <v>41488421</v>
      </c>
      <c r="X52">
        <v>0</v>
      </c>
      <c r="Y52">
        <v>0</v>
      </c>
      <c r="Z52">
        <v>0</v>
      </c>
      <c r="AA52">
        <v>0</v>
      </c>
      <c r="AB52">
        <v>34853</v>
      </c>
      <c r="AC52">
        <v>0</v>
      </c>
      <c r="AD52">
        <v>0</v>
      </c>
      <c r="AE52">
        <v>0</v>
      </c>
      <c r="AF52">
        <v>0</v>
      </c>
      <c r="AG52" s="37">
        <v>24656</v>
      </c>
      <c r="AH52">
        <v>39119</v>
      </c>
      <c r="AI52" s="37">
        <v>5941</v>
      </c>
      <c r="AJ52">
        <v>0</v>
      </c>
      <c r="AK52">
        <v>0</v>
      </c>
      <c r="AL52">
        <v>17375</v>
      </c>
      <c r="AM52">
        <v>21479</v>
      </c>
      <c r="AN52">
        <v>0</v>
      </c>
      <c r="AO52">
        <v>1317569</v>
      </c>
      <c r="AP52">
        <v>0</v>
      </c>
      <c r="AQ52">
        <v>0</v>
      </c>
      <c r="AR52">
        <v>0</v>
      </c>
      <c r="AS52">
        <v>0</v>
      </c>
      <c r="AT52">
        <v>2378</v>
      </c>
      <c r="AU52">
        <v>0</v>
      </c>
      <c r="AV52">
        <v>27867</v>
      </c>
      <c r="AW52" s="37">
        <v>6024</v>
      </c>
      <c r="AX52">
        <v>6918076</v>
      </c>
      <c r="AY52">
        <v>14965</v>
      </c>
      <c r="AZ52" s="37">
        <v>101015</v>
      </c>
      <c r="BA52">
        <v>0</v>
      </c>
      <c r="BB52" s="37">
        <v>0</v>
      </c>
      <c r="BC52">
        <v>327277</v>
      </c>
      <c r="BD52">
        <v>298459</v>
      </c>
      <c r="BE52">
        <v>0</v>
      </c>
      <c r="BF52">
        <v>2896</v>
      </c>
      <c r="BG52">
        <v>0</v>
      </c>
      <c r="BH52">
        <v>0</v>
      </c>
      <c r="BI52">
        <v>0</v>
      </c>
      <c r="BJ52">
        <v>0</v>
      </c>
      <c r="BK52" s="37">
        <v>9682</v>
      </c>
      <c r="BL52">
        <v>0</v>
      </c>
      <c r="BM52" s="37">
        <v>74650</v>
      </c>
      <c r="BN52" s="37">
        <v>302351</v>
      </c>
      <c r="BO52">
        <v>0</v>
      </c>
      <c r="BP52">
        <v>0</v>
      </c>
      <c r="BQ52">
        <v>0</v>
      </c>
      <c r="BR52">
        <v>8059</v>
      </c>
      <c r="BS52" s="37"/>
      <c r="BT52" s="39"/>
      <c r="BU52" s="40" t="e">
        <f t="shared" si="4"/>
        <v>#N/A</v>
      </c>
      <c r="BV52" s="39" t="s">
        <v>78</v>
      </c>
      <c r="BW52" s="39" t="str">
        <f t="shared" si="3"/>
        <v>Office machines and automatic data processing machines</v>
      </c>
      <c r="BX52" s="40" t="e">
        <f t="shared" si="5"/>
        <v>#N/A</v>
      </c>
      <c r="BY52" s="39"/>
      <c r="BZ52" s="39"/>
      <c r="CA52" s="39"/>
      <c r="CB52" s="39"/>
    </row>
    <row r="53" spans="1:80" x14ac:dyDescent="0.2">
      <c r="A53" s="40" t="str">
        <f t="shared" si="0"/>
        <v>2022–23ERIT</v>
      </c>
      <c r="B53" t="s">
        <v>660</v>
      </c>
      <c r="C53" t="s">
        <v>166</v>
      </c>
      <c r="D53">
        <v>0</v>
      </c>
      <c r="E53">
        <v>0</v>
      </c>
      <c r="F53">
        <v>0</v>
      </c>
      <c r="G53">
        <v>0</v>
      </c>
      <c r="H53">
        <v>0</v>
      </c>
      <c r="I53">
        <v>0</v>
      </c>
      <c r="J53">
        <v>0</v>
      </c>
      <c r="K53">
        <v>0</v>
      </c>
      <c r="L53">
        <v>0</v>
      </c>
      <c r="M53">
        <v>0</v>
      </c>
      <c r="N53">
        <v>0</v>
      </c>
      <c r="O53">
        <v>0</v>
      </c>
      <c r="P53">
        <v>0</v>
      </c>
      <c r="Q53">
        <v>0</v>
      </c>
      <c r="R53">
        <v>0</v>
      </c>
      <c r="S53">
        <v>0</v>
      </c>
      <c r="T53">
        <v>0</v>
      </c>
      <c r="U53">
        <v>0</v>
      </c>
      <c r="V53">
        <v>0</v>
      </c>
      <c r="W53">
        <v>0</v>
      </c>
      <c r="X53" s="37">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s="37">
        <v>37690</v>
      </c>
      <c r="AY53">
        <v>0</v>
      </c>
      <c r="AZ53" s="37">
        <v>13343</v>
      </c>
      <c r="BA53" s="37">
        <v>0</v>
      </c>
      <c r="BB53">
        <v>0</v>
      </c>
      <c r="BC53">
        <v>0</v>
      </c>
      <c r="BD53">
        <v>0</v>
      </c>
      <c r="BE53">
        <v>0</v>
      </c>
      <c r="BF53">
        <v>0</v>
      </c>
      <c r="BG53">
        <v>0</v>
      </c>
      <c r="BH53">
        <v>0</v>
      </c>
      <c r="BI53">
        <v>0</v>
      </c>
      <c r="BJ53">
        <v>0</v>
      </c>
      <c r="BK53" s="37">
        <v>0</v>
      </c>
      <c r="BL53">
        <v>0</v>
      </c>
      <c r="BM53">
        <v>0</v>
      </c>
      <c r="BN53">
        <v>0</v>
      </c>
      <c r="BO53">
        <v>0</v>
      </c>
      <c r="BP53">
        <v>0</v>
      </c>
      <c r="BQ53">
        <v>0</v>
      </c>
      <c r="BR53" s="37">
        <v>0</v>
      </c>
      <c r="BS53" s="37"/>
      <c r="BT53" s="39"/>
      <c r="BU53" s="40" t="e">
        <f t="shared" si="4"/>
        <v>#N/A</v>
      </c>
      <c r="BV53" s="39" t="s">
        <v>107</v>
      </c>
      <c r="BW53" s="39" t="str">
        <f t="shared" si="3"/>
        <v>Telecommunications and sound recording and reproducing equipment</v>
      </c>
      <c r="BX53" s="40" t="e">
        <f t="shared" si="5"/>
        <v>#N/A</v>
      </c>
      <c r="BY53" s="39"/>
      <c r="BZ53" s="39"/>
      <c r="CA53" s="39"/>
      <c r="CB53" s="39"/>
    </row>
    <row r="54" spans="1:80" x14ac:dyDescent="0.2">
      <c r="A54" s="40" t="str">
        <f t="shared" si="0"/>
        <v>2022–23ESTO</v>
      </c>
      <c r="B54" t="s">
        <v>660</v>
      </c>
      <c r="C54" t="s">
        <v>167</v>
      </c>
      <c r="D54">
        <v>0</v>
      </c>
      <c r="E54">
        <v>0</v>
      </c>
      <c r="F54">
        <v>0</v>
      </c>
      <c r="G54" s="37">
        <v>0</v>
      </c>
      <c r="H54">
        <v>0</v>
      </c>
      <c r="I54" s="37">
        <v>0</v>
      </c>
      <c r="J54">
        <v>0</v>
      </c>
      <c r="K54">
        <v>0</v>
      </c>
      <c r="L54">
        <v>0</v>
      </c>
      <c r="M54" s="37">
        <v>0</v>
      </c>
      <c r="N54">
        <v>3071611</v>
      </c>
      <c r="O54">
        <v>0</v>
      </c>
      <c r="P54">
        <v>0</v>
      </c>
      <c r="Q54">
        <v>0</v>
      </c>
      <c r="R54">
        <v>0</v>
      </c>
      <c r="S54">
        <v>0</v>
      </c>
      <c r="T54">
        <v>0</v>
      </c>
      <c r="U54">
        <v>0</v>
      </c>
      <c r="V54" s="37">
        <v>0</v>
      </c>
      <c r="W54">
        <v>0</v>
      </c>
      <c r="X54">
        <v>0</v>
      </c>
      <c r="Y54">
        <v>0</v>
      </c>
      <c r="Z54">
        <v>0</v>
      </c>
      <c r="AA54">
        <v>0</v>
      </c>
      <c r="AB54">
        <v>0</v>
      </c>
      <c r="AC54">
        <v>0</v>
      </c>
      <c r="AD54">
        <v>0</v>
      </c>
      <c r="AE54">
        <v>0</v>
      </c>
      <c r="AF54">
        <v>0</v>
      </c>
      <c r="AG54" s="37">
        <v>0</v>
      </c>
      <c r="AH54" s="37">
        <v>0</v>
      </c>
      <c r="AI54">
        <v>232350</v>
      </c>
      <c r="AJ54">
        <v>0</v>
      </c>
      <c r="AK54" s="37">
        <v>0</v>
      </c>
      <c r="AL54" s="37">
        <v>0</v>
      </c>
      <c r="AM54" s="37">
        <v>0</v>
      </c>
      <c r="AN54">
        <v>0</v>
      </c>
      <c r="AO54" s="37">
        <v>0</v>
      </c>
      <c r="AP54">
        <v>292</v>
      </c>
      <c r="AQ54">
        <v>5047</v>
      </c>
      <c r="AR54">
        <v>0</v>
      </c>
      <c r="AS54" s="37">
        <v>0</v>
      </c>
      <c r="AT54" s="37">
        <v>0</v>
      </c>
      <c r="AU54" s="37">
        <v>0</v>
      </c>
      <c r="AV54" s="37">
        <v>868</v>
      </c>
      <c r="AW54" s="37">
        <v>0</v>
      </c>
      <c r="AX54" s="37">
        <v>208832</v>
      </c>
      <c r="AY54" s="37">
        <v>0</v>
      </c>
      <c r="AZ54" s="37">
        <v>4158</v>
      </c>
      <c r="BA54" s="37">
        <v>0</v>
      </c>
      <c r="BB54">
        <v>4789</v>
      </c>
      <c r="BC54" s="37">
        <v>30254</v>
      </c>
      <c r="BD54" s="37">
        <v>6015</v>
      </c>
      <c r="BE54">
        <v>0</v>
      </c>
      <c r="BF54">
        <v>0</v>
      </c>
      <c r="BG54" s="37">
        <v>0</v>
      </c>
      <c r="BH54">
        <v>10000</v>
      </c>
      <c r="BI54">
        <v>89</v>
      </c>
      <c r="BJ54">
        <v>0</v>
      </c>
      <c r="BK54" s="37">
        <v>1734</v>
      </c>
      <c r="BL54">
        <v>0</v>
      </c>
      <c r="BM54" s="37">
        <v>1131</v>
      </c>
      <c r="BN54" s="37">
        <v>0</v>
      </c>
      <c r="BO54">
        <v>0</v>
      </c>
      <c r="BP54">
        <v>0</v>
      </c>
      <c r="BQ54">
        <v>0</v>
      </c>
      <c r="BR54">
        <v>771</v>
      </c>
      <c r="BS54" s="37"/>
      <c r="BT54" s="39"/>
      <c r="BU54" s="40" t="e">
        <f t="shared" si="4"/>
        <v>#N/A</v>
      </c>
      <c r="BV54" s="39" t="s">
        <v>108</v>
      </c>
      <c r="BW54" s="39" t="str">
        <f t="shared" si="3"/>
        <v>Electrical machinery, apparatus and appliances, parts</v>
      </c>
      <c r="BX54" s="40" t="e">
        <f t="shared" si="5"/>
        <v>#N/A</v>
      </c>
      <c r="BY54" s="39"/>
      <c r="BZ54" s="39"/>
      <c r="CA54" s="39"/>
      <c r="CB54" s="39"/>
    </row>
    <row r="55" spans="1:80" x14ac:dyDescent="0.2">
      <c r="A55" s="40" t="str">
        <f t="shared" si="0"/>
        <v>2022–23ETHI</v>
      </c>
      <c r="B55" t="s">
        <v>660</v>
      </c>
      <c r="C55" t="s">
        <v>168</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s="37">
        <v>0</v>
      </c>
      <c r="AI55">
        <v>0</v>
      </c>
      <c r="AJ55">
        <v>0</v>
      </c>
      <c r="AK55">
        <v>0</v>
      </c>
      <c r="AL55">
        <v>0</v>
      </c>
      <c r="AM55">
        <v>0</v>
      </c>
      <c r="AN55">
        <v>0</v>
      </c>
      <c r="AO55">
        <v>0</v>
      </c>
      <c r="AP55">
        <v>0</v>
      </c>
      <c r="AQ55">
        <v>0</v>
      </c>
      <c r="AR55">
        <v>0</v>
      </c>
      <c r="AS55">
        <v>0</v>
      </c>
      <c r="AT55">
        <v>0</v>
      </c>
      <c r="AU55">
        <v>0</v>
      </c>
      <c r="AV55">
        <v>5051</v>
      </c>
      <c r="AW55">
        <v>0</v>
      </c>
      <c r="AX55">
        <v>70000</v>
      </c>
      <c r="AY55">
        <v>0</v>
      </c>
      <c r="AZ55">
        <v>1406</v>
      </c>
      <c r="BA55">
        <v>0</v>
      </c>
      <c r="BB55">
        <v>0</v>
      </c>
      <c r="BC55">
        <v>0</v>
      </c>
      <c r="BD55" s="37">
        <v>0</v>
      </c>
      <c r="BE55">
        <v>0</v>
      </c>
      <c r="BF55">
        <v>0</v>
      </c>
      <c r="BG55">
        <v>0</v>
      </c>
      <c r="BH55">
        <v>0</v>
      </c>
      <c r="BI55">
        <v>0</v>
      </c>
      <c r="BJ55">
        <v>0</v>
      </c>
      <c r="BK55">
        <v>0</v>
      </c>
      <c r="BL55">
        <v>0</v>
      </c>
      <c r="BM55">
        <v>0</v>
      </c>
      <c r="BN55">
        <v>0</v>
      </c>
      <c r="BO55">
        <v>0</v>
      </c>
      <c r="BP55">
        <v>0</v>
      </c>
      <c r="BQ55">
        <v>0</v>
      </c>
      <c r="BR55">
        <v>0</v>
      </c>
      <c r="BS55" s="37"/>
      <c r="BT55" s="39"/>
      <c r="BU55" s="40" t="e">
        <f t="shared" si="4"/>
        <v>#N/A</v>
      </c>
      <c r="BV55" s="39" t="s">
        <v>81</v>
      </c>
      <c r="BW55" s="39" t="str">
        <f t="shared" si="3"/>
        <v>Road vehicles (incl. air-cushion vehicles)</v>
      </c>
      <c r="BX55" s="40" t="e">
        <f t="shared" si="5"/>
        <v>#N/A</v>
      </c>
      <c r="BY55" s="39"/>
      <c r="BZ55" s="39"/>
      <c r="CA55" s="39"/>
      <c r="CB55" s="39"/>
    </row>
    <row r="56" spans="1:80" x14ac:dyDescent="0.2">
      <c r="A56" s="40" t="str">
        <f t="shared" si="0"/>
        <v>2022–23ETMR</v>
      </c>
      <c r="B56" t="s">
        <v>660</v>
      </c>
      <c r="C56" t="s">
        <v>169</v>
      </c>
      <c r="D56">
        <v>0</v>
      </c>
      <c r="E56">
        <v>0</v>
      </c>
      <c r="F56">
        <v>0</v>
      </c>
      <c r="G56">
        <v>0</v>
      </c>
      <c r="H56">
        <v>0</v>
      </c>
      <c r="I56">
        <v>10846</v>
      </c>
      <c r="J56">
        <v>0</v>
      </c>
      <c r="K56">
        <v>0</v>
      </c>
      <c r="L56">
        <v>0</v>
      </c>
      <c r="M56">
        <v>390825</v>
      </c>
      <c r="N56">
        <v>3933</v>
      </c>
      <c r="O56">
        <v>0</v>
      </c>
      <c r="P56">
        <v>0</v>
      </c>
      <c r="Q56">
        <v>0</v>
      </c>
      <c r="R56">
        <v>0</v>
      </c>
      <c r="S56">
        <v>0</v>
      </c>
      <c r="T56">
        <v>0</v>
      </c>
      <c r="U56" s="37">
        <v>0</v>
      </c>
      <c r="V56">
        <v>0</v>
      </c>
      <c r="W56">
        <v>0</v>
      </c>
      <c r="X56">
        <v>0</v>
      </c>
      <c r="Y56">
        <v>0</v>
      </c>
      <c r="Z56">
        <v>0</v>
      </c>
      <c r="AA56">
        <v>0</v>
      </c>
      <c r="AB56">
        <v>0</v>
      </c>
      <c r="AC56">
        <v>0</v>
      </c>
      <c r="AD56">
        <v>0</v>
      </c>
      <c r="AE56">
        <v>0</v>
      </c>
      <c r="AF56">
        <v>109</v>
      </c>
      <c r="AG56">
        <v>2670</v>
      </c>
      <c r="AH56">
        <v>0</v>
      </c>
      <c r="AI56">
        <v>2479</v>
      </c>
      <c r="AJ56">
        <v>0</v>
      </c>
      <c r="AK56">
        <v>8206</v>
      </c>
      <c r="AL56">
        <v>13086</v>
      </c>
      <c r="AM56">
        <v>18842</v>
      </c>
      <c r="AN56">
        <v>0</v>
      </c>
      <c r="AO56">
        <v>1540</v>
      </c>
      <c r="AP56">
        <v>11005</v>
      </c>
      <c r="AQ56">
        <v>0</v>
      </c>
      <c r="AR56">
        <v>418</v>
      </c>
      <c r="AS56">
        <v>24902</v>
      </c>
      <c r="AT56">
        <v>0</v>
      </c>
      <c r="AU56">
        <v>12600</v>
      </c>
      <c r="AV56">
        <v>111427</v>
      </c>
      <c r="AW56">
        <v>45842</v>
      </c>
      <c r="AX56" s="37">
        <v>38782</v>
      </c>
      <c r="AY56">
        <v>0</v>
      </c>
      <c r="AZ56">
        <v>19724</v>
      </c>
      <c r="BA56">
        <v>153720</v>
      </c>
      <c r="BB56">
        <v>12290</v>
      </c>
      <c r="BC56" s="37">
        <v>147385</v>
      </c>
      <c r="BD56">
        <v>245407</v>
      </c>
      <c r="BE56">
        <v>0</v>
      </c>
      <c r="BF56">
        <v>77448</v>
      </c>
      <c r="BG56">
        <v>21711</v>
      </c>
      <c r="BH56">
        <v>396</v>
      </c>
      <c r="BI56">
        <v>21622</v>
      </c>
      <c r="BJ56">
        <v>995</v>
      </c>
      <c r="BK56">
        <v>36379</v>
      </c>
      <c r="BL56">
        <v>0</v>
      </c>
      <c r="BM56">
        <v>33688</v>
      </c>
      <c r="BN56">
        <v>40093</v>
      </c>
      <c r="BO56">
        <v>0</v>
      </c>
      <c r="BP56">
        <v>0</v>
      </c>
      <c r="BQ56">
        <v>0</v>
      </c>
      <c r="BR56">
        <v>7802</v>
      </c>
      <c r="BS56" s="37"/>
      <c r="BT56" s="39"/>
      <c r="BU56" s="40" t="e">
        <f t="shared" si="4"/>
        <v>#N/A</v>
      </c>
      <c r="BV56" s="39" t="s">
        <v>82</v>
      </c>
      <c r="BW56" s="39" t="str">
        <f t="shared" si="3"/>
        <v>Transport equipment (excl. road vehicles)</v>
      </c>
      <c r="BX56" s="40" t="e">
        <f t="shared" si="5"/>
        <v>#N/A</v>
      </c>
      <c r="BY56" s="39"/>
      <c r="BZ56" s="39"/>
      <c r="CA56" s="39"/>
      <c r="CB56" s="39"/>
    </row>
    <row r="57" spans="1:80" x14ac:dyDescent="0.2">
      <c r="A57" s="40" t="str">
        <f t="shared" si="0"/>
        <v>2022–23FALK</v>
      </c>
      <c r="B57" t="s">
        <v>660</v>
      </c>
      <c r="C57" t="s">
        <v>317</v>
      </c>
      <c r="D57" s="37">
        <v>0</v>
      </c>
      <c r="E57" s="37">
        <v>0</v>
      </c>
      <c r="F57">
        <v>0</v>
      </c>
      <c r="G57" s="37">
        <v>0</v>
      </c>
      <c r="H57">
        <v>0</v>
      </c>
      <c r="I57" s="37">
        <v>0</v>
      </c>
      <c r="J57" s="37">
        <v>0</v>
      </c>
      <c r="K57" s="37">
        <v>0</v>
      </c>
      <c r="L57" s="37">
        <v>0</v>
      </c>
      <c r="M57" s="37">
        <v>0</v>
      </c>
      <c r="N57" s="37">
        <v>0</v>
      </c>
      <c r="O57">
        <v>0</v>
      </c>
      <c r="P57">
        <v>0</v>
      </c>
      <c r="Q57">
        <v>0</v>
      </c>
      <c r="R57">
        <v>0</v>
      </c>
      <c r="S57">
        <v>0</v>
      </c>
      <c r="T57">
        <v>0</v>
      </c>
      <c r="U57">
        <v>0</v>
      </c>
      <c r="V57" s="37">
        <v>0</v>
      </c>
      <c r="W57" s="37">
        <v>0</v>
      </c>
      <c r="X57" s="37">
        <v>0</v>
      </c>
      <c r="Y57" s="37">
        <v>0</v>
      </c>
      <c r="Z57" s="37">
        <v>0</v>
      </c>
      <c r="AA57">
        <v>0</v>
      </c>
      <c r="AB5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815</v>
      </c>
      <c r="BN57" s="37">
        <v>0</v>
      </c>
      <c r="BO57" s="37">
        <v>0</v>
      </c>
      <c r="BP57">
        <v>0</v>
      </c>
      <c r="BQ57">
        <v>0</v>
      </c>
      <c r="BR57" s="37">
        <v>0</v>
      </c>
      <c r="BS57" s="37"/>
      <c r="BT57" s="39"/>
      <c r="BU57" s="40" t="e">
        <f t="shared" si="4"/>
        <v>#N/A</v>
      </c>
      <c r="BV57" s="39" t="s">
        <v>109</v>
      </c>
      <c r="BW57" s="39" t="str">
        <f t="shared" si="3"/>
        <v>Prefabricated buildings; sanitary, plumbing, heating and lighting</v>
      </c>
      <c r="BX57" s="40" t="e">
        <f t="shared" si="5"/>
        <v>#N/A</v>
      </c>
      <c r="BY57" s="39"/>
      <c r="BZ57" s="39"/>
      <c r="CA57" s="39"/>
      <c r="CB57" s="39"/>
    </row>
    <row r="58" spans="1:80" x14ac:dyDescent="0.2">
      <c r="A58" s="40" t="str">
        <f t="shared" si="0"/>
        <v>2022–23FCAM</v>
      </c>
      <c r="B58" t="s">
        <v>660</v>
      </c>
      <c r="C58" t="s">
        <v>170</v>
      </c>
      <c r="D58" s="37">
        <v>0</v>
      </c>
      <c r="E58" s="37">
        <v>0</v>
      </c>
      <c r="F58" s="37">
        <v>0</v>
      </c>
      <c r="G58" s="37">
        <v>0</v>
      </c>
      <c r="H58" s="37">
        <v>0</v>
      </c>
      <c r="I58" s="37">
        <v>0</v>
      </c>
      <c r="J58" s="37">
        <v>0</v>
      </c>
      <c r="K58" s="37">
        <v>0</v>
      </c>
      <c r="L58" s="37">
        <v>0</v>
      </c>
      <c r="M58" s="37">
        <v>0</v>
      </c>
      <c r="N58" s="37">
        <v>0</v>
      </c>
      <c r="O58">
        <v>0</v>
      </c>
      <c r="P58">
        <v>0</v>
      </c>
      <c r="Q58" s="37">
        <v>0</v>
      </c>
      <c r="R58" s="37">
        <v>0</v>
      </c>
      <c r="S58" s="37">
        <v>0</v>
      </c>
      <c r="T58" s="37">
        <v>0</v>
      </c>
      <c r="U58" s="37">
        <v>0</v>
      </c>
      <c r="V58" s="37">
        <v>0</v>
      </c>
      <c r="W58">
        <v>0</v>
      </c>
      <c r="X58" s="37">
        <v>0</v>
      </c>
      <c r="Y58">
        <v>0</v>
      </c>
      <c r="Z58" s="37">
        <v>0</v>
      </c>
      <c r="AA58">
        <v>0</v>
      </c>
      <c r="AB58">
        <v>0</v>
      </c>
      <c r="AC58" s="37">
        <v>0</v>
      </c>
      <c r="AD58">
        <v>0</v>
      </c>
      <c r="AE58" s="37">
        <v>0</v>
      </c>
      <c r="AF58" s="37">
        <v>0</v>
      </c>
      <c r="AG58" s="37">
        <v>0</v>
      </c>
      <c r="AH58" s="37">
        <v>0</v>
      </c>
      <c r="AI58" s="37">
        <v>0</v>
      </c>
      <c r="AJ58" s="37">
        <v>0</v>
      </c>
      <c r="AK58" s="37">
        <v>0</v>
      </c>
      <c r="AL58" s="37">
        <v>0</v>
      </c>
      <c r="AM58" s="37">
        <v>0</v>
      </c>
      <c r="AN58">
        <v>0</v>
      </c>
      <c r="AO58" s="37">
        <v>0</v>
      </c>
      <c r="AP58" s="37">
        <v>0</v>
      </c>
      <c r="AQ58" s="37">
        <v>0</v>
      </c>
      <c r="AR58" s="37">
        <v>0</v>
      </c>
      <c r="AS58" s="37">
        <v>0</v>
      </c>
      <c r="AT58" s="37">
        <v>0</v>
      </c>
      <c r="AU58" s="37">
        <v>0</v>
      </c>
      <c r="AV58" s="37">
        <v>119930</v>
      </c>
      <c r="AW58" s="37">
        <v>2713</v>
      </c>
      <c r="AX58" s="37">
        <v>309859</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v>0</v>
      </c>
      <c r="BQ58">
        <v>0</v>
      </c>
      <c r="BR58" s="37">
        <v>0</v>
      </c>
      <c r="BS58" s="37"/>
      <c r="BT58" s="39"/>
      <c r="BU58" s="40" t="e">
        <f t="shared" si="4"/>
        <v>#N/A</v>
      </c>
      <c r="BV58" s="39" t="s">
        <v>110</v>
      </c>
      <c r="BW58" s="39" t="str">
        <f t="shared" si="3"/>
        <v>Furniture and parts thereof</v>
      </c>
      <c r="BX58" s="40" t="e">
        <f t="shared" si="5"/>
        <v>#N/A</v>
      </c>
      <c r="BY58" s="39"/>
      <c r="BZ58" s="39"/>
      <c r="CA58" s="39"/>
      <c r="CB58" s="39"/>
    </row>
    <row r="59" spans="1:80" x14ac:dyDescent="0.2">
      <c r="A59" s="40" t="str">
        <f t="shared" si="0"/>
        <v>2022–23FGMY</v>
      </c>
      <c r="B59" t="s">
        <v>660</v>
      </c>
      <c r="C59" t="s">
        <v>171</v>
      </c>
      <c r="D59">
        <v>0</v>
      </c>
      <c r="E59">
        <v>6494373</v>
      </c>
      <c r="F59">
        <v>0</v>
      </c>
      <c r="G59">
        <v>7174</v>
      </c>
      <c r="H59">
        <v>30000</v>
      </c>
      <c r="I59">
        <v>2736962</v>
      </c>
      <c r="J59">
        <v>293734</v>
      </c>
      <c r="K59">
        <v>857824</v>
      </c>
      <c r="L59">
        <v>0</v>
      </c>
      <c r="M59">
        <v>8706</v>
      </c>
      <c r="N59">
        <v>94328</v>
      </c>
      <c r="O59">
        <v>0</v>
      </c>
      <c r="P59">
        <v>0</v>
      </c>
      <c r="Q59">
        <v>0</v>
      </c>
      <c r="R59">
        <v>0</v>
      </c>
      <c r="S59">
        <v>0</v>
      </c>
      <c r="T59">
        <v>0</v>
      </c>
      <c r="U59">
        <v>0</v>
      </c>
      <c r="V59">
        <v>0</v>
      </c>
      <c r="W59">
        <v>4238785</v>
      </c>
      <c r="X59">
        <v>2272822</v>
      </c>
      <c r="Y59">
        <v>546304032</v>
      </c>
      <c r="Z59">
        <v>24573</v>
      </c>
      <c r="AA59">
        <v>0</v>
      </c>
      <c r="AB59">
        <v>0</v>
      </c>
      <c r="AC59">
        <v>47831</v>
      </c>
      <c r="AD59">
        <v>735557</v>
      </c>
      <c r="AE59">
        <v>23945</v>
      </c>
      <c r="AF59">
        <v>669</v>
      </c>
      <c r="AG59" s="37">
        <v>48156</v>
      </c>
      <c r="AH59">
        <v>27747896</v>
      </c>
      <c r="AI59" s="37">
        <v>1295673</v>
      </c>
      <c r="AJ59">
        <v>0</v>
      </c>
      <c r="AK59">
        <v>56048</v>
      </c>
      <c r="AL59">
        <v>332900</v>
      </c>
      <c r="AM59">
        <v>4575868</v>
      </c>
      <c r="AN59">
        <v>710533</v>
      </c>
      <c r="AO59" s="37">
        <v>300123</v>
      </c>
      <c r="AP59">
        <v>144140</v>
      </c>
      <c r="AQ59">
        <v>8579</v>
      </c>
      <c r="AR59">
        <v>31910</v>
      </c>
      <c r="AS59">
        <v>1167748</v>
      </c>
      <c r="AT59">
        <v>6169</v>
      </c>
      <c r="AU59">
        <v>9005</v>
      </c>
      <c r="AV59" s="37">
        <v>602129</v>
      </c>
      <c r="AW59" s="37">
        <v>1061029</v>
      </c>
      <c r="AX59" s="37">
        <v>1353097</v>
      </c>
      <c r="AY59">
        <v>53932</v>
      </c>
      <c r="AZ59" s="37">
        <v>5091168</v>
      </c>
      <c r="BA59" s="37">
        <v>156724</v>
      </c>
      <c r="BB59" s="37">
        <v>1173189</v>
      </c>
      <c r="BC59" s="37">
        <v>4229073</v>
      </c>
      <c r="BD59" s="37">
        <v>1696131</v>
      </c>
      <c r="BE59" s="37">
        <v>1986316</v>
      </c>
      <c r="BF59">
        <v>50524</v>
      </c>
      <c r="BG59" s="37">
        <v>27192</v>
      </c>
      <c r="BH59">
        <v>3292</v>
      </c>
      <c r="BI59">
        <v>224801</v>
      </c>
      <c r="BJ59" s="37">
        <v>0</v>
      </c>
      <c r="BK59" s="37">
        <v>21408625</v>
      </c>
      <c r="BL59">
        <v>1242891</v>
      </c>
      <c r="BM59" s="37">
        <v>75555827</v>
      </c>
      <c r="BN59" s="37">
        <v>67806</v>
      </c>
      <c r="BO59">
        <v>3250</v>
      </c>
      <c r="BP59">
        <v>0</v>
      </c>
      <c r="BQ59">
        <v>295748</v>
      </c>
      <c r="BR59">
        <v>347043</v>
      </c>
      <c r="BS59" s="37"/>
      <c r="BT59" s="39"/>
      <c r="BU59" s="40" t="e">
        <f t="shared" si="4"/>
        <v>#N/A</v>
      </c>
      <c r="BV59" s="39" t="s">
        <v>85</v>
      </c>
      <c r="BW59" s="39" t="str">
        <f t="shared" si="3"/>
        <v>Travel goods, handbags and similar containers</v>
      </c>
      <c r="BX59" s="40" t="e">
        <f t="shared" si="5"/>
        <v>#N/A</v>
      </c>
      <c r="BY59" s="39"/>
      <c r="BZ59" s="39"/>
      <c r="CA59" s="39"/>
      <c r="CB59" s="39"/>
    </row>
    <row r="60" spans="1:80" x14ac:dyDescent="0.2">
      <c r="A60" s="40" t="str">
        <f t="shared" si="0"/>
        <v>2022–23FIJI</v>
      </c>
      <c r="B60" t="s">
        <v>660</v>
      </c>
      <c r="C60" t="s">
        <v>172</v>
      </c>
      <c r="D60">
        <v>0</v>
      </c>
      <c r="E60" s="37">
        <v>6704999</v>
      </c>
      <c r="F60">
        <v>82623</v>
      </c>
      <c r="G60">
        <v>623151</v>
      </c>
      <c r="H60">
        <v>6926352</v>
      </c>
      <c r="I60" s="37">
        <v>2076801</v>
      </c>
      <c r="J60" s="37">
        <v>30723</v>
      </c>
      <c r="K60" s="37">
        <v>48687</v>
      </c>
      <c r="L60">
        <v>801886</v>
      </c>
      <c r="M60">
        <v>2961574</v>
      </c>
      <c r="N60">
        <v>250816</v>
      </c>
      <c r="O60">
        <v>0</v>
      </c>
      <c r="P60" s="37">
        <v>0</v>
      </c>
      <c r="Q60">
        <v>191016</v>
      </c>
      <c r="R60">
        <v>0</v>
      </c>
      <c r="S60" s="37">
        <v>355932</v>
      </c>
      <c r="T60">
        <v>0</v>
      </c>
      <c r="U60">
        <v>911888</v>
      </c>
      <c r="V60" s="37">
        <v>19827</v>
      </c>
      <c r="W60">
        <v>76564</v>
      </c>
      <c r="X60" s="37">
        <v>115755</v>
      </c>
      <c r="Y60" s="37">
        <v>0</v>
      </c>
      <c r="Z60">
        <v>164764</v>
      </c>
      <c r="AA60">
        <v>2010</v>
      </c>
      <c r="AB60">
        <v>0</v>
      </c>
      <c r="AC60" s="37">
        <v>230626</v>
      </c>
      <c r="AD60">
        <v>0</v>
      </c>
      <c r="AE60">
        <v>340333</v>
      </c>
      <c r="AF60" s="37">
        <v>234432</v>
      </c>
      <c r="AG60" s="37">
        <v>1957785</v>
      </c>
      <c r="AH60" s="37">
        <v>3133225</v>
      </c>
      <c r="AI60" s="37">
        <v>553642</v>
      </c>
      <c r="AJ60">
        <v>220947</v>
      </c>
      <c r="AK60">
        <v>887672</v>
      </c>
      <c r="AL60" s="37">
        <v>803536</v>
      </c>
      <c r="AM60" s="37">
        <v>958448</v>
      </c>
      <c r="AN60" s="37">
        <v>27758</v>
      </c>
      <c r="AO60" s="37">
        <v>864961</v>
      </c>
      <c r="AP60">
        <v>324690</v>
      </c>
      <c r="AQ60" s="37">
        <v>2421672</v>
      </c>
      <c r="AR60" s="37">
        <v>457842</v>
      </c>
      <c r="AS60" s="37">
        <v>789207</v>
      </c>
      <c r="AT60">
        <v>1128110</v>
      </c>
      <c r="AU60">
        <v>278785</v>
      </c>
      <c r="AV60" s="37">
        <v>5194648</v>
      </c>
      <c r="AW60" s="37">
        <v>581723</v>
      </c>
      <c r="AX60" s="37">
        <v>3604961</v>
      </c>
      <c r="AY60" s="37">
        <v>544007</v>
      </c>
      <c r="AZ60" s="37">
        <v>2456746</v>
      </c>
      <c r="BA60" s="37">
        <v>1760192</v>
      </c>
      <c r="BB60" s="37">
        <v>389462</v>
      </c>
      <c r="BC60" s="37">
        <v>3200423</v>
      </c>
      <c r="BD60" s="37">
        <v>4496592</v>
      </c>
      <c r="BE60" s="37">
        <v>1719972</v>
      </c>
      <c r="BF60" s="37">
        <v>688429</v>
      </c>
      <c r="BG60" s="37">
        <v>162241</v>
      </c>
      <c r="BH60" s="37">
        <v>25968</v>
      </c>
      <c r="BI60" s="37">
        <v>548133</v>
      </c>
      <c r="BJ60" s="37">
        <v>92527</v>
      </c>
      <c r="BK60" s="37">
        <v>1178949</v>
      </c>
      <c r="BL60" s="37">
        <v>182906</v>
      </c>
      <c r="BM60" s="37">
        <v>1776505</v>
      </c>
      <c r="BN60" s="37">
        <v>4040046</v>
      </c>
      <c r="BO60">
        <v>0</v>
      </c>
      <c r="BP60">
        <v>0</v>
      </c>
      <c r="BQ60">
        <v>0</v>
      </c>
      <c r="BR60" s="37">
        <v>766826</v>
      </c>
      <c r="BS60" s="37"/>
      <c r="BT60" s="39"/>
      <c r="BU60" s="40" t="e">
        <f t="shared" si="4"/>
        <v>#N/A</v>
      </c>
      <c r="BV60" s="39" t="s">
        <v>86</v>
      </c>
      <c r="BW60" s="39" t="str">
        <f t="shared" si="3"/>
        <v>Articles of apparel and clothing accessories</v>
      </c>
      <c r="BX60" s="40" t="e">
        <f t="shared" si="5"/>
        <v>#N/A</v>
      </c>
      <c r="BY60" s="39"/>
      <c r="BZ60" s="39"/>
      <c r="CA60" s="39"/>
      <c r="CB60" s="39"/>
    </row>
    <row r="61" spans="1:80" x14ac:dyDescent="0.2">
      <c r="A61" s="40" t="str">
        <f t="shared" si="0"/>
        <v>2022–23FINL</v>
      </c>
      <c r="B61" t="s">
        <v>660</v>
      </c>
      <c r="C61" t="s">
        <v>173</v>
      </c>
      <c r="D61">
        <v>0</v>
      </c>
      <c r="E61">
        <v>0</v>
      </c>
      <c r="F61">
        <v>0</v>
      </c>
      <c r="G61">
        <v>0</v>
      </c>
      <c r="H61">
        <v>0</v>
      </c>
      <c r="I61">
        <v>0</v>
      </c>
      <c r="J61">
        <v>0</v>
      </c>
      <c r="K61">
        <v>0</v>
      </c>
      <c r="L61">
        <v>0</v>
      </c>
      <c r="M61">
        <v>0</v>
      </c>
      <c r="N61">
        <v>0</v>
      </c>
      <c r="O61">
        <v>0</v>
      </c>
      <c r="P61">
        <v>0</v>
      </c>
      <c r="Q61">
        <v>0</v>
      </c>
      <c r="R61">
        <v>0</v>
      </c>
      <c r="S61">
        <v>0</v>
      </c>
      <c r="T61">
        <v>0</v>
      </c>
      <c r="U61">
        <v>0</v>
      </c>
      <c r="V61">
        <v>0</v>
      </c>
      <c r="W61">
        <v>0</v>
      </c>
      <c r="X61" s="37">
        <v>0</v>
      </c>
      <c r="Y61">
        <v>72199730</v>
      </c>
      <c r="Z61">
        <v>0</v>
      </c>
      <c r="AA61">
        <v>0</v>
      </c>
      <c r="AB61">
        <v>0</v>
      </c>
      <c r="AC61">
        <v>0</v>
      </c>
      <c r="AD61">
        <v>0</v>
      </c>
      <c r="AE61">
        <v>0</v>
      </c>
      <c r="AF61">
        <v>50571</v>
      </c>
      <c r="AG61">
        <v>0</v>
      </c>
      <c r="AH61">
        <v>0</v>
      </c>
      <c r="AI61">
        <v>139971</v>
      </c>
      <c r="AJ61">
        <v>0</v>
      </c>
      <c r="AK61">
        <v>0</v>
      </c>
      <c r="AL61">
        <v>24717</v>
      </c>
      <c r="AM61">
        <v>13552</v>
      </c>
      <c r="AN61">
        <v>0</v>
      </c>
      <c r="AO61">
        <v>110113</v>
      </c>
      <c r="AP61">
        <v>0</v>
      </c>
      <c r="AQ61">
        <v>0</v>
      </c>
      <c r="AR61">
        <v>0</v>
      </c>
      <c r="AS61">
        <v>9527</v>
      </c>
      <c r="AT61">
        <v>83534</v>
      </c>
      <c r="AU61">
        <v>8634</v>
      </c>
      <c r="AV61">
        <v>41674</v>
      </c>
      <c r="AW61">
        <v>130104</v>
      </c>
      <c r="AX61">
        <v>3279217</v>
      </c>
      <c r="AY61">
        <v>0</v>
      </c>
      <c r="AZ61" s="37">
        <v>2676015</v>
      </c>
      <c r="BA61">
        <v>413055</v>
      </c>
      <c r="BB61">
        <v>8246</v>
      </c>
      <c r="BC61">
        <v>1316267</v>
      </c>
      <c r="BD61">
        <v>223803</v>
      </c>
      <c r="BE61">
        <v>0</v>
      </c>
      <c r="BF61">
        <v>0</v>
      </c>
      <c r="BG61">
        <v>0</v>
      </c>
      <c r="BH61">
        <v>0</v>
      </c>
      <c r="BI61">
        <v>6219</v>
      </c>
      <c r="BJ61">
        <v>0</v>
      </c>
      <c r="BK61">
        <v>823877</v>
      </c>
      <c r="BL61">
        <v>6994</v>
      </c>
      <c r="BM61">
        <v>95975</v>
      </c>
      <c r="BN61" s="37">
        <v>0</v>
      </c>
      <c r="BO61">
        <v>0</v>
      </c>
      <c r="BP61">
        <v>0</v>
      </c>
      <c r="BQ61">
        <v>0</v>
      </c>
      <c r="BR61">
        <v>14202</v>
      </c>
      <c r="BS61" s="37"/>
      <c r="BT61" s="39"/>
      <c r="BU61" s="40" t="e">
        <f t="shared" si="4"/>
        <v>#N/A</v>
      </c>
      <c r="BV61" s="39" t="s">
        <v>87</v>
      </c>
      <c r="BW61" s="39" t="str">
        <f t="shared" si="3"/>
        <v>Footwear</v>
      </c>
      <c r="BX61" s="40" t="e">
        <f t="shared" si="5"/>
        <v>#N/A</v>
      </c>
      <c r="BY61" s="39"/>
      <c r="BZ61" s="39"/>
      <c r="CA61" s="39"/>
      <c r="CB61" s="39"/>
    </row>
    <row r="62" spans="1:80" x14ac:dyDescent="0.2">
      <c r="A62" s="40" t="str">
        <f t="shared" si="0"/>
        <v>2022–23FRAN</v>
      </c>
      <c r="B62" t="s">
        <v>660</v>
      </c>
      <c r="C62" t="s">
        <v>174</v>
      </c>
      <c r="D62">
        <v>2000</v>
      </c>
      <c r="E62">
        <v>626729</v>
      </c>
      <c r="F62">
        <v>0</v>
      </c>
      <c r="G62">
        <v>14469</v>
      </c>
      <c r="H62">
        <v>0</v>
      </c>
      <c r="I62">
        <v>80730</v>
      </c>
      <c r="J62">
        <v>0</v>
      </c>
      <c r="K62">
        <v>0</v>
      </c>
      <c r="L62">
        <v>0</v>
      </c>
      <c r="M62">
        <v>0</v>
      </c>
      <c r="N62">
        <v>0</v>
      </c>
      <c r="O62">
        <v>0</v>
      </c>
      <c r="P62">
        <v>0</v>
      </c>
      <c r="Q62">
        <v>0</v>
      </c>
      <c r="R62">
        <v>0</v>
      </c>
      <c r="S62">
        <v>4778</v>
      </c>
      <c r="T62">
        <v>0</v>
      </c>
      <c r="U62">
        <v>0</v>
      </c>
      <c r="V62">
        <v>0</v>
      </c>
      <c r="W62">
        <v>0</v>
      </c>
      <c r="X62">
        <v>1615471</v>
      </c>
      <c r="Y62">
        <v>1128962626</v>
      </c>
      <c r="Z62">
        <v>0</v>
      </c>
      <c r="AA62">
        <v>0</v>
      </c>
      <c r="AB62">
        <v>0</v>
      </c>
      <c r="AC62">
        <v>0</v>
      </c>
      <c r="AD62">
        <v>39815</v>
      </c>
      <c r="AE62">
        <v>0</v>
      </c>
      <c r="AF62">
        <v>0</v>
      </c>
      <c r="AG62">
        <v>0</v>
      </c>
      <c r="AH62">
        <v>11311774</v>
      </c>
      <c r="AI62">
        <v>2136919</v>
      </c>
      <c r="AJ62">
        <v>0</v>
      </c>
      <c r="AK62">
        <v>0</v>
      </c>
      <c r="AL62">
        <v>192998</v>
      </c>
      <c r="AM62">
        <v>367159</v>
      </c>
      <c r="AN62">
        <v>0</v>
      </c>
      <c r="AO62">
        <v>18725</v>
      </c>
      <c r="AP62">
        <v>0</v>
      </c>
      <c r="AQ62">
        <v>68</v>
      </c>
      <c r="AR62">
        <v>11638</v>
      </c>
      <c r="AS62">
        <v>7014</v>
      </c>
      <c r="AT62">
        <v>33684</v>
      </c>
      <c r="AU62">
        <v>32645</v>
      </c>
      <c r="AV62" s="37">
        <v>680470</v>
      </c>
      <c r="AW62">
        <v>2745582</v>
      </c>
      <c r="AX62" s="37">
        <v>1880999</v>
      </c>
      <c r="AY62">
        <v>168598</v>
      </c>
      <c r="AZ62" s="37">
        <v>2512875</v>
      </c>
      <c r="BA62" s="37">
        <v>342581</v>
      </c>
      <c r="BB62">
        <v>1644624</v>
      </c>
      <c r="BC62" s="37">
        <v>6389497</v>
      </c>
      <c r="BD62">
        <v>675965</v>
      </c>
      <c r="BE62">
        <v>2810579</v>
      </c>
      <c r="BF62">
        <v>42319</v>
      </c>
      <c r="BG62">
        <v>0</v>
      </c>
      <c r="BH62">
        <v>10101</v>
      </c>
      <c r="BI62">
        <v>71916</v>
      </c>
      <c r="BJ62">
        <v>0</v>
      </c>
      <c r="BK62" s="37">
        <v>1295307</v>
      </c>
      <c r="BL62" s="37">
        <v>67635</v>
      </c>
      <c r="BM62" s="37">
        <v>2159714</v>
      </c>
      <c r="BN62">
        <v>27267</v>
      </c>
      <c r="BO62">
        <v>0</v>
      </c>
      <c r="BP62">
        <v>0</v>
      </c>
      <c r="BQ62">
        <v>0</v>
      </c>
      <c r="BR62">
        <v>28889</v>
      </c>
      <c r="BS62" s="37"/>
      <c r="BT62" s="39"/>
      <c r="BU62" s="40" t="e">
        <f t="shared" si="4"/>
        <v>#N/A</v>
      </c>
      <c r="BV62" s="39" t="s">
        <v>111</v>
      </c>
      <c r="BW62" s="39" t="str">
        <f t="shared" si="3"/>
        <v>Professional, scientific &amp; controlling instruments, nes</v>
      </c>
      <c r="BX62" s="40" t="e">
        <f t="shared" si="5"/>
        <v>#N/A</v>
      </c>
      <c r="BY62" s="39"/>
      <c r="BZ62" s="39"/>
      <c r="CA62" s="39"/>
      <c r="CB62" s="39"/>
    </row>
    <row r="63" spans="1:80" x14ac:dyDescent="0.2">
      <c r="A63" s="40" t="str">
        <f t="shared" si="0"/>
        <v>2022–23FWIN</v>
      </c>
      <c r="B63" t="s">
        <v>660</v>
      </c>
      <c r="C63" t="s">
        <v>175</v>
      </c>
      <c r="D63">
        <v>0</v>
      </c>
      <c r="E63" s="37">
        <v>0</v>
      </c>
      <c r="F63">
        <v>0</v>
      </c>
      <c r="G63">
        <v>0</v>
      </c>
      <c r="H63">
        <v>0</v>
      </c>
      <c r="I63">
        <v>0</v>
      </c>
      <c r="J63">
        <v>0</v>
      </c>
      <c r="K63">
        <v>0</v>
      </c>
      <c r="L63">
        <v>0</v>
      </c>
      <c r="M63">
        <v>0</v>
      </c>
      <c r="N63">
        <v>0</v>
      </c>
      <c r="O63">
        <v>0</v>
      </c>
      <c r="P63">
        <v>0</v>
      </c>
      <c r="Q63">
        <v>0</v>
      </c>
      <c r="R63">
        <v>0</v>
      </c>
      <c r="S63">
        <v>0</v>
      </c>
      <c r="T63">
        <v>0</v>
      </c>
      <c r="U63">
        <v>0</v>
      </c>
      <c r="V63">
        <v>0</v>
      </c>
      <c r="W63">
        <v>0</v>
      </c>
      <c r="X63" s="37">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134946</v>
      </c>
      <c r="AW63">
        <v>0</v>
      </c>
      <c r="AX63" s="37">
        <v>0</v>
      </c>
      <c r="AY63">
        <v>0</v>
      </c>
      <c r="AZ63" s="37">
        <v>0</v>
      </c>
      <c r="BA63">
        <v>0</v>
      </c>
      <c r="BB63">
        <v>0</v>
      </c>
      <c r="BC63">
        <v>0</v>
      </c>
      <c r="BD63">
        <v>0</v>
      </c>
      <c r="BE63">
        <v>0</v>
      </c>
      <c r="BF63">
        <v>127608</v>
      </c>
      <c r="BG63">
        <v>14479</v>
      </c>
      <c r="BH63">
        <v>0</v>
      </c>
      <c r="BI63">
        <v>0</v>
      </c>
      <c r="BJ63">
        <v>0</v>
      </c>
      <c r="BK63">
        <v>0</v>
      </c>
      <c r="BL63">
        <v>0</v>
      </c>
      <c r="BM63">
        <v>0</v>
      </c>
      <c r="BN63">
        <v>0</v>
      </c>
      <c r="BO63">
        <v>0</v>
      </c>
      <c r="BP63">
        <v>0</v>
      </c>
      <c r="BQ63">
        <v>0</v>
      </c>
      <c r="BR63">
        <v>6800</v>
      </c>
      <c r="BS63" s="37"/>
      <c r="BT63" s="39"/>
      <c r="BU63" s="40" t="e">
        <f t="shared" si="4"/>
        <v>#N/A</v>
      </c>
      <c r="BV63" s="39" t="s">
        <v>112</v>
      </c>
      <c r="BW63" s="39" t="str">
        <f t="shared" si="3"/>
        <v>Photographic equipment &amp; optical goods; watches and clocks</v>
      </c>
      <c r="BX63" s="40" t="e">
        <f t="shared" si="5"/>
        <v>#N/A</v>
      </c>
      <c r="BY63" s="39"/>
      <c r="BZ63" s="39"/>
      <c r="CA63" s="39"/>
      <c r="CB63" s="39"/>
    </row>
    <row r="64" spans="1:80" x14ac:dyDescent="0.2">
      <c r="A64" s="40" t="str">
        <f t="shared" si="0"/>
        <v>2022–23FYRM</v>
      </c>
      <c r="B64" t="s">
        <v>660</v>
      </c>
      <c r="C64" t="s">
        <v>176</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4680</v>
      </c>
      <c r="AJ64">
        <v>0</v>
      </c>
      <c r="AK64">
        <v>0</v>
      </c>
      <c r="AL64">
        <v>195</v>
      </c>
      <c r="AM64">
        <v>0</v>
      </c>
      <c r="AN64">
        <v>0</v>
      </c>
      <c r="AO64">
        <v>0</v>
      </c>
      <c r="AP64">
        <v>0</v>
      </c>
      <c r="AQ64">
        <v>39108</v>
      </c>
      <c r="AR64">
        <v>0</v>
      </c>
      <c r="AS64">
        <v>8081</v>
      </c>
      <c r="AT64">
        <v>0</v>
      </c>
      <c r="AU64">
        <v>0</v>
      </c>
      <c r="AV64">
        <v>2450</v>
      </c>
      <c r="AW64">
        <v>0</v>
      </c>
      <c r="AX64">
        <v>5315</v>
      </c>
      <c r="AY64">
        <v>0</v>
      </c>
      <c r="AZ64">
        <v>9833</v>
      </c>
      <c r="BA64">
        <v>37814</v>
      </c>
      <c r="BB64">
        <v>2107</v>
      </c>
      <c r="BC64">
        <v>21698</v>
      </c>
      <c r="BD64">
        <v>0</v>
      </c>
      <c r="BE64">
        <v>0</v>
      </c>
      <c r="BF64">
        <v>0</v>
      </c>
      <c r="BG64">
        <v>0</v>
      </c>
      <c r="BH64">
        <v>0</v>
      </c>
      <c r="BI64">
        <v>2817</v>
      </c>
      <c r="BJ64">
        <v>0</v>
      </c>
      <c r="BK64" s="37">
        <v>17313</v>
      </c>
      <c r="BL64">
        <v>0</v>
      </c>
      <c r="BM64">
        <v>10747</v>
      </c>
      <c r="BN64">
        <v>0</v>
      </c>
      <c r="BO64">
        <v>0</v>
      </c>
      <c r="BP64">
        <v>0</v>
      </c>
      <c r="BQ64">
        <v>0</v>
      </c>
      <c r="BR64">
        <v>4311</v>
      </c>
      <c r="BS64" s="37"/>
      <c r="BT64" s="39"/>
      <c r="BU64" s="40" t="e">
        <f t="shared" si="4"/>
        <v>#N/A</v>
      </c>
      <c r="BV64" s="39" t="s">
        <v>90</v>
      </c>
      <c r="BW64" s="39" t="str">
        <f t="shared" si="3"/>
        <v>Miscellaneous manufactured articles, nes</v>
      </c>
      <c r="BX64" s="40" t="e">
        <f t="shared" si="5"/>
        <v>#N/A</v>
      </c>
      <c r="BY64" s="39"/>
      <c r="BZ64" s="39"/>
      <c r="CA64" s="39"/>
      <c r="CB64" s="39"/>
    </row>
    <row r="65" spans="1:80" x14ac:dyDescent="0.2">
      <c r="A65" s="40" t="str">
        <f t="shared" si="0"/>
        <v>2022–23GABO</v>
      </c>
      <c r="B65" t="s">
        <v>660</v>
      </c>
      <c r="C65" t="s">
        <v>177</v>
      </c>
      <c r="D65">
        <v>0</v>
      </c>
      <c r="E65" s="37">
        <v>180000</v>
      </c>
      <c r="F65">
        <v>0</v>
      </c>
      <c r="G65">
        <v>0</v>
      </c>
      <c r="H65">
        <v>0</v>
      </c>
      <c r="I65">
        <v>0</v>
      </c>
      <c r="J65">
        <v>0</v>
      </c>
      <c r="K65">
        <v>0</v>
      </c>
      <c r="L65">
        <v>0</v>
      </c>
      <c r="M65">
        <v>0</v>
      </c>
      <c r="N65">
        <v>0</v>
      </c>
      <c r="O65">
        <v>0</v>
      </c>
      <c r="P65">
        <v>0</v>
      </c>
      <c r="Q65">
        <v>0</v>
      </c>
      <c r="R65">
        <v>0</v>
      </c>
      <c r="S65">
        <v>0</v>
      </c>
      <c r="T65">
        <v>0</v>
      </c>
      <c r="U65">
        <v>48856</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68450</v>
      </c>
      <c r="AW65">
        <v>0</v>
      </c>
      <c r="AX65">
        <v>0</v>
      </c>
      <c r="AY65">
        <v>0</v>
      </c>
      <c r="AZ65" s="37">
        <v>0</v>
      </c>
      <c r="BA65">
        <v>0</v>
      </c>
      <c r="BB65" s="37">
        <v>0</v>
      </c>
      <c r="BC65">
        <v>7059</v>
      </c>
      <c r="BD65">
        <v>0</v>
      </c>
      <c r="BE65">
        <v>0</v>
      </c>
      <c r="BF65">
        <v>0</v>
      </c>
      <c r="BG65">
        <v>0</v>
      </c>
      <c r="BH65">
        <v>0</v>
      </c>
      <c r="BI65">
        <v>0</v>
      </c>
      <c r="BJ65">
        <v>0</v>
      </c>
      <c r="BK65" s="37">
        <v>0</v>
      </c>
      <c r="BL65">
        <v>0</v>
      </c>
      <c r="BM65">
        <v>8780</v>
      </c>
      <c r="BN65">
        <v>0</v>
      </c>
      <c r="BO65">
        <v>0</v>
      </c>
      <c r="BP65">
        <v>0</v>
      </c>
      <c r="BQ65">
        <v>0</v>
      </c>
      <c r="BR65">
        <v>0</v>
      </c>
      <c r="BS65" s="37"/>
      <c r="BT65" s="39"/>
      <c r="BU65" s="40" t="e">
        <f t="shared" si="4"/>
        <v>#N/A</v>
      </c>
      <c r="BV65" s="39" t="s">
        <v>113</v>
      </c>
      <c r="BW65" s="39" t="str">
        <f t="shared" si="3"/>
        <v>Special transactions &amp; commodities not classified</v>
      </c>
      <c r="BX65" s="40" t="e">
        <f t="shared" si="5"/>
        <v>#N/A</v>
      </c>
      <c r="BY65" s="39"/>
      <c r="BZ65" s="39"/>
      <c r="CA65" s="39"/>
      <c r="CB65" s="39"/>
    </row>
    <row r="66" spans="1:80" x14ac:dyDescent="0.2">
      <c r="A66" s="40" t="str">
        <f t="shared" si="0"/>
        <v>2022–23GAMB</v>
      </c>
      <c r="B66" t="s">
        <v>660</v>
      </c>
      <c r="C66" t="s">
        <v>178</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s="37">
        <v>0</v>
      </c>
      <c r="AH66">
        <v>0</v>
      </c>
      <c r="AI66">
        <v>0</v>
      </c>
      <c r="AJ66">
        <v>0</v>
      </c>
      <c r="AK66" s="37">
        <v>0</v>
      </c>
      <c r="AL66">
        <v>0</v>
      </c>
      <c r="AM66" s="37">
        <v>0</v>
      </c>
      <c r="AN66">
        <v>0</v>
      </c>
      <c r="AO66" s="37">
        <v>0</v>
      </c>
      <c r="AP66">
        <v>0</v>
      </c>
      <c r="AQ66" s="37">
        <v>0</v>
      </c>
      <c r="AR66" s="37">
        <v>0</v>
      </c>
      <c r="AS66">
        <v>0</v>
      </c>
      <c r="AT66">
        <v>0</v>
      </c>
      <c r="AU66">
        <v>0</v>
      </c>
      <c r="AV66" s="37">
        <v>0</v>
      </c>
      <c r="AW66" s="37">
        <v>0</v>
      </c>
      <c r="AX66" s="37">
        <v>0</v>
      </c>
      <c r="AY66">
        <v>0</v>
      </c>
      <c r="AZ66" s="37">
        <v>0</v>
      </c>
      <c r="BA66" s="37">
        <v>9600</v>
      </c>
      <c r="BB66" s="37">
        <v>0</v>
      </c>
      <c r="BC66" s="37">
        <v>0</v>
      </c>
      <c r="BD66" s="37">
        <v>0</v>
      </c>
      <c r="BE66">
        <v>0</v>
      </c>
      <c r="BF66">
        <v>0</v>
      </c>
      <c r="BG66">
        <v>0</v>
      </c>
      <c r="BH66">
        <v>0</v>
      </c>
      <c r="BI66">
        <v>0</v>
      </c>
      <c r="BJ66">
        <v>0</v>
      </c>
      <c r="BK66" s="37">
        <v>0</v>
      </c>
      <c r="BL66">
        <v>0</v>
      </c>
      <c r="BM66" s="37">
        <v>0</v>
      </c>
      <c r="BN66" s="37">
        <v>0</v>
      </c>
      <c r="BO66">
        <v>0</v>
      </c>
      <c r="BP66">
        <v>0</v>
      </c>
      <c r="BQ66">
        <v>0</v>
      </c>
      <c r="BR66" s="37">
        <v>0</v>
      </c>
      <c r="BS66" s="37"/>
      <c r="BT66" s="39"/>
      <c r="BU66" s="40" t="e">
        <f t="shared" si="4"/>
        <v>#N/A</v>
      </c>
      <c r="BV66" s="39" t="s">
        <v>114</v>
      </c>
      <c r="BW66" s="39" t="str">
        <f t="shared" si="3"/>
        <v>Gold coin and other coin being legal tender</v>
      </c>
      <c r="BX66" s="40" t="e">
        <f t="shared" si="5"/>
        <v>#N/A</v>
      </c>
      <c r="BY66" s="39"/>
      <c r="BZ66" s="39"/>
      <c r="CA66" s="39"/>
      <c r="CB66" s="39"/>
    </row>
    <row r="67" spans="1:80" x14ac:dyDescent="0.2">
      <c r="A67" s="40" t="str">
        <f t="shared" ref="A67:A130" si="6">B67&amp;C67</f>
        <v>2022–23GERG</v>
      </c>
      <c r="B67" t="s">
        <v>660</v>
      </c>
      <c r="C67" t="s">
        <v>179</v>
      </c>
      <c r="D67">
        <v>0</v>
      </c>
      <c r="E67">
        <v>0</v>
      </c>
      <c r="F67">
        <v>0</v>
      </c>
      <c r="G67">
        <v>0</v>
      </c>
      <c r="H67">
        <v>0</v>
      </c>
      <c r="I67">
        <v>0</v>
      </c>
      <c r="J67">
        <v>0</v>
      </c>
      <c r="K67">
        <v>0</v>
      </c>
      <c r="L67">
        <v>0</v>
      </c>
      <c r="M67">
        <v>0</v>
      </c>
      <c r="N67">
        <v>0</v>
      </c>
      <c r="O67">
        <v>0</v>
      </c>
      <c r="P67">
        <v>0</v>
      </c>
      <c r="Q67">
        <v>0</v>
      </c>
      <c r="R67">
        <v>0</v>
      </c>
      <c r="S67">
        <v>0</v>
      </c>
      <c r="T67">
        <v>0</v>
      </c>
      <c r="U67">
        <v>0</v>
      </c>
      <c r="V67">
        <v>0</v>
      </c>
      <c r="W67">
        <v>1192395</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20411</v>
      </c>
      <c r="BA67">
        <v>0</v>
      </c>
      <c r="BB67">
        <v>0</v>
      </c>
      <c r="BC67">
        <v>52680</v>
      </c>
      <c r="BD67">
        <v>0</v>
      </c>
      <c r="BE67">
        <v>0</v>
      </c>
      <c r="BF67">
        <v>0</v>
      </c>
      <c r="BG67">
        <v>0</v>
      </c>
      <c r="BH67">
        <v>0</v>
      </c>
      <c r="BI67">
        <v>5711</v>
      </c>
      <c r="BJ67">
        <v>0</v>
      </c>
      <c r="BK67">
        <v>0</v>
      </c>
      <c r="BL67">
        <v>0</v>
      </c>
      <c r="BM67" s="37">
        <v>4749</v>
      </c>
      <c r="BN67">
        <v>0</v>
      </c>
      <c r="BO67">
        <v>0</v>
      </c>
      <c r="BP67">
        <v>0</v>
      </c>
      <c r="BQ67">
        <v>0</v>
      </c>
      <c r="BR67">
        <v>0</v>
      </c>
      <c r="BS67" s="37"/>
      <c r="BT67" s="39"/>
      <c r="BU67" s="40" t="e">
        <f t="shared" si="4"/>
        <v>#N/A</v>
      </c>
      <c r="BV67" s="39" t="s">
        <v>93</v>
      </c>
      <c r="BW67" s="39" t="str">
        <f t="shared" si="3"/>
        <v>Coin (excl. gold coin) not being legal tender</v>
      </c>
      <c r="BX67" s="40" t="e">
        <f t="shared" si="5"/>
        <v>#N/A</v>
      </c>
      <c r="BY67" s="39"/>
      <c r="BZ67" s="39"/>
      <c r="CA67" s="39"/>
      <c r="CB67" s="39"/>
    </row>
    <row r="68" spans="1:80" x14ac:dyDescent="0.2">
      <c r="A68" s="40" t="str">
        <f t="shared" si="6"/>
        <v>2022–23GHAN</v>
      </c>
      <c r="B68" t="s">
        <v>660</v>
      </c>
      <c r="C68" t="s">
        <v>180</v>
      </c>
      <c r="D68">
        <v>0</v>
      </c>
      <c r="E68">
        <v>186372</v>
      </c>
      <c r="F68">
        <v>0</v>
      </c>
      <c r="G68">
        <v>0</v>
      </c>
      <c r="H68">
        <v>0</v>
      </c>
      <c r="I68" s="37">
        <v>0</v>
      </c>
      <c r="J68">
        <v>0</v>
      </c>
      <c r="K68">
        <v>0</v>
      </c>
      <c r="L68">
        <v>0</v>
      </c>
      <c r="M68">
        <v>556459</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55</v>
      </c>
      <c r="AL68">
        <v>1000</v>
      </c>
      <c r="AM68">
        <v>33913</v>
      </c>
      <c r="AN68">
        <v>0</v>
      </c>
      <c r="AO68">
        <v>154210</v>
      </c>
      <c r="AP68">
        <v>0</v>
      </c>
      <c r="AQ68">
        <v>290769</v>
      </c>
      <c r="AR68">
        <v>65637</v>
      </c>
      <c r="AS68">
        <v>0</v>
      </c>
      <c r="AT68">
        <v>0</v>
      </c>
      <c r="AU68">
        <v>0</v>
      </c>
      <c r="AV68" s="37">
        <v>860247</v>
      </c>
      <c r="AW68">
        <v>236940</v>
      </c>
      <c r="AX68" s="37">
        <v>449072</v>
      </c>
      <c r="AY68">
        <v>24214</v>
      </c>
      <c r="AZ68">
        <v>1737334</v>
      </c>
      <c r="BA68">
        <v>22805</v>
      </c>
      <c r="BB68">
        <v>52661</v>
      </c>
      <c r="BC68">
        <v>439926</v>
      </c>
      <c r="BD68">
        <v>99680</v>
      </c>
      <c r="BE68">
        <v>4759</v>
      </c>
      <c r="BF68">
        <v>36862</v>
      </c>
      <c r="BG68">
        <v>396</v>
      </c>
      <c r="BH68">
        <v>0</v>
      </c>
      <c r="BI68">
        <v>28043</v>
      </c>
      <c r="BJ68">
        <v>2098</v>
      </c>
      <c r="BK68" s="37">
        <v>788271</v>
      </c>
      <c r="BL68">
        <v>5291</v>
      </c>
      <c r="BM68">
        <v>272672</v>
      </c>
      <c r="BN68">
        <v>48774</v>
      </c>
      <c r="BO68">
        <v>0</v>
      </c>
      <c r="BP68">
        <v>0</v>
      </c>
      <c r="BQ68">
        <v>0</v>
      </c>
      <c r="BR68">
        <v>12709</v>
      </c>
      <c r="BS68" s="37"/>
      <c r="BT68" s="39"/>
      <c r="BU68" s="40" t="e">
        <f t="shared" ref="BU68:BU70" si="7">RANK(BX68,$BX$3:$BX$69,0)</f>
        <v>#N/A</v>
      </c>
      <c r="BV68" s="39" t="s">
        <v>94</v>
      </c>
      <c r="BW68" s="39" t="str">
        <f>RIGHT(BV68,LEN(BV68)-3)</f>
        <v>Gold, non-monetary (excl. gold ores and concentrates)</v>
      </c>
      <c r="BX68" s="40" t="e">
        <f t="shared" si="5"/>
        <v>#N/A</v>
      </c>
      <c r="BY68" s="39"/>
      <c r="BZ68" s="39"/>
      <c r="CA68" s="39"/>
      <c r="CB68" s="39"/>
    </row>
    <row r="69" spans="1:80" x14ac:dyDescent="0.2">
      <c r="A69" s="40" t="str">
        <f t="shared" si="6"/>
        <v>2022–23GIBR</v>
      </c>
      <c r="B69" t="s">
        <v>660</v>
      </c>
      <c r="C69" t="s">
        <v>322</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s="37">
        <v>0</v>
      </c>
      <c r="BD69">
        <v>0</v>
      </c>
      <c r="BE69">
        <v>0</v>
      </c>
      <c r="BF69">
        <v>0</v>
      </c>
      <c r="BG69">
        <v>0</v>
      </c>
      <c r="BH69">
        <v>0</v>
      </c>
      <c r="BI69">
        <v>3577</v>
      </c>
      <c r="BJ69">
        <v>0</v>
      </c>
      <c r="BK69">
        <v>0</v>
      </c>
      <c r="BL69">
        <v>0</v>
      </c>
      <c r="BM69">
        <v>0</v>
      </c>
      <c r="BN69">
        <v>0</v>
      </c>
      <c r="BO69">
        <v>0</v>
      </c>
      <c r="BP69">
        <v>0</v>
      </c>
      <c r="BQ69">
        <v>0</v>
      </c>
      <c r="BR69">
        <v>0</v>
      </c>
      <c r="BS69" s="37"/>
      <c r="BT69" s="39"/>
      <c r="BU69" s="40" t="e">
        <f t="shared" si="7"/>
        <v>#N/A</v>
      </c>
      <c r="BV69" s="39" t="s">
        <v>115</v>
      </c>
      <c r="BW69" s="39" t="str">
        <f>RIGHT(BV69,LEN(BV69)-3)</f>
        <v>Combined confidential items</v>
      </c>
      <c r="BX69" s="40" t="e">
        <f t="shared" si="5"/>
        <v>#N/A</v>
      </c>
      <c r="BY69" s="39"/>
      <c r="BZ69" s="39"/>
      <c r="CA69" s="39"/>
      <c r="CB69" s="39"/>
    </row>
    <row r="70" spans="1:80" x14ac:dyDescent="0.2">
      <c r="A70" s="40" t="str">
        <f t="shared" si="6"/>
        <v>2022–23GMLA</v>
      </c>
      <c r="B70" t="s">
        <v>660</v>
      </c>
      <c r="C70" t="s">
        <v>181</v>
      </c>
      <c r="D70">
        <v>0</v>
      </c>
      <c r="E70">
        <v>0</v>
      </c>
      <c r="F70">
        <v>0</v>
      </c>
      <c r="G70">
        <v>0</v>
      </c>
      <c r="H70">
        <v>217302</v>
      </c>
      <c r="I70" s="37">
        <v>1504459</v>
      </c>
      <c r="J70">
        <v>0</v>
      </c>
      <c r="K70">
        <v>0</v>
      </c>
      <c r="L70">
        <v>0</v>
      </c>
      <c r="M70">
        <v>245015</v>
      </c>
      <c r="N70">
        <v>0</v>
      </c>
      <c r="O70">
        <v>0</v>
      </c>
      <c r="P70">
        <v>0</v>
      </c>
      <c r="Q70">
        <v>0</v>
      </c>
      <c r="R70">
        <v>0</v>
      </c>
      <c r="S70">
        <v>0</v>
      </c>
      <c r="T70">
        <v>0</v>
      </c>
      <c r="U70">
        <v>0</v>
      </c>
      <c r="V70">
        <v>0</v>
      </c>
      <c r="W70">
        <v>0</v>
      </c>
      <c r="X70">
        <v>0</v>
      </c>
      <c r="Y70">
        <v>0</v>
      </c>
      <c r="Z70" s="37">
        <v>0</v>
      </c>
      <c r="AA70">
        <v>0</v>
      </c>
      <c r="AB70">
        <v>0</v>
      </c>
      <c r="AC70">
        <v>0</v>
      </c>
      <c r="AD70">
        <v>0</v>
      </c>
      <c r="AE70">
        <v>0</v>
      </c>
      <c r="AF70">
        <v>0</v>
      </c>
      <c r="AG70" s="37">
        <v>0</v>
      </c>
      <c r="AH70">
        <v>0</v>
      </c>
      <c r="AI70" s="37">
        <v>0</v>
      </c>
      <c r="AJ70" s="37">
        <v>0</v>
      </c>
      <c r="AK70">
        <v>0</v>
      </c>
      <c r="AL70">
        <v>0</v>
      </c>
      <c r="AM70" s="37">
        <v>0</v>
      </c>
      <c r="AN70">
        <v>0</v>
      </c>
      <c r="AO70">
        <v>0</v>
      </c>
      <c r="AP70">
        <v>0</v>
      </c>
      <c r="AQ70">
        <v>0</v>
      </c>
      <c r="AR70">
        <v>0</v>
      </c>
      <c r="AS70" s="37">
        <v>0</v>
      </c>
      <c r="AT70">
        <v>0</v>
      </c>
      <c r="AU70">
        <v>0</v>
      </c>
      <c r="AV70" s="37">
        <v>1221521</v>
      </c>
      <c r="AW70" s="37">
        <v>0</v>
      </c>
      <c r="AX70" s="37">
        <v>499290</v>
      </c>
      <c r="AY70">
        <v>0</v>
      </c>
      <c r="AZ70" s="37">
        <v>0</v>
      </c>
      <c r="BA70" s="37">
        <v>0</v>
      </c>
      <c r="BB70" s="37">
        <v>0</v>
      </c>
      <c r="BC70" s="37">
        <v>188228</v>
      </c>
      <c r="BD70">
        <v>5880</v>
      </c>
      <c r="BE70">
        <v>0</v>
      </c>
      <c r="BF70">
        <v>0</v>
      </c>
      <c r="BG70">
        <v>0</v>
      </c>
      <c r="BH70">
        <v>0</v>
      </c>
      <c r="BI70" s="37">
        <v>0</v>
      </c>
      <c r="BJ70">
        <v>0</v>
      </c>
      <c r="BK70" s="37">
        <v>0</v>
      </c>
      <c r="BL70">
        <v>0</v>
      </c>
      <c r="BM70" s="37">
        <v>0</v>
      </c>
      <c r="BN70" s="37">
        <v>0</v>
      </c>
      <c r="BO70">
        <v>0</v>
      </c>
      <c r="BP70">
        <v>0</v>
      </c>
      <c r="BQ70">
        <v>0</v>
      </c>
      <c r="BR70" s="37">
        <v>5318</v>
      </c>
      <c r="BS70" s="37"/>
      <c r="BT70" s="39"/>
      <c r="BU70" s="40" t="e">
        <f t="shared" si="7"/>
        <v>#N/A</v>
      </c>
      <c r="BV70" s="39" t="s">
        <v>96</v>
      </c>
      <c r="BW70" s="39" t="s">
        <v>96</v>
      </c>
      <c r="BX70" s="40" t="e">
        <f t="shared" si="5"/>
        <v>#N/A</v>
      </c>
      <c r="BY70" s="39"/>
      <c r="BZ70" s="39"/>
      <c r="CA70" s="39"/>
      <c r="CB70" s="39"/>
    </row>
    <row r="71" spans="1:80" x14ac:dyDescent="0.2">
      <c r="A71" s="40" t="str">
        <f t="shared" si="6"/>
        <v>2022–23GNDA</v>
      </c>
      <c r="B71" t="s">
        <v>660</v>
      </c>
      <c r="C71" t="s">
        <v>350</v>
      </c>
      <c r="D71">
        <v>0</v>
      </c>
      <c r="E71">
        <v>0</v>
      </c>
      <c r="F71">
        <v>0</v>
      </c>
      <c r="G71" s="37">
        <v>0</v>
      </c>
      <c r="H71" s="37">
        <v>0</v>
      </c>
      <c r="I71" s="37">
        <v>0</v>
      </c>
      <c r="J71" s="37">
        <v>0</v>
      </c>
      <c r="K71" s="37">
        <v>0</v>
      </c>
      <c r="L71">
        <v>0</v>
      </c>
      <c r="M71" s="37">
        <v>0</v>
      </c>
      <c r="N71" s="37">
        <v>0</v>
      </c>
      <c r="O71">
        <v>0</v>
      </c>
      <c r="P71">
        <v>0</v>
      </c>
      <c r="Q71">
        <v>0</v>
      </c>
      <c r="R71">
        <v>0</v>
      </c>
      <c r="S71">
        <v>0</v>
      </c>
      <c r="T71">
        <v>0</v>
      </c>
      <c r="U71">
        <v>0</v>
      </c>
      <c r="V71" s="37">
        <v>0</v>
      </c>
      <c r="W71">
        <v>0</v>
      </c>
      <c r="X71">
        <v>0</v>
      </c>
      <c r="Y71">
        <v>0</v>
      </c>
      <c r="Z71">
        <v>0</v>
      </c>
      <c r="AA71">
        <v>0</v>
      </c>
      <c r="AB71">
        <v>0</v>
      </c>
      <c r="AC71">
        <v>0</v>
      </c>
      <c r="AD71">
        <v>0</v>
      </c>
      <c r="AE71">
        <v>0</v>
      </c>
      <c r="AF71" s="37">
        <v>0</v>
      </c>
      <c r="AG71">
        <v>0</v>
      </c>
      <c r="AH71">
        <v>0</v>
      </c>
      <c r="AI71" s="37">
        <v>0</v>
      </c>
      <c r="AJ71">
        <v>0</v>
      </c>
      <c r="AK71">
        <v>0</v>
      </c>
      <c r="AL71" s="37">
        <v>0</v>
      </c>
      <c r="AM71" s="37">
        <v>0</v>
      </c>
      <c r="AN71">
        <v>0</v>
      </c>
      <c r="AO71">
        <v>0</v>
      </c>
      <c r="AP71">
        <v>0</v>
      </c>
      <c r="AQ71">
        <v>0</v>
      </c>
      <c r="AR71">
        <v>0</v>
      </c>
      <c r="AS71">
        <v>0</v>
      </c>
      <c r="AT71" s="37">
        <v>0</v>
      </c>
      <c r="AU71">
        <v>0</v>
      </c>
      <c r="AV71">
        <v>0</v>
      </c>
      <c r="AW71">
        <v>0</v>
      </c>
      <c r="AX71" s="37">
        <v>1477</v>
      </c>
      <c r="AY71">
        <v>0</v>
      </c>
      <c r="AZ71" s="37">
        <v>0</v>
      </c>
      <c r="BA71" s="37">
        <v>0</v>
      </c>
      <c r="BB71">
        <v>294</v>
      </c>
      <c r="BC71" s="37">
        <v>88</v>
      </c>
      <c r="BD71" s="37">
        <v>0</v>
      </c>
      <c r="BE71">
        <v>0</v>
      </c>
      <c r="BF71">
        <v>0</v>
      </c>
      <c r="BG71">
        <v>0</v>
      </c>
      <c r="BH71">
        <v>59</v>
      </c>
      <c r="BI71" s="37">
        <v>0</v>
      </c>
      <c r="BJ71">
        <v>0</v>
      </c>
      <c r="BK71" s="37">
        <v>5133</v>
      </c>
      <c r="BL71" s="37">
        <v>0</v>
      </c>
      <c r="BM71" s="37">
        <v>0</v>
      </c>
      <c r="BN71" s="37">
        <v>0</v>
      </c>
      <c r="BO71">
        <v>0</v>
      </c>
      <c r="BP71">
        <v>0</v>
      </c>
      <c r="BQ71">
        <v>0</v>
      </c>
      <c r="BR71" s="37">
        <v>0</v>
      </c>
      <c r="BS71" s="37"/>
      <c r="BT71" s="39"/>
      <c r="BU71" s="40"/>
      <c r="BV71" s="39"/>
      <c r="BW71" s="39"/>
      <c r="BX71" s="40"/>
      <c r="BY71" s="39"/>
      <c r="BZ71" s="39"/>
      <c r="CA71" s="39"/>
      <c r="CB71" s="39"/>
    </row>
    <row r="72" spans="1:80" x14ac:dyDescent="0.2">
      <c r="A72" s="40" t="str">
        <f t="shared" si="6"/>
        <v>2022–23GREE</v>
      </c>
      <c r="B72" t="s">
        <v>660</v>
      </c>
      <c r="C72" t="s">
        <v>182</v>
      </c>
      <c r="D72">
        <v>0</v>
      </c>
      <c r="E72">
        <v>0</v>
      </c>
      <c r="F72">
        <v>0</v>
      </c>
      <c r="G72">
        <v>391674</v>
      </c>
      <c r="H72">
        <v>0</v>
      </c>
      <c r="I72">
        <v>1094051</v>
      </c>
      <c r="J72">
        <v>0</v>
      </c>
      <c r="K72">
        <v>3534</v>
      </c>
      <c r="L72">
        <v>0</v>
      </c>
      <c r="M72">
        <v>0</v>
      </c>
      <c r="N72">
        <v>0</v>
      </c>
      <c r="O72">
        <v>0</v>
      </c>
      <c r="P72">
        <v>0</v>
      </c>
      <c r="Q72">
        <v>0</v>
      </c>
      <c r="R72">
        <v>0</v>
      </c>
      <c r="S72">
        <v>0</v>
      </c>
      <c r="T72">
        <v>0</v>
      </c>
      <c r="U72" s="37">
        <v>0</v>
      </c>
      <c r="V72">
        <v>0</v>
      </c>
      <c r="W72">
        <v>4133107</v>
      </c>
      <c r="X72">
        <v>0</v>
      </c>
      <c r="Y72">
        <v>0</v>
      </c>
      <c r="Z72">
        <v>0</v>
      </c>
      <c r="AA72">
        <v>0</v>
      </c>
      <c r="AB72">
        <v>0</v>
      </c>
      <c r="AC72">
        <v>0</v>
      </c>
      <c r="AD72">
        <v>0</v>
      </c>
      <c r="AE72">
        <v>0</v>
      </c>
      <c r="AF72">
        <v>0</v>
      </c>
      <c r="AG72">
        <v>0</v>
      </c>
      <c r="AH72">
        <v>0</v>
      </c>
      <c r="AI72">
        <v>0</v>
      </c>
      <c r="AJ72">
        <v>248722</v>
      </c>
      <c r="AK72">
        <v>0</v>
      </c>
      <c r="AL72">
        <v>0</v>
      </c>
      <c r="AM72">
        <v>2709</v>
      </c>
      <c r="AN72">
        <v>0</v>
      </c>
      <c r="AO72" s="37">
        <v>0</v>
      </c>
      <c r="AP72">
        <v>0</v>
      </c>
      <c r="AQ72">
        <v>0</v>
      </c>
      <c r="AR72">
        <v>99457</v>
      </c>
      <c r="AS72">
        <v>0</v>
      </c>
      <c r="AT72" s="37">
        <v>0</v>
      </c>
      <c r="AU72">
        <v>0</v>
      </c>
      <c r="AV72" s="37">
        <v>0</v>
      </c>
      <c r="AW72" s="37">
        <v>99379</v>
      </c>
      <c r="AX72" s="37">
        <v>8349</v>
      </c>
      <c r="AY72">
        <v>0</v>
      </c>
      <c r="AZ72" s="37">
        <v>81078</v>
      </c>
      <c r="BA72">
        <v>0</v>
      </c>
      <c r="BB72" s="37">
        <v>20969</v>
      </c>
      <c r="BC72" s="37">
        <v>187748</v>
      </c>
      <c r="BD72" s="37">
        <v>111361</v>
      </c>
      <c r="BE72">
        <v>0</v>
      </c>
      <c r="BF72">
        <v>0</v>
      </c>
      <c r="BG72">
        <v>0</v>
      </c>
      <c r="BH72">
        <v>0</v>
      </c>
      <c r="BI72" s="37">
        <v>11783</v>
      </c>
      <c r="BJ72">
        <v>0</v>
      </c>
      <c r="BK72" s="37">
        <v>107415</v>
      </c>
      <c r="BL72">
        <v>0</v>
      </c>
      <c r="BM72">
        <v>11761</v>
      </c>
      <c r="BN72" s="37">
        <v>0</v>
      </c>
      <c r="BO72">
        <v>0</v>
      </c>
      <c r="BP72">
        <v>0</v>
      </c>
      <c r="BQ72">
        <v>0</v>
      </c>
      <c r="BR72">
        <v>0</v>
      </c>
      <c r="BS72" s="37"/>
      <c r="BT72" s="39"/>
      <c r="BU72" s="40"/>
      <c r="BV72" s="39"/>
      <c r="BW72" s="39"/>
      <c r="BX72" s="40"/>
      <c r="BY72" s="39"/>
      <c r="BZ72" s="39"/>
      <c r="CA72" s="39"/>
      <c r="CB72" s="39"/>
    </row>
    <row r="73" spans="1:80" x14ac:dyDescent="0.2">
      <c r="A73" s="40" t="str">
        <f t="shared" si="6"/>
        <v>2022–23GUAM</v>
      </c>
      <c r="B73" t="s">
        <v>660</v>
      </c>
      <c r="C73" t="s">
        <v>183</v>
      </c>
      <c r="D73">
        <v>0</v>
      </c>
      <c r="E73">
        <v>353642</v>
      </c>
      <c r="F73">
        <v>0</v>
      </c>
      <c r="G73">
        <v>0</v>
      </c>
      <c r="H73">
        <v>48167</v>
      </c>
      <c r="I73">
        <v>0</v>
      </c>
      <c r="J73">
        <v>30568</v>
      </c>
      <c r="K73">
        <v>29549</v>
      </c>
      <c r="L73">
        <v>20536</v>
      </c>
      <c r="M73">
        <v>534291</v>
      </c>
      <c r="N73">
        <v>170694</v>
      </c>
      <c r="O73">
        <v>0</v>
      </c>
      <c r="P73">
        <v>0</v>
      </c>
      <c r="Q73">
        <v>0</v>
      </c>
      <c r="R73">
        <v>0</v>
      </c>
      <c r="S73">
        <v>0</v>
      </c>
      <c r="T73">
        <v>0</v>
      </c>
      <c r="U73">
        <v>0</v>
      </c>
      <c r="V73">
        <v>44597</v>
      </c>
      <c r="W73">
        <v>0</v>
      </c>
      <c r="X73">
        <v>0</v>
      </c>
      <c r="Y73">
        <v>0</v>
      </c>
      <c r="Z73">
        <v>0</v>
      </c>
      <c r="AA73">
        <v>0</v>
      </c>
      <c r="AB73">
        <v>0</v>
      </c>
      <c r="AC73">
        <v>0</v>
      </c>
      <c r="AD73">
        <v>0</v>
      </c>
      <c r="AE73">
        <v>0</v>
      </c>
      <c r="AF73">
        <v>0</v>
      </c>
      <c r="AG73">
        <v>225</v>
      </c>
      <c r="AH73">
        <v>24996</v>
      </c>
      <c r="AI73">
        <v>0</v>
      </c>
      <c r="AJ73">
        <v>0</v>
      </c>
      <c r="AK73">
        <v>0</v>
      </c>
      <c r="AL73">
        <v>125</v>
      </c>
      <c r="AM73">
        <v>0</v>
      </c>
      <c r="AN73">
        <v>0</v>
      </c>
      <c r="AO73">
        <v>1504</v>
      </c>
      <c r="AP73">
        <v>0</v>
      </c>
      <c r="AQ73">
        <v>0</v>
      </c>
      <c r="AR73">
        <v>16825</v>
      </c>
      <c r="AS73">
        <v>0</v>
      </c>
      <c r="AT73">
        <v>0</v>
      </c>
      <c r="AU73">
        <v>0</v>
      </c>
      <c r="AV73">
        <v>49299</v>
      </c>
      <c r="AW73">
        <v>27386</v>
      </c>
      <c r="AX73">
        <v>18396</v>
      </c>
      <c r="AY73">
        <v>0</v>
      </c>
      <c r="AZ73" s="37">
        <v>308407</v>
      </c>
      <c r="BA73">
        <v>4000</v>
      </c>
      <c r="BB73">
        <v>0</v>
      </c>
      <c r="BC73">
        <v>64319</v>
      </c>
      <c r="BD73" s="37">
        <v>16054</v>
      </c>
      <c r="BE73">
        <v>0</v>
      </c>
      <c r="BF73">
        <v>0</v>
      </c>
      <c r="BG73">
        <v>2512</v>
      </c>
      <c r="BH73">
        <v>0</v>
      </c>
      <c r="BI73">
        <v>5206</v>
      </c>
      <c r="BJ73">
        <v>0</v>
      </c>
      <c r="BK73" s="37">
        <v>438</v>
      </c>
      <c r="BL73">
        <v>8201</v>
      </c>
      <c r="BM73">
        <v>9467</v>
      </c>
      <c r="BN73">
        <v>46602</v>
      </c>
      <c r="BO73">
        <v>0</v>
      </c>
      <c r="BP73">
        <v>0</v>
      </c>
      <c r="BQ73">
        <v>0</v>
      </c>
      <c r="BR73" s="37">
        <v>484</v>
      </c>
      <c r="BS73" s="37"/>
      <c r="BT73" s="39"/>
      <c r="BU73" s="40"/>
      <c r="BV73" s="39"/>
      <c r="BW73" s="39"/>
      <c r="BX73" s="40"/>
      <c r="BY73" s="39"/>
      <c r="BZ73" s="39"/>
      <c r="CA73" s="39"/>
      <c r="CB73" s="39"/>
    </row>
    <row r="74" spans="1:80" x14ac:dyDescent="0.2">
      <c r="A74" s="40" t="str">
        <f t="shared" si="6"/>
        <v>2022–23GUIN</v>
      </c>
      <c r="B74" t="s">
        <v>660</v>
      </c>
      <c r="C74" t="s">
        <v>184</v>
      </c>
      <c r="D74">
        <v>0</v>
      </c>
      <c r="E74">
        <v>0</v>
      </c>
      <c r="F74">
        <v>0</v>
      </c>
      <c r="G74">
        <v>0</v>
      </c>
      <c r="H74">
        <v>0</v>
      </c>
      <c r="I74">
        <v>0</v>
      </c>
      <c r="J74">
        <v>0</v>
      </c>
      <c r="K74">
        <v>0</v>
      </c>
      <c r="L74">
        <v>0</v>
      </c>
      <c r="M74">
        <v>0</v>
      </c>
      <c r="N74">
        <v>0</v>
      </c>
      <c r="O74">
        <v>0</v>
      </c>
      <c r="P74">
        <v>0</v>
      </c>
      <c r="Q74">
        <v>0</v>
      </c>
      <c r="R74">
        <v>0</v>
      </c>
      <c r="S74">
        <v>0</v>
      </c>
      <c r="T74">
        <v>0</v>
      </c>
      <c r="U74">
        <v>12660</v>
      </c>
      <c r="V74">
        <v>0</v>
      </c>
      <c r="W74">
        <v>0</v>
      </c>
      <c r="X74">
        <v>0</v>
      </c>
      <c r="Y74">
        <v>0</v>
      </c>
      <c r="Z74">
        <v>0</v>
      </c>
      <c r="AA74">
        <v>0</v>
      </c>
      <c r="AB74">
        <v>0</v>
      </c>
      <c r="AC74">
        <v>0</v>
      </c>
      <c r="AD74">
        <v>0</v>
      </c>
      <c r="AE74">
        <v>0</v>
      </c>
      <c r="AF74">
        <v>0</v>
      </c>
      <c r="AG74">
        <v>0</v>
      </c>
      <c r="AH74">
        <v>0</v>
      </c>
      <c r="AI74">
        <v>0</v>
      </c>
      <c r="AJ74">
        <v>0</v>
      </c>
      <c r="AK74">
        <v>0</v>
      </c>
      <c r="AL74">
        <v>0</v>
      </c>
      <c r="AM74">
        <v>0</v>
      </c>
      <c r="AN74">
        <v>0</v>
      </c>
      <c r="AO74">
        <v>2200</v>
      </c>
      <c r="AP74">
        <v>0</v>
      </c>
      <c r="AQ74">
        <v>0</v>
      </c>
      <c r="AR74">
        <v>51236</v>
      </c>
      <c r="AS74">
        <v>0</v>
      </c>
      <c r="AT74">
        <v>0</v>
      </c>
      <c r="AU74">
        <v>0</v>
      </c>
      <c r="AV74">
        <v>5085</v>
      </c>
      <c r="AW74">
        <v>0</v>
      </c>
      <c r="AX74">
        <v>0</v>
      </c>
      <c r="AY74">
        <v>0</v>
      </c>
      <c r="AZ74">
        <v>14946</v>
      </c>
      <c r="BA74">
        <v>0</v>
      </c>
      <c r="BB74">
        <v>14000</v>
      </c>
      <c r="BC74" s="37">
        <v>410328</v>
      </c>
      <c r="BD74">
        <v>317875</v>
      </c>
      <c r="BE74">
        <v>0</v>
      </c>
      <c r="BF74">
        <v>0</v>
      </c>
      <c r="BG74">
        <v>0</v>
      </c>
      <c r="BH74">
        <v>0</v>
      </c>
      <c r="BI74">
        <v>0</v>
      </c>
      <c r="BJ74">
        <v>0</v>
      </c>
      <c r="BK74">
        <v>447221</v>
      </c>
      <c r="BL74">
        <v>1680</v>
      </c>
      <c r="BM74">
        <v>4875</v>
      </c>
      <c r="BN74">
        <v>128600</v>
      </c>
      <c r="BO74">
        <v>0</v>
      </c>
      <c r="BP74">
        <v>0</v>
      </c>
      <c r="BQ74">
        <v>0</v>
      </c>
      <c r="BR74">
        <v>0</v>
      </c>
      <c r="BS74" s="37"/>
      <c r="BT74" s="39"/>
      <c r="BU74" s="40"/>
      <c r="BV74" s="39"/>
      <c r="BW74" s="39"/>
      <c r="BX74" s="40"/>
      <c r="BY74" s="39"/>
      <c r="BZ74" s="39"/>
      <c r="CA74" s="39"/>
      <c r="CB74" s="39"/>
    </row>
    <row r="75" spans="1:80" x14ac:dyDescent="0.2">
      <c r="A75" s="40" t="str">
        <f t="shared" si="6"/>
        <v>2022–23GUYA</v>
      </c>
      <c r="B75" t="s">
        <v>660</v>
      </c>
      <c r="C75" t="s">
        <v>185</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s="37">
        <v>0</v>
      </c>
      <c r="AW75">
        <v>0</v>
      </c>
      <c r="AX75">
        <v>0</v>
      </c>
      <c r="AY75">
        <v>0</v>
      </c>
      <c r="AZ75">
        <v>0</v>
      </c>
      <c r="BA75">
        <v>0</v>
      </c>
      <c r="BB75">
        <v>0</v>
      </c>
      <c r="BC75" s="37">
        <v>0</v>
      </c>
      <c r="BD75">
        <v>0</v>
      </c>
      <c r="BE75">
        <v>30719</v>
      </c>
      <c r="BF75">
        <v>0</v>
      </c>
      <c r="BG75">
        <v>0</v>
      </c>
      <c r="BH75">
        <v>0</v>
      </c>
      <c r="BI75">
        <v>0</v>
      </c>
      <c r="BJ75">
        <v>0</v>
      </c>
      <c r="BK75">
        <v>0</v>
      </c>
      <c r="BL75">
        <v>0</v>
      </c>
      <c r="BM75">
        <v>0</v>
      </c>
      <c r="BN75">
        <v>0</v>
      </c>
      <c r="BO75">
        <v>0</v>
      </c>
      <c r="BP75">
        <v>0</v>
      </c>
      <c r="BQ75">
        <v>0</v>
      </c>
      <c r="BR75">
        <v>0</v>
      </c>
      <c r="BS75" s="37"/>
      <c r="BT75" s="39"/>
      <c r="BU75" s="40"/>
      <c r="BV75" s="39"/>
      <c r="BW75" s="39"/>
      <c r="BX75" s="40"/>
      <c r="BY75" s="39"/>
      <c r="BZ75" s="39"/>
      <c r="CA75" s="39"/>
      <c r="CB75" s="39"/>
    </row>
    <row r="76" spans="1:80" x14ac:dyDescent="0.2">
      <c r="A76" s="40" t="str">
        <f t="shared" si="6"/>
        <v>2022–23HDRS</v>
      </c>
      <c r="B76" t="s">
        <v>660</v>
      </c>
      <c r="C76" t="s">
        <v>187</v>
      </c>
      <c r="D76">
        <v>0</v>
      </c>
      <c r="E76">
        <v>0</v>
      </c>
      <c r="F76">
        <v>0</v>
      </c>
      <c r="G76">
        <v>0</v>
      </c>
      <c r="H76" s="37">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s="37">
        <v>0</v>
      </c>
      <c r="AI76" s="37">
        <v>0</v>
      </c>
      <c r="AJ76">
        <v>0</v>
      </c>
      <c r="AK76">
        <v>0</v>
      </c>
      <c r="AL76">
        <v>0</v>
      </c>
      <c r="AM76">
        <v>0</v>
      </c>
      <c r="AN76">
        <v>0</v>
      </c>
      <c r="AO76">
        <v>27728</v>
      </c>
      <c r="AP76">
        <v>0</v>
      </c>
      <c r="AQ76">
        <v>0</v>
      </c>
      <c r="AR76">
        <v>0</v>
      </c>
      <c r="AS76">
        <v>0</v>
      </c>
      <c r="AT76">
        <v>0</v>
      </c>
      <c r="AU76">
        <v>0</v>
      </c>
      <c r="AV76">
        <v>0</v>
      </c>
      <c r="AW76">
        <v>0</v>
      </c>
      <c r="AX76" s="37">
        <v>0</v>
      </c>
      <c r="AY76">
        <v>0</v>
      </c>
      <c r="AZ76" s="37">
        <v>0</v>
      </c>
      <c r="BA76" s="37">
        <v>0</v>
      </c>
      <c r="BB76">
        <v>0</v>
      </c>
      <c r="BC76">
        <v>0</v>
      </c>
      <c r="BD76">
        <v>0</v>
      </c>
      <c r="BE76">
        <v>0</v>
      </c>
      <c r="BF76">
        <v>0</v>
      </c>
      <c r="BG76">
        <v>0</v>
      </c>
      <c r="BH76">
        <v>0</v>
      </c>
      <c r="BI76">
        <v>0</v>
      </c>
      <c r="BJ76">
        <v>0</v>
      </c>
      <c r="BK76" s="37">
        <v>0</v>
      </c>
      <c r="BL76">
        <v>0</v>
      </c>
      <c r="BM76" s="37">
        <v>0</v>
      </c>
      <c r="BN76">
        <v>0</v>
      </c>
      <c r="BO76">
        <v>0</v>
      </c>
      <c r="BP76">
        <v>0</v>
      </c>
      <c r="BQ76">
        <v>0</v>
      </c>
      <c r="BR76">
        <v>0</v>
      </c>
      <c r="BS76" s="37"/>
      <c r="BT76" s="39"/>
      <c r="BU76" s="40"/>
      <c r="BV76" s="39"/>
      <c r="BW76" s="39"/>
      <c r="BX76" s="40"/>
      <c r="BY76" s="39"/>
      <c r="BZ76" s="39"/>
      <c r="CA76" s="39"/>
      <c r="CB76" s="39"/>
    </row>
    <row r="77" spans="1:80" x14ac:dyDescent="0.2">
      <c r="A77" s="40" t="str">
        <f t="shared" si="6"/>
        <v>2022–23HGRY</v>
      </c>
      <c r="B77" t="s">
        <v>660</v>
      </c>
      <c r="C77" t="s">
        <v>188</v>
      </c>
      <c r="D77" s="37">
        <v>0</v>
      </c>
      <c r="E77" s="37">
        <v>0</v>
      </c>
      <c r="F77" s="37">
        <v>0</v>
      </c>
      <c r="G77" s="37">
        <v>0</v>
      </c>
      <c r="H77" s="37">
        <v>0</v>
      </c>
      <c r="I77" s="37">
        <v>0</v>
      </c>
      <c r="J77" s="37">
        <v>17974</v>
      </c>
      <c r="K77" s="37">
        <v>0</v>
      </c>
      <c r="L77" s="37">
        <v>0</v>
      </c>
      <c r="M77" s="37">
        <v>5000</v>
      </c>
      <c r="N77" s="37">
        <v>0</v>
      </c>
      <c r="O77">
        <v>0</v>
      </c>
      <c r="P77" s="37">
        <v>0</v>
      </c>
      <c r="Q77" s="37">
        <v>0</v>
      </c>
      <c r="R77">
        <v>0</v>
      </c>
      <c r="S77">
        <v>0</v>
      </c>
      <c r="T77" s="37">
        <v>0</v>
      </c>
      <c r="U77">
        <v>0</v>
      </c>
      <c r="V77" s="37">
        <v>0</v>
      </c>
      <c r="W77" s="37">
        <v>0</v>
      </c>
      <c r="X77" s="37">
        <v>0</v>
      </c>
      <c r="Y77" s="37">
        <v>0</v>
      </c>
      <c r="Z77" s="37">
        <v>0</v>
      </c>
      <c r="AA77">
        <v>0</v>
      </c>
      <c r="AB77" s="37">
        <v>0</v>
      </c>
      <c r="AC77" s="37">
        <v>0</v>
      </c>
      <c r="AD77" s="37">
        <v>0</v>
      </c>
      <c r="AE77" s="37">
        <v>0</v>
      </c>
      <c r="AF77" s="37">
        <v>0</v>
      </c>
      <c r="AG77" s="37">
        <v>0</v>
      </c>
      <c r="AH77" s="37">
        <v>15782448</v>
      </c>
      <c r="AI77" s="37">
        <v>0</v>
      </c>
      <c r="AJ77" s="37">
        <v>0</v>
      </c>
      <c r="AK77" s="37">
        <v>0</v>
      </c>
      <c r="AL77" s="37">
        <v>0</v>
      </c>
      <c r="AM77" s="37">
        <v>0</v>
      </c>
      <c r="AN77" s="37">
        <v>0</v>
      </c>
      <c r="AO77" s="37">
        <v>0</v>
      </c>
      <c r="AP77" s="37">
        <v>0</v>
      </c>
      <c r="AQ77" s="37">
        <v>0</v>
      </c>
      <c r="AR77" s="37">
        <v>0</v>
      </c>
      <c r="AS77" s="37">
        <v>0</v>
      </c>
      <c r="AT77" s="37">
        <v>0</v>
      </c>
      <c r="AU77" s="37">
        <v>0</v>
      </c>
      <c r="AV77" s="37">
        <v>5415</v>
      </c>
      <c r="AW77" s="37">
        <v>0</v>
      </c>
      <c r="AX77" s="37">
        <v>0</v>
      </c>
      <c r="AY77" s="37">
        <v>0</v>
      </c>
      <c r="AZ77" s="37">
        <v>231427</v>
      </c>
      <c r="BA77" s="37">
        <v>0</v>
      </c>
      <c r="BB77" s="37">
        <v>2425</v>
      </c>
      <c r="BC77" s="37">
        <v>287591</v>
      </c>
      <c r="BD77" s="37">
        <v>6360</v>
      </c>
      <c r="BE77" s="37">
        <v>3787</v>
      </c>
      <c r="BF77" s="37">
        <v>0</v>
      </c>
      <c r="BG77" s="37">
        <v>0</v>
      </c>
      <c r="BH77" s="37">
        <v>0</v>
      </c>
      <c r="BI77" s="37">
        <v>2809</v>
      </c>
      <c r="BJ77" s="37">
        <v>0</v>
      </c>
      <c r="BK77" s="37">
        <v>79176</v>
      </c>
      <c r="BL77" s="37">
        <v>0</v>
      </c>
      <c r="BM77" s="37">
        <v>30197</v>
      </c>
      <c r="BN77" s="37">
        <v>0</v>
      </c>
      <c r="BO77" s="37">
        <v>0</v>
      </c>
      <c r="BP77">
        <v>0</v>
      </c>
      <c r="BQ77">
        <v>0</v>
      </c>
      <c r="BR77" s="37">
        <v>0</v>
      </c>
      <c r="BS77" s="37"/>
      <c r="BT77" s="39"/>
      <c r="BU77" s="40"/>
      <c r="BV77" s="39"/>
      <c r="BW77" s="39"/>
      <c r="BX77" s="40"/>
      <c r="BY77" s="39"/>
      <c r="BZ77" s="39"/>
      <c r="CA77" s="39"/>
      <c r="CB77" s="39"/>
    </row>
    <row r="78" spans="1:80" x14ac:dyDescent="0.2">
      <c r="A78" s="40" t="str">
        <f t="shared" si="6"/>
        <v>2022–23HONG</v>
      </c>
      <c r="B78" t="s">
        <v>660</v>
      </c>
      <c r="C78" t="s">
        <v>189</v>
      </c>
      <c r="D78">
        <v>9212000</v>
      </c>
      <c r="E78">
        <v>107527591</v>
      </c>
      <c r="F78">
        <v>4154544</v>
      </c>
      <c r="G78">
        <v>14713653</v>
      </c>
      <c r="H78">
        <v>355001</v>
      </c>
      <c r="I78">
        <v>38239023</v>
      </c>
      <c r="J78">
        <v>1790188</v>
      </c>
      <c r="K78">
        <v>1141993</v>
      </c>
      <c r="L78">
        <v>1386790</v>
      </c>
      <c r="M78">
        <v>2614640</v>
      </c>
      <c r="N78">
        <v>781428</v>
      </c>
      <c r="O78">
        <v>11105</v>
      </c>
      <c r="P78">
        <v>0</v>
      </c>
      <c r="Q78">
        <v>0</v>
      </c>
      <c r="R78">
        <v>0</v>
      </c>
      <c r="S78" s="37">
        <v>24524</v>
      </c>
      <c r="T78">
        <v>0</v>
      </c>
      <c r="U78">
        <v>0</v>
      </c>
      <c r="V78">
        <v>151171</v>
      </c>
      <c r="W78">
        <v>55573639</v>
      </c>
      <c r="X78">
        <v>1404742</v>
      </c>
      <c r="Y78">
        <v>67553011</v>
      </c>
      <c r="Z78">
        <v>52</v>
      </c>
      <c r="AA78">
        <v>0</v>
      </c>
      <c r="AB78">
        <v>189490</v>
      </c>
      <c r="AC78">
        <v>86128</v>
      </c>
      <c r="AD78">
        <v>28296</v>
      </c>
      <c r="AE78">
        <v>40771</v>
      </c>
      <c r="AF78">
        <v>15183</v>
      </c>
      <c r="AG78">
        <v>43031</v>
      </c>
      <c r="AH78">
        <v>8280841</v>
      </c>
      <c r="AI78">
        <v>2391901</v>
      </c>
      <c r="AJ78">
        <v>58868</v>
      </c>
      <c r="AK78">
        <v>229753</v>
      </c>
      <c r="AL78">
        <v>101218</v>
      </c>
      <c r="AM78">
        <v>278650</v>
      </c>
      <c r="AN78">
        <v>90108</v>
      </c>
      <c r="AO78">
        <v>92302</v>
      </c>
      <c r="AP78">
        <v>76653</v>
      </c>
      <c r="AQ78">
        <v>89852</v>
      </c>
      <c r="AR78">
        <v>18555</v>
      </c>
      <c r="AS78">
        <v>17999887</v>
      </c>
      <c r="AT78">
        <v>225023</v>
      </c>
      <c r="AU78">
        <v>3526121</v>
      </c>
      <c r="AV78" s="37">
        <v>484414</v>
      </c>
      <c r="AW78" s="37">
        <v>684274</v>
      </c>
      <c r="AX78">
        <v>947035</v>
      </c>
      <c r="AY78">
        <v>43857</v>
      </c>
      <c r="AZ78" s="37">
        <v>773464</v>
      </c>
      <c r="BA78" s="37">
        <v>2849874</v>
      </c>
      <c r="BB78">
        <v>783701</v>
      </c>
      <c r="BC78" s="37">
        <v>1048609</v>
      </c>
      <c r="BD78">
        <v>969933</v>
      </c>
      <c r="BE78">
        <v>557918</v>
      </c>
      <c r="BF78">
        <v>77730</v>
      </c>
      <c r="BG78">
        <v>2235195</v>
      </c>
      <c r="BH78">
        <v>89461</v>
      </c>
      <c r="BI78">
        <v>147957</v>
      </c>
      <c r="BJ78">
        <v>18419</v>
      </c>
      <c r="BK78" s="37">
        <v>1074182</v>
      </c>
      <c r="BL78">
        <v>229069</v>
      </c>
      <c r="BM78" s="37">
        <v>4779839</v>
      </c>
      <c r="BN78" s="37">
        <v>1328287</v>
      </c>
      <c r="BO78">
        <v>1915735</v>
      </c>
      <c r="BP78">
        <v>0</v>
      </c>
      <c r="BQ78">
        <v>0</v>
      </c>
      <c r="BR78">
        <v>874998</v>
      </c>
      <c r="BS78" s="37"/>
      <c r="BT78" s="39"/>
      <c r="BU78" s="40"/>
      <c r="BV78" s="39"/>
      <c r="BW78" s="39"/>
      <c r="BX78" s="40"/>
      <c r="BY78" s="39"/>
      <c r="BZ78" s="39"/>
      <c r="CA78" s="39"/>
      <c r="CB78" s="39"/>
    </row>
    <row r="79" spans="1:80" x14ac:dyDescent="0.2">
      <c r="A79" s="40" t="str">
        <f t="shared" si="6"/>
        <v>2022–23ICEL</v>
      </c>
      <c r="B79" t="s">
        <v>660</v>
      </c>
      <c r="C79" t="s">
        <v>190</v>
      </c>
      <c r="D79" s="37">
        <v>0</v>
      </c>
      <c r="E79" s="37">
        <v>0</v>
      </c>
      <c r="F79" s="37">
        <v>0</v>
      </c>
      <c r="G79" s="37">
        <v>0</v>
      </c>
      <c r="H79" s="37">
        <v>0</v>
      </c>
      <c r="I79" s="37">
        <v>0</v>
      </c>
      <c r="J79" s="37">
        <v>0</v>
      </c>
      <c r="K79" s="37">
        <v>0</v>
      </c>
      <c r="L79" s="37">
        <v>0</v>
      </c>
      <c r="M79" s="37">
        <v>0</v>
      </c>
      <c r="N79" s="37">
        <v>0</v>
      </c>
      <c r="O79">
        <v>0</v>
      </c>
      <c r="P79" s="37">
        <v>0</v>
      </c>
      <c r="Q79" s="37">
        <v>0</v>
      </c>
      <c r="R79">
        <v>0</v>
      </c>
      <c r="S79" s="37">
        <v>0</v>
      </c>
      <c r="T79" s="37">
        <v>0</v>
      </c>
      <c r="U79" s="37">
        <v>0</v>
      </c>
      <c r="V79" s="37">
        <v>0</v>
      </c>
      <c r="W79" s="37">
        <v>0</v>
      </c>
      <c r="X79" s="37">
        <v>0</v>
      </c>
      <c r="Y79" s="37">
        <v>0</v>
      </c>
      <c r="Z79" s="37">
        <v>0</v>
      </c>
      <c r="AA79">
        <v>0</v>
      </c>
      <c r="AB79" s="37">
        <v>0</v>
      </c>
      <c r="AC79" s="37">
        <v>0</v>
      </c>
      <c r="AD79" s="37">
        <v>0</v>
      </c>
      <c r="AE79" s="37">
        <v>0</v>
      </c>
      <c r="AF79" s="37">
        <v>0</v>
      </c>
      <c r="AG79" s="37">
        <v>0</v>
      </c>
      <c r="AH79" s="37">
        <v>0</v>
      </c>
      <c r="AI79" s="37">
        <v>132488</v>
      </c>
      <c r="AJ79">
        <v>0</v>
      </c>
      <c r="AK79" s="37">
        <v>0</v>
      </c>
      <c r="AL79" s="37">
        <v>0</v>
      </c>
      <c r="AM79" s="37">
        <v>0</v>
      </c>
      <c r="AN79" s="37">
        <v>0</v>
      </c>
      <c r="AO79" s="37">
        <v>0</v>
      </c>
      <c r="AP79" s="37">
        <v>0</v>
      </c>
      <c r="AQ79" s="37">
        <v>0</v>
      </c>
      <c r="AR79" s="37">
        <v>0</v>
      </c>
      <c r="AS79" s="37">
        <v>0</v>
      </c>
      <c r="AT79" s="37">
        <v>0</v>
      </c>
      <c r="AU79" s="37">
        <v>0</v>
      </c>
      <c r="AV79" s="37">
        <v>2010</v>
      </c>
      <c r="AW79" s="37">
        <v>0</v>
      </c>
      <c r="AX79" s="37">
        <v>6301</v>
      </c>
      <c r="AY79" s="37">
        <v>0</v>
      </c>
      <c r="AZ79" s="37">
        <v>2945</v>
      </c>
      <c r="BA79" s="37">
        <v>0</v>
      </c>
      <c r="BB79" s="37">
        <v>0</v>
      </c>
      <c r="BC79" s="37">
        <v>0</v>
      </c>
      <c r="BD79" s="37">
        <v>4446</v>
      </c>
      <c r="BE79" s="37">
        <v>0</v>
      </c>
      <c r="BF79" s="37">
        <v>0</v>
      </c>
      <c r="BG79" s="37">
        <v>0</v>
      </c>
      <c r="BH79" s="37">
        <v>0</v>
      </c>
      <c r="BI79" s="37">
        <v>0</v>
      </c>
      <c r="BJ79">
        <v>0</v>
      </c>
      <c r="BK79" s="37">
        <v>0</v>
      </c>
      <c r="BL79" s="37">
        <v>0</v>
      </c>
      <c r="BM79" s="37">
        <v>6117</v>
      </c>
      <c r="BN79" s="37">
        <v>0</v>
      </c>
      <c r="BO79">
        <v>0</v>
      </c>
      <c r="BP79">
        <v>0</v>
      </c>
      <c r="BQ79">
        <v>0</v>
      </c>
      <c r="BR79" s="37">
        <v>0</v>
      </c>
      <c r="BS79" s="37"/>
      <c r="BT79" s="39"/>
      <c r="BU79" s="40"/>
      <c r="BV79" s="39"/>
      <c r="BW79" s="39"/>
      <c r="BX79" s="40"/>
      <c r="BY79" s="39"/>
      <c r="BZ79" s="39"/>
      <c r="CA79" s="39"/>
      <c r="CB79" s="39"/>
    </row>
    <row r="80" spans="1:80" x14ac:dyDescent="0.2">
      <c r="A80" s="40" t="str">
        <f t="shared" si="6"/>
        <v>2022–23INDO</v>
      </c>
      <c r="B80" t="s">
        <v>660</v>
      </c>
      <c r="C80" t="s">
        <v>191</v>
      </c>
      <c r="D80">
        <v>76077887</v>
      </c>
      <c r="E80">
        <v>345973283</v>
      </c>
      <c r="F80">
        <v>0</v>
      </c>
      <c r="G80">
        <v>57309</v>
      </c>
      <c r="H80">
        <v>138608644</v>
      </c>
      <c r="I80" s="37">
        <v>23458803</v>
      </c>
      <c r="J80" s="37">
        <v>2756331</v>
      </c>
      <c r="K80" s="37">
        <v>0</v>
      </c>
      <c r="L80" s="37">
        <v>983653</v>
      </c>
      <c r="M80" s="37">
        <v>3962795</v>
      </c>
      <c r="N80" s="37">
        <v>401608</v>
      </c>
      <c r="O80">
        <v>0</v>
      </c>
      <c r="P80" s="37">
        <v>2740964</v>
      </c>
      <c r="Q80">
        <v>0</v>
      </c>
      <c r="R80" s="37">
        <v>16092</v>
      </c>
      <c r="S80" s="37">
        <v>715849</v>
      </c>
      <c r="T80" s="37">
        <v>33885761</v>
      </c>
      <c r="U80" s="37">
        <v>77310</v>
      </c>
      <c r="V80" s="37">
        <v>63439</v>
      </c>
      <c r="W80" s="37">
        <v>121980178</v>
      </c>
      <c r="X80" s="37">
        <v>201205</v>
      </c>
      <c r="Y80" s="37">
        <v>1512993309</v>
      </c>
      <c r="Z80">
        <v>599455</v>
      </c>
      <c r="AA80">
        <v>0</v>
      </c>
      <c r="AB80">
        <v>719757</v>
      </c>
      <c r="AC80">
        <v>0</v>
      </c>
      <c r="AD80">
        <v>363493</v>
      </c>
      <c r="AE80" s="37">
        <v>32196</v>
      </c>
      <c r="AF80">
        <v>14711240</v>
      </c>
      <c r="AG80" s="37">
        <v>2709749</v>
      </c>
      <c r="AH80" s="37">
        <v>29653</v>
      </c>
      <c r="AI80" s="37">
        <v>226341</v>
      </c>
      <c r="AJ80" s="37">
        <v>21224564</v>
      </c>
      <c r="AK80" s="37">
        <v>1111161</v>
      </c>
      <c r="AL80" s="37">
        <v>2343579</v>
      </c>
      <c r="AM80" s="37">
        <v>6544556</v>
      </c>
      <c r="AN80" s="37">
        <v>641232</v>
      </c>
      <c r="AO80" s="37">
        <v>7256946</v>
      </c>
      <c r="AP80" s="37">
        <v>21510</v>
      </c>
      <c r="AQ80" s="37">
        <v>40382</v>
      </c>
      <c r="AR80" s="37">
        <v>1562666</v>
      </c>
      <c r="AS80" s="37">
        <v>2083751</v>
      </c>
      <c r="AT80" s="37">
        <v>15330977</v>
      </c>
      <c r="AU80" s="37">
        <v>14748014</v>
      </c>
      <c r="AV80" s="37">
        <v>31013096</v>
      </c>
      <c r="AW80" s="37">
        <v>15897069</v>
      </c>
      <c r="AX80" s="37">
        <v>38771283</v>
      </c>
      <c r="AY80" s="37">
        <v>5081686</v>
      </c>
      <c r="AZ80" s="37">
        <v>86495224</v>
      </c>
      <c r="BA80" s="37">
        <v>1780264</v>
      </c>
      <c r="BB80" s="37">
        <v>6862078</v>
      </c>
      <c r="BC80" s="37">
        <v>42106507</v>
      </c>
      <c r="BD80" s="37">
        <v>26286895</v>
      </c>
      <c r="BE80" s="37">
        <v>2465902</v>
      </c>
      <c r="BF80" s="37">
        <v>1101533</v>
      </c>
      <c r="BG80" s="37">
        <v>359917</v>
      </c>
      <c r="BH80" s="37">
        <v>20693</v>
      </c>
      <c r="BI80" s="37">
        <v>1710509</v>
      </c>
      <c r="BJ80" s="37">
        <v>306768</v>
      </c>
      <c r="BK80" s="37">
        <v>20616966</v>
      </c>
      <c r="BL80">
        <v>208476</v>
      </c>
      <c r="BM80" s="37">
        <v>5874336</v>
      </c>
      <c r="BN80" s="37">
        <v>494259</v>
      </c>
      <c r="BO80">
        <v>0</v>
      </c>
      <c r="BP80">
        <v>0</v>
      </c>
      <c r="BQ80">
        <v>0</v>
      </c>
      <c r="BR80" s="37">
        <v>270699436</v>
      </c>
      <c r="BS80" s="37"/>
      <c r="BT80" s="39"/>
      <c r="BU80" s="40"/>
      <c r="BV80" s="39"/>
      <c r="BW80" s="39"/>
      <c r="BX80" s="40"/>
      <c r="BY80" s="39"/>
      <c r="BZ80" s="39"/>
      <c r="CA80" s="39"/>
      <c r="CB80" s="39"/>
    </row>
    <row r="81" spans="1:71" x14ac:dyDescent="0.2">
      <c r="A81" s="40" t="str">
        <f t="shared" si="6"/>
        <v>2022–23INIA</v>
      </c>
      <c r="B81" t="s">
        <v>660</v>
      </c>
      <c r="C81" t="s">
        <v>192</v>
      </c>
      <c r="D81">
        <v>0</v>
      </c>
      <c r="E81" s="37">
        <v>0</v>
      </c>
      <c r="F81">
        <v>0</v>
      </c>
      <c r="G81">
        <v>0</v>
      </c>
      <c r="H81">
        <v>0</v>
      </c>
      <c r="I81" s="37">
        <v>1296203</v>
      </c>
      <c r="J81">
        <v>107100</v>
      </c>
      <c r="K81">
        <v>123489</v>
      </c>
      <c r="L81">
        <v>779916</v>
      </c>
      <c r="M81">
        <v>796356</v>
      </c>
      <c r="N81">
        <v>732</v>
      </c>
      <c r="O81">
        <v>0</v>
      </c>
      <c r="P81">
        <v>59193</v>
      </c>
      <c r="Q81">
        <v>575579</v>
      </c>
      <c r="R81">
        <v>472002</v>
      </c>
      <c r="S81">
        <v>0</v>
      </c>
      <c r="T81">
        <v>1461392</v>
      </c>
      <c r="U81">
        <v>2134600</v>
      </c>
      <c r="V81">
        <v>35633</v>
      </c>
      <c r="W81">
        <v>131792113</v>
      </c>
      <c r="X81">
        <v>6935367</v>
      </c>
      <c r="Y81">
        <v>17424946591</v>
      </c>
      <c r="Z81">
        <v>341755</v>
      </c>
      <c r="AA81">
        <v>0</v>
      </c>
      <c r="AB81">
        <v>0</v>
      </c>
      <c r="AC81">
        <v>0</v>
      </c>
      <c r="AD81">
        <v>0</v>
      </c>
      <c r="AE81">
        <v>18398</v>
      </c>
      <c r="AF81">
        <v>174392</v>
      </c>
      <c r="AG81">
        <v>415624</v>
      </c>
      <c r="AH81" s="37">
        <v>694471</v>
      </c>
      <c r="AI81">
        <v>362598</v>
      </c>
      <c r="AJ81">
        <v>172558687</v>
      </c>
      <c r="AK81">
        <v>129847</v>
      </c>
      <c r="AL81">
        <v>106535</v>
      </c>
      <c r="AM81">
        <v>1354247</v>
      </c>
      <c r="AN81">
        <v>106610</v>
      </c>
      <c r="AO81" s="37">
        <v>75505</v>
      </c>
      <c r="AP81">
        <v>465</v>
      </c>
      <c r="AQ81">
        <v>11915</v>
      </c>
      <c r="AR81">
        <v>549487</v>
      </c>
      <c r="AS81">
        <v>262231</v>
      </c>
      <c r="AT81">
        <v>1269025</v>
      </c>
      <c r="AU81">
        <v>2789552</v>
      </c>
      <c r="AV81" s="37">
        <v>4403802</v>
      </c>
      <c r="AW81">
        <v>785422</v>
      </c>
      <c r="AX81" s="37">
        <v>7929004</v>
      </c>
      <c r="AY81">
        <v>436798</v>
      </c>
      <c r="AZ81">
        <v>2031206</v>
      </c>
      <c r="BA81">
        <v>61566</v>
      </c>
      <c r="BB81">
        <v>363344</v>
      </c>
      <c r="BC81" s="37">
        <v>4520232</v>
      </c>
      <c r="BD81" s="37">
        <v>96828</v>
      </c>
      <c r="BE81">
        <v>1440193</v>
      </c>
      <c r="BF81">
        <v>98224</v>
      </c>
      <c r="BG81">
        <v>0</v>
      </c>
      <c r="BH81">
        <v>1784</v>
      </c>
      <c r="BI81">
        <v>7975</v>
      </c>
      <c r="BJ81">
        <v>3789</v>
      </c>
      <c r="BK81" s="37">
        <v>3314393</v>
      </c>
      <c r="BL81" s="37">
        <v>31323</v>
      </c>
      <c r="BM81" s="37">
        <v>1527111</v>
      </c>
      <c r="BN81" s="37">
        <v>198661</v>
      </c>
      <c r="BO81">
        <v>0</v>
      </c>
      <c r="BP81">
        <v>0</v>
      </c>
      <c r="BQ81">
        <v>128689</v>
      </c>
      <c r="BR81" s="37">
        <v>216656415</v>
      </c>
      <c r="BS81" s="37"/>
    </row>
    <row r="82" spans="1:71" x14ac:dyDescent="0.2">
      <c r="A82" s="40" t="str">
        <f t="shared" si="6"/>
        <v>2022–23IRAQ</v>
      </c>
      <c r="B82" t="s">
        <v>660</v>
      </c>
      <c r="C82" t="s">
        <v>193</v>
      </c>
      <c r="D82">
        <v>0</v>
      </c>
      <c r="E82">
        <v>59565</v>
      </c>
      <c r="F82">
        <v>0</v>
      </c>
      <c r="G82">
        <v>0</v>
      </c>
      <c r="H82">
        <v>85701764</v>
      </c>
      <c r="I82">
        <v>0</v>
      </c>
      <c r="J82">
        <v>913</v>
      </c>
      <c r="K82">
        <v>0</v>
      </c>
      <c r="L82">
        <v>0</v>
      </c>
      <c r="M82">
        <v>76</v>
      </c>
      <c r="N82">
        <v>0</v>
      </c>
      <c r="O82">
        <v>0</v>
      </c>
      <c r="P82">
        <v>0</v>
      </c>
      <c r="Q82">
        <v>0</v>
      </c>
      <c r="R82">
        <v>0</v>
      </c>
      <c r="S82">
        <v>0</v>
      </c>
      <c r="T82">
        <v>0</v>
      </c>
      <c r="U82">
        <v>0</v>
      </c>
      <c r="V82" s="37">
        <v>0</v>
      </c>
      <c r="W82">
        <v>0</v>
      </c>
      <c r="X82">
        <v>0</v>
      </c>
      <c r="Y82">
        <v>0</v>
      </c>
      <c r="Z82" s="37">
        <v>0</v>
      </c>
      <c r="AA82">
        <v>0</v>
      </c>
      <c r="AB82" s="37">
        <v>0</v>
      </c>
      <c r="AC82">
        <v>0</v>
      </c>
      <c r="AD82">
        <v>0</v>
      </c>
      <c r="AE82">
        <v>0</v>
      </c>
      <c r="AF82" s="37">
        <v>0</v>
      </c>
      <c r="AG82">
        <v>0</v>
      </c>
      <c r="AH82" s="37">
        <v>6657004</v>
      </c>
      <c r="AI82" s="37">
        <v>0</v>
      </c>
      <c r="AJ82">
        <v>0</v>
      </c>
      <c r="AK82">
        <v>0</v>
      </c>
      <c r="AL82" s="37">
        <v>0</v>
      </c>
      <c r="AM82" s="37">
        <v>325331</v>
      </c>
      <c r="AN82">
        <v>0</v>
      </c>
      <c r="AO82" s="37">
        <v>73</v>
      </c>
      <c r="AP82">
        <v>0</v>
      </c>
      <c r="AQ82" s="37">
        <v>0</v>
      </c>
      <c r="AR82">
        <v>0</v>
      </c>
      <c r="AS82" s="37">
        <v>0</v>
      </c>
      <c r="AT82">
        <v>0</v>
      </c>
      <c r="AU82">
        <v>0</v>
      </c>
      <c r="AV82" s="37">
        <v>9098</v>
      </c>
      <c r="AW82" s="37">
        <v>0</v>
      </c>
      <c r="AX82" s="37">
        <v>30664</v>
      </c>
      <c r="AY82" s="37">
        <v>0</v>
      </c>
      <c r="AZ82" s="37">
        <v>7981</v>
      </c>
      <c r="BA82" s="37">
        <v>0</v>
      </c>
      <c r="BB82">
        <v>1235</v>
      </c>
      <c r="BC82" s="37">
        <v>7887</v>
      </c>
      <c r="BD82" s="37">
        <v>0</v>
      </c>
      <c r="BE82">
        <v>0</v>
      </c>
      <c r="BF82">
        <v>0</v>
      </c>
      <c r="BG82">
        <v>0</v>
      </c>
      <c r="BH82">
        <v>299</v>
      </c>
      <c r="BI82" s="37">
        <v>31</v>
      </c>
      <c r="BJ82">
        <v>0</v>
      </c>
      <c r="BK82" s="37">
        <v>26136</v>
      </c>
      <c r="BL82" s="37">
        <v>997</v>
      </c>
      <c r="BM82" s="37">
        <v>0</v>
      </c>
      <c r="BN82" s="37">
        <v>10000</v>
      </c>
      <c r="BO82">
        <v>0</v>
      </c>
      <c r="BP82">
        <v>0</v>
      </c>
      <c r="BQ82">
        <v>0</v>
      </c>
      <c r="BR82">
        <v>0</v>
      </c>
      <c r="BS82" s="37"/>
    </row>
    <row r="83" spans="1:71" x14ac:dyDescent="0.2">
      <c r="A83" s="40" t="str">
        <f t="shared" si="6"/>
        <v>2022–23IRE</v>
      </c>
      <c r="B83" t="s">
        <v>660</v>
      </c>
      <c r="C83" t="s">
        <v>194</v>
      </c>
      <c r="D83">
        <v>0</v>
      </c>
      <c r="E83" s="37">
        <v>0</v>
      </c>
      <c r="F83">
        <v>0</v>
      </c>
      <c r="G83">
        <v>0</v>
      </c>
      <c r="H83">
        <v>0</v>
      </c>
      <c r="I83" s="37">
        <v>0</v>
      </c>
      <c r="J83">
        <v>0</v>
      </c>
      <c r="K83">
        <v>106187</v>
      </c>
      <c r="L83" s="37">
        <v>3709</v>
      </c>
      <c r="M83">
        <v>0</v>
      </c>
      <c r="N83">
        <v>0</v>
      </c>
      <c r="O83">
        <v>0</v>
      </c>
      <c r="P83">
        <v>0</v>
      </c>
      <c r="Q83">
        <v>0</v>
      </c>
      <c r="R83">
        <v>0</v>
      </c>
      <c r="S83">
        <v>0</v>
      </c>
      <c r="T83">
        <v>0</v>
      </c>
      <c r="U83">
        <v>0</v>
      </c>
      <c r="V83">
        <v>27624</v>
      </c>
      <c r="W83">
        <v>0</v>
      </c>
      <c r="X83">
        <v>74088</v>
      </c>
      <c r="Y83">
        <v>0</v>
      </c>
      <c r="Z83">
        <v>0</v>
      </c>
      <c r="AA83">
        <v>0</v>
      </c>
      <c r="AB83">
        <v>79636</v>
      </c>
      <c r="AC83">
        <v>0</v>
      </c>
      <c r="AD83">
        <v>0</v>
      </c>
      <c r="AE83">
        <v>0</v>
      </c>
      <c r="AF83">
        <v>251646</v>
      </c>
      <c r="AG83">
        <v>4745</v>
      </c>
      <c r="AH83" s="37">
        <v>2434697</v>
      </c>
      <c r="AI83">
        <v>1069743</v>
      </c>
      <c r="AJ83">
        <v>69246</v>
      </c>
      <c r="AK83">
        <v>91440</v>
      </c>
      <c r="AL83" s="37">
        <v>0</v>
      </c>
      <c r="AM83" s="37">
        <v>93524</v>
      </c>
      <c r="AN83">
        <v>0</v>
      </c>
      <c r="AO83">
        <v>199</v>
      </c>
      <c r="AP83">
        <v>19023</v>
      </c>
      <c r="AQ83">
        <v>651</v>
      </c>
      <c r="AR83">
        <v>8737</v>
      </c>
      <c r="AS83" s="37">
        <v>43022</v>
      </c>
      <c r="AT83" s="37">
        <v>0</v>
      </c>
      <c r="AU83" s="37">
        <v>0</v>
      </c>
      <c r="AV83" s="37">
        <v>84229</v>
      </c>
      <c r="AW83" s="37">
        <v>286169</v>
      </c>
      <c r="AX83" s="37">
        <v>537196</v>
      </c>
      <c r="AY83">
        <v>20580</v>
      </c>
      <c r="AZ83" s="37">
        <v>141630</v>
      </c>
      <c r="BA83" s="37">
        <v>78668</v>
      </c>
      <c r="BB83" s="37">
        <v>1305079</v>
      </c>
      <c r="BC83" s="37">
        <v>1997801</v>
      </c>
      <c r="BD83" s="37">
        <v>238001</v>
      </c>
      <c r="BE83" s="37">
        <v>2188</v>
      </c>
      <c r="BF83">
        <v>0</v>
      </c>
      <c r="BG83">
        <v>0</v>
      </c>
      <c r="BH83" s="37">
        <v>5907</v>
      </c>
      <c r="BI83" s="37">
        <v>15391</v>
      </c>
      <c r="BJ83">
        <v>0</v>
      </c>
      <c r="BK83" s="37">
        <v>81183</v>
      </c>
      <c r="BL83" s="37">
        <v>16149</v>
      </c>
      <c r="BM83" s="37">
        <v>226590</v>
      </c>
      <c r="BN83" s="37">
        <v>3499</v>
      </c>
      <c r="BO83">
        <v>120409</v>
      </c>
      <c r="BP83">
        <v>0</v>
      </c>
      <c r="BQ83">
        <v>0</v>
      </c>
      <c r="BR83" s="37">
        <v>616780</v>
      </c>
      <c r="BS83" s="37"/>
    </row>
    <row r="84" spans="1:71" x14ac:dyDescent="0.2">
      <c r="A84" s="40" t="str">
        <f t="shared" si="6"/>
        <v>2022–23ISRA</v>
      </c>
      <c r="B84" t="s">
        <v>660</v>
      </c>
      <c r="C84" t="s">
        <v>195</v>
      </c>
      <c r="D84">
        <v>0</v>
      </c>
      <c r="E84" s="37">
        <v>42735198</v>
      </c>
      <c r="F84">
        <v>0</v>
      </c>
      <c r="G84" s="37">
        <v>0</v>
      </c>
      <c r="H84">
        <v>0</v>
      </c>
      <c r="I84" s="37">
        <v>982337</v>
      </c>
      <c r="J84" s="37">
        <v>6287</v>
      </c>
      <c r="K84">
        <v>0</v>
      </c>
      <c r="L84">
        <v>22425</v>
      </c>
      <c r="M84" s="37">
        <v>0</v>
      </c>
      <c r="N84" s="37">
        <v>0</v>
      </c>
      <c r="O84">
        <v>0</v>
      </c>
      <c r="P84" s="37">
        <v>0</v>
      </c>
      <c r="Q84">
        <v>0</v>
      </c>
      <c r="R84">
        <v>0</v>
      </c>
      <c r="S84">
        <v>0</v>
      </c>
      <c r="T84">
        <v>0</v>
      </c>
      <c r="U84" s="37">
        <v>0</v>
      </c>
      <c r="V84" s="37">
        <v>0</v>
      </c>
      <c r="W84" s="37">
        <v>0</v>
      </c>
      <c r="X84" s="37">
        <v>0</v>
      </c>
      <c r="Y84" s="37">
        <v>0</v>
      </c>
      <c r="Z84">
        <v>4011</v>
      </c>
      <c r="AA84">
        <v>0</v>
      </c>
      <c r="AB84">
        <v>0</v>
      </c>
      <c r="AC84">
        <v>0</v>
      </c>
      <c r="AD84">
        <v>0</v>
      </c>
      <c r="AE84">
        <v>0</v>
      </c>
      <c r="AF84">
        <v>5301</v>
      </c>
      <c r="AG84" s="37">
        <v>0</v>
      </c>
      <c r="AH84">
        <v>0</v>
      </c>
      <c r="AI84" s="37">
        <v>56722</v>
      </c>
      <c r="AJ84" s="37">
        <v>237835</v>
      </c>
      <c r="AK84">
        <v>0</v>
      </c>
      <c r="AL84" s="37">
        <v>1511</v>
      </c>
      <c r="AM84" s="37">
        <v>19549</v>
      </c>
      <c r="AN84" s="37">
        <v>0</v>
      </c>
      <c r="AO84" s="37">
        <v>6953</v>
      </c>
      <c r="AP84">
        <v>0</v>
      </c>
      <c r="AQ84">
        <v>0</v>
      </c>
      <c r="AR84" s="37">
        <v>21439</v>
      </c>
      <c r="AS84" s="37">
        <v>39916</v>
      </c>
      <c r="AT84" s="37">
        <v>0</v>
      </c>
      <c r="AU84" s="37">
        <v>2832816</v>
      </c>
      <c r="AV84" s="37">
        <v>3667729</v>
      </c>
      <c r="AW84" s="37">
        <v>7633</v>
      </c>
      <c r="AX84" s="37">
        <v>330503</v>
      </c>
      <c r="AY84" s="37">
        <v>50376</v>
      </c>
      <c r="AZ84" s="37">
        <v>1146111</v>
      </c>
      <c r="BA84" s="37">
        <v>14298</v>
      </c>
      <c r="BB84" s="37">
        <v>639302</v>
      </c>
      <c r="BC84" s="37">
        <v>2049695</v>
      </c>
      <c r="BD84" s="37">
        <v>617167</v>
      </c>
      <c r="BE84" s="37">
        <v>67740</v>
      </c>
      <c r="BF84" s="37">
        <v>104575</v>
      </c>
      <c r="BG84" s="37">
        <v>0</v>
      </c>
      <c r="BH84" s="37">
        <v>0</v>
      </c>
      <c r="BI84" s="37">
        <v>131164</v>
      </c>
      <c r="BJ84" s="37">
        <v>0</v>
      </c>
      <c r="BK84" s="37">
        <v>269961</v>
      </c>
      <c r="BL84" s="37">
        <v>0</v>
      </c>
      <c r="BM84" s="37">
        <v>2342517</v>
      </c>
      <c r="BN84" s="37">
        <v>40165</v>
      </c>
      <c r="BO84">
        <v>0</v>
      </c>
      <c r="BP84">
        <v>0</v>
      </c>
      <c r="BQ84">
        <v>0</v>
      </c>
      <c r="BR84" s="37">
        <v>5109</v>
      </c>
      <c r="BS84" s="37"/>
    </row>
    <row r="85" spans="1:71" x14ac:dyDescent="0.2">
      <c r="A85" s="40" t="str">
        <f t="shared" si="6"/>
        <v>2022–23ITAL</v>
      </c>
      <c r="B85" t="s">
        <v>660</v>
      </c>
      <c r="C85" t="s">
        <v>196</v>
      </c>
      <c r="D85">
        <v>0</v>
      </c>
      <c r="E85">
        <v>1185350</v>
      </c>
      <c r="F85">
        <v>0</v>
      </c>
      <c r="G85">
        <v>1343182</v>
      </c>
      <c r="H85">
        <v>0</v>
      </c>
      <c r="I85">
        <v>1107042</v>
      </c>
      <c r="J85">
        <v>0</v>
      </c>
      <c r="K85">
        <v>286434</v>
      </c>
      <c r="L85">
        <v>0</v>
      </c>
      <c r="M85">
        <v>0</v>
      </c>
      <c r="N85">
        <v>201261</v>
      </c>
      <c r="O85">
        <v>0</v>
      </c>
      <c r="P85">
        <v>0</v>
      </c>
      <c r="Q85">
        <v>0</v>
      </c>
      <c r="R85">
        <v>0</v>
      </c>
      <c r="S85">
        <v>0</v>
      </c>
      <c r="T85">
        <v>0</v>
      </c>
      <c r="U85">
        <v>832638</v>
      </c>
      <c r="V85">
        <v>0</v>
      </c>
      <c r="W85">
        <v>89324</v>
      </c>
      <c r="X85">
        <v>3181293</v>
      </c>
      <c r="Y85">
        <v>32183256</v>
      </c>
      <c r="Z85">
        <v>0</v>
      </c>
      <c r="AA85">
        <v>0</v>
      </c>
      <c r="AB85">
        <v>0</v>
      </c>
      <c r="AC85">
        <v>0</v>
      </c>
      <c r="AD85">
        <v>0</v>
      </c>
      <c r="AE85">
        <v>0</v>
      </c>
      <c r="AF85">
        <v>0</v>
      </c>
      <c r="AG85" s="37">
        <v>43651</v>
      </c>
      <c r="AH85">
        <v>216933</v>
      </c>
      <c r="AI85">
        <v>6689</v>
      </c>
      <c r="AJ85">
        <v>0</v>
      </c>
      <c r="AK85">
        <v>0</v>
      </c>
      <c r="AL85">
        <v>34848</v>
      </c>
      <c r="AM85" s="37">
        <v>3</v>
      </c>
      <c r="AN85">
        <v>343838</v>
      </c>
      <c r="AO85" s="37">
        <v>16528</v>
      </c>
      <c r="AP85">
        <v>67520</v>
      </c>
      <c r="AQ85">
        <v>1578</v>
      </c>
      <c r="AR85">
        <v>3936</v>
      </c>
      <c r="AS85">
        <v>0</v>
      </c>
      <c r="AT85">
        <v>3542</v>
      </c>
      <c r="AU85">
        <v>0</v>
      </c>
      <c r="AV85" s="37">
        <v>433761</v>
      </c>
      <c r="AW85">
        <v>423211</v>
      </c>
      <c r="AX85" s="37">
        <v>916439</v>
      </c>
      <c r="AY85">
        <v>39416</v>
      </c>
      <c r="AZ85" s="37">
        <v>4455910</v>
      </c>
      <c r="BA85">
        <v>2375</v>
      </c>
      <c r="BB85" s="37">
        <v>1377346</v>
      </c>
      <c r="BC85" s="37">
        <v>742217</v>
      </c>
      <c r="BD85" s="37">
        <v>11978228</v>
      </c>
      <c r="BE85">
        <v>3497563</v>
      </c>
      <c r="BF85" s="37">
        <v>3693</v>
      </c>
      <c r="BG85">
        <v>87857</v>
      </c>
      <c r="BH85">
        <v>7079</v>
      </c>
      <c r="BI85" s="37">
        <v>80190</v>
      </c>
      <c r="BJ85">
        <v>300</v>
      </c>
      <c r="BK85" s="37">
        <v>1103975</v>
      </c>
      <c r="BL85">
        <v>29079</v>
      </c>
      <c r="BM85" s="37">
        <v>379518</v>
      </c>
      <c r="BN85">
        <v>26699</v>
      </c>
      <c r="BO85">
        <v>0</v>
      </c>
      <c r="BP85">
        <v>0</v>
      </c>
      <c r="BQ85">
        <v>0</v>
      </c>
      <c r="BR85" s="37">
        <v>4311684</v>
      </c>
      <c r="BS85" s="37"/>
    </row>
    <row r="86" spans="1:71" x14ac:dyDescent="0.2">
      <c r="A86" s="40" t="str">
        <f t="shared" si="6"/>
        <v>2022–23IVOR</v>
      </c>
      <c r="B86" t="s">
        <v>660</v>
      </c>
      <c r="C86" t="s">
        <v>197</v>
      </c>
      <c r="D86" s="37">
        <v>0</v>
      </c>
      <c r="E86" s="37">
        <v>72375</v>
      </c>
      <c r="F86" s="37">
        <v>0</v>
      </c>
      <c r="G86" s="37">
        <v>0</v>
      </c>
      <c r="H86" s="37">
        <v>0</v>
      </c>
      <c r="I86" s="37">
        <v>0</v>
      </c>
      <c r="J86" s="37">
        <v>0</v>
      </c>
      <c r="K86" s="37">
        <v>0</v>
      </c>
      <c r="L86" s="37">
        <v>0</v>
      </c>
      <c r="M86" s="37">
        <v>54572</v>
      </c>
      <c r="N86" s="37">
        <v>0</v>
      </c>
      <c r="O86">
        <v>0</v>
      </c>
      <c r="P86" s="37">
        <v>0</v>
      </c>
      <c r="Q86" s="37">
        <v>0</v>
      </c>
      <c r="R86">
        <v>0</v>
      </c>
      <c r="S86" s="37">
        <v>0</v>
      </c>
      <c r="T86">
        <v>0</v>
      </c>
      <c r="U86" s="37">
        <v>0</v>
      </c>
      <c r="V86" s="37">
        <v>0</v>
      </c>
      <c r="W86" s="37">
        <v>0</v>
      </c>
      <c r="X86" s="37">
        <v>0</v>
      </c>
      <c r="Y86" s="37">
        <v>0</v>
      </c>
      <c r="Z86" s="37">
        <v>0</v>
      </c>
      <c r="AA86">
        <v>0</v>
      </c>
      <c r="AB86" s="37">
        <v>0</v>
      </c>
      <c r="AC86" s="37">
        <v>0</v>
      </c>
      <c r="AD86" s="37">
        <v>0</v>
      </c>
      <c r="AE86" s="37">
        <v>126</v>
      </c>
      <c r="AF86" s="37">
        <v>0</v>
      </c>
      <c r="AG86" s="37">
        <v>0</v>
      </c>
      <c r="AH86" s="37">
        <v>0</v>
      </c>
      <c r="AI86" s="37">
        <v>0</v>
      </c>
      <c r="AJ86" s="37">
        <v>0</v>
      </c>
      <c r="AK86">
        <v>7020</v>
      </c>
      <c r="AL86" s="37">
        <v>0</v>
      </c>
      <c r="AM86" s="37">
        <v>41406</v>
      </c>
      <c r="AN86" s="37">
        <v>0</v>
      </c>
      <c r="AO86" s="37">
        <v>189856</v>
      </c>
      <c r="AP86" s="37">
        <v>0</v>
      </c>
      <c r="AQ86" s="37">
        <v>0</v>
      </c>
      <c r="AR86" s="37">
        <v>7702</v>
      </c>
      <c r="AS86" s="37">
        <v>0</v>
      </c>
      <c r="AT86" s="37">
        <v>0</v>
      </c>
      <c r="AU86" s="37">
        <v>0</v>
      </c>
      <c r="AV86" s="37">
        <v>417662</v>
      </c>
      <c r="AW86" s="37">
        <v>16055</v>
      </c>
      <c r="AX86" s="37">
        <v>382700</v>
      </c>
      <c r="AY86" s="37">
        <v>0</v>
      </c>
      <c r="AZ86" s="37">
        <v>2360538</v>
      </c>
      <c r="BA86" s="37">
        <v>0</v>
      </c>
      <c r="BB86" s="37">
        <v>0</v>
      </c>
      <c r="BC86" s="37">
        <v>242112</v>
      </c>
      <c r="BD86" s="37">
        <v>0</v>
      </c>
      <c r="BE86" s="37">
        <v>0</v>
      </c>
      <c r="BF86" s="37">
        <v>8090</v>
      </c>
      <c r="BG86" s="37">
        <v>0</v>
      </c>
      <c r="BH86" s="37">
        <v>0</v>
      </c>
      <c r="BI86" s="37">
        <v>446</v>
      </c>
      <c r="BJ86">
        <v>0</v>
      </c>
      <c r="BK86" s="37">
        <v>1936298</v>
      </c>
      <c r="BL86" s="37">
        <v>0</v>
      </c>
      <c r="BM86" s="37">
        <v>1658</v>
      </c>
      <c r="BN86" s="37">
        <v>13502</v>
      </c>
      <c r="BO86" s="37">
        <v>0</v>
      </c>
      <c r="BP86" s="37">
        <v>0</v>
      </c>
      <c r="BQ86">
        <v>0</v>
      </c>
      <c r="BR86" s="37">
        <v>64692</v>
      </c>
      <c r="BS86" s="37"/>
    </row>
    <row r="87" spans="1:71" x14ac:dyDescent="0.2">
      <c r="A87" s="40" t="str">
        <f t="shared" si="6"/>
        <v>2022–23JAP</v>
      </c>
      <c r="B87" t="s">
        <v>660</v>
      </c>
      <c r="C87" t="s">
        <v>198</v>
      </c>
      <c r="D87">
        <v>4384420</v>
      </c>
      <c r="E87" s="37">
        <v>1491904029</v>
      </c>
      <c r="F87">
        <v>0</v>
      </c>
      <c r="G87">
        <v>4546369</v>
      </c>
      <c r="H87">
        <v>97412332</v>
      </c>
      <c r="I87">
        <v>45169035</v>
      </c>
      <c r="J87">
        <v>2546560</v>
      </c>
      <c r="K87">
        <v>270515</v>
      </c>
      <c r="L87">
        <v>1491829</v>
      </c>
      <c r="M87">
        <v>1945933</v>
      </c>
      <c r="N87">
        <v>11254695</v>
      </c>
      <c r="O87">
        <v>0</v>
      </c>
      <c r="P87">
        <v>799948</v>
      </c>
      <c r="Q87">
        <v>22542022</v>
      </c>
      <c r="R87">
        <v>208080</v>
      </c>
      <c r="S87">
        <v>5241468</v>
      </c>
      <c r="T87">
        <v>0</v>
      </c>
      <c r="U87">
        <v>720302</v>
      </c>
      <c r="V87">
        <v>408791</v>
      </c>
      <c r="W87">
        <v>212827140</v>
      </c>
      <c r="X87">
        <v>17158316</v>
      </c>
      <c r="Y87">
        <v>19952731933</v>
      </c>
      <c r="Z87">
        <v>2728074</v>
      </c>
      <c r="AA87">
        <v>0</v>
      </c>
      <c r="AB87">
        <v>77</v>
      </c>
      <c r="AC87">
        <v>82535</v>
      </c>
      <c r="AD87">
        <v>0</v>
      </c>
      <c r="AE87">
        <v>188072</v>
      </c>
      <c r="AF87">
        <v>74643298</v>
      </c>
      <c r="AG87">
        <v>49232</v>
      </c>
      <c r="AH87">
        <v>18056467</v>
      </c>
      <c r="AI87">
        <v>3750401</v>
      </c>
      <c r="AJ87">
        <v>1279645</v>
      </c>
      <c r="AK87">
        <v>79035</v>
      </c>
      <c r="AL87">
        <v>123243</v>
      </c>
      <c r="AM87">
        <v>875740</v>
      </c>
      <c r="AN87">
        <v>2326195</v>
      </c>
      <c r="AO87" s="37">
        <v>344152</v>
      </c>
      <c r="AP87">
        <v>242452</v>
      </c>
      <c r="AQ87">
        <v>13027</v>
      </c>
      <c r="AR87" s="37">
        <v>637671</v>
      </c>
      <c r="AS87">
        <v>4294065</v>
      </c>
      <c r="AT87">
        <v>272823</v>
      </c>
      <c r="AU87">
        <v>430865009</v>
      </c>
      <c r="AV87" s="37">
        <v>3827349</v>
      </c>
      <c r="AW87">
        <v>1311824</v>
      </c>
      <c r="AX87" s="37">
        <v>1009931</v>
      </c>
      <c r="AY87">
        <v>147705</v>
      </c>
      <c r="AZ87" s="37">
        <v>2529619</v>
      </c>
      <c r="BA87">
        <v>390401</v>
      </c>
      <c r="BB87" s="37">
        <v>994198</v>
      </c>
      <c r="BC87" s="37">
        <v>2194743</v>
      </c>
      <c r="BD87" s="37">
        <v>3252469</v>
      </c>
      <c r="BE87">
        <v>343188</v>
      </c>
      <c r="BF87" s="37">
        <v>374636</v>
      </c>
      <c r="BG87">
        <v>302544</v>
      </c>
      <c r="BH87">
        <v>25214</v>
      </c>
      <c r="BI87">
        <v>75784</v>
      </c>
      <c r="BJ87">
        <v>10155</v>
      </c>
      <c r="BK87">
        <v>4141050</v>
      </c>
      <c r="BL87">
        <v>7521</v>
      </c>
      <c r="BM87">
        <v>7990979</v>
      </c>
      <c r="BN87" s="37">
        <v>307334</v>
      </c>
      <c r="BO87">
        <v>115200</v>
      </c>
      <c r="BP87">
        <v>0</v>
      </c>
      <c r="BQ87">
        <v>0</v>
      </c>
      <c r="BR87">
        <v>2722187504</v>
      </c>
      <c r="BS87" s="37"/>
    </row>
    <row r="88" spans="1:71" x14ac:dyDescent="0.2">
      <c r="A88" s="40" t="str">
        <f t="shared" si="6"/>
        <v>2022–23JMCA</v>
      </c>
      <c r="B88" t="s">
        <v>660</v>
      </c>
      <c r="C88" t="s">
        <v>199</v>
      </c>
      <c r="D88">
        <v>0</v>
      </c>
      <c r="E88" s="37">
        <v>944222</v>
      </c>
      <c r="F88">
        <v>0</v>
      </c>
      <c r="G88">
        <v>0</v>
      </c>
      <c r="H88">
        <v>0</v>
      </c>
      <c r="I88" s="37">
        <v>0</v>
      </c>
      <c r="J88">
        <v>0</v>
      </c>
      <c r="K88">
        <v>0</v>
      </c>
      <c r="L88">
        <v>0</v>
      </c>
      <c r="M88">
        <v>0</v>
      </c>
      <c r="N88">
        <v>0</v>
      </c>
      <c r="O88">
        <v>0</v>
      </c>
      <c r="P88">
        <v>0</v>
      </c>
      <c r="Q88">
        <v>0</v>
      </c>
      <c r="R88">
        <v>0</v>
      </c>
      <c r="S88">
        <v>0</v>
      </c>
      <c r="T88">
        <v>0</v>
      </c>
      <c r="U88">
        <v>0</v>
      </c>
      <c r="V88">
        <v>0</v>
      </c>
      <c r="W88">
        <v>0</v>
      </c>
      <c r="X88">
        <v>0</v>
      </c>
      <c r="Y88">
        <v>0</v>
      </c>
      <c r="Z88">
        <v>0</v>
      </c>
      <c r="AA88">
        <v>0</v>
      </c>
      <c r="AB88">
        <v>36389</v>
      </c>
      <c r="AC88">
        <v>0</v>
      </c>
      <c r="AD88">
        <v>0</v>
      </c>
      <c r="AE88">
        <v>0</v>
      </c>
      <c r="AF88">
        <v>0</v>
      </c>
      <c r="AG88">
        <v>0</v>
      </c>
      <c r="AH88">
        <v>0</v>
      </c>
      <c r="AI88">
        <v>0</v>
      </c>
      <c r="AJ88" s="37">
        <v>0</v>
      </c>
      <c r="AK88">
        <v>0</v>
      </c>
      <c r="AL88" s="37">
        <v>0</v>
      </c>
      <c r="AM88" s="37">
        <v>0</v>
      </c>
      <c r="AN88">
        <v>0</v>
      </c>
      <c r="AO88">
        <v>44720</v>
      </c>
      <c r="AP88">
        <v>0</v>
      </c>
      <c r="AQ88" s="37">
        <v>0</v>
      </c>
      <c r="AR88" s="37">
        <v>6480</v>
      </c>
      <c r="AS88">
        <v>0</v>
      </c>
      <c r="AT88">
        <v>0</v>
      </c>
      <c r="AU88">
        <v>0</v>
      </c>
      <c r="AV88" s="37">
        <v>2964</v>
      </c>
      <c r="AW88">
        <v>33374</v>
      </c>
      <c r="AX88" s="37">
        <v>52757</v>
      </c>
      <c r="AY88">
        <v>0</v>
      </c>
      <c r="AZ88" s="37">
        <v>2442</v>
      </c>
      <c r="BA88">
        <v>0</v>
      </c>
      <c r="BB88">
        <v>927</v>
      </c>
      <c r="BC88" s="37">
        <v>333405</v>
      </c>
      <c r="BD88" s="37">
        <v>74433</v>
      </c>
      <c r="BE88">
        <v>0</v>
      </c>
      <c r="BF88">
        <v>0</v>
      </c>
      <c r="BG88">
        <v>2345</v>
      </c>
      <c r="BH88">
        <v>0</v>
      </c>
      <c r="BI88">
        <v>0</v>
      </c>
      <c r="BJ88">
        <v>0</v>
      </c>
      <c r="BK88" s="37">
        <v>1976</v>
      </c>
      <c r="BL88">
        <v>0</v>
      </c>
      <c r="BM88" s="37">
        <v>0</v>
      </c>
      <c r="BN88" s="37">
        <v>0</v>
      </c>
      <c r="BO88">
        <v>0</v>
      </c>
      <c r="BP88">
        <v>0</v>
      </c>
      <c r="BQ88">
        <v>0</v>
      </c>
      <c r="BR88" s="37">
        <v>0</v>
      </c>
      <c r="BS88" s="37"/>
    </row>
    <row r="89" spans="1:71" x14ac:dyDescent="0.2">
      <c r="A89" s="40" t="str">
        <f t="shared" si="6"/>
        <v>2022–23JORD</v>
      </c>
      <c r="B89" t="s">
        <v>660</v>
      </c>
      <c r="C89" t="s">
        <v>200</v>
      </c>
      <c r="D89">
        <v>0</v>
      </c>
      <c r="E89">
        <v>10016424</v>
      </c>
      <c r="F89">
        <v>0</v>
      </c>
      <c r="G89">
        <v>0</v>
      </c>
      <c r="H89">
        <v>0</v>
      </c>
      <c r="I89">
        <v>41225</v>
      </c>
      <c r="J89">
        <v>38016</v>
      </c>
      <c r="K89">
        <v>0</v>
      </c>
      <c r="L89">
        <v>98419</v>
      </c>
      <c r="M89">
        <v>0</v>
      </c>
      <c r="N89">
        <v>0</v>
      </c>
      <c r="O89">
        <v>0</v>
      </c>
      <c r="P89">
        <v>0</v>
      </c>
      <c r="Q89">
        <v>0</v>
      </c>
      <c r="R89">
        <v>0</v>
      </c>
      <c r="S89">
        <v>0</v>
      </c>
      <c r="T89">
        <v>0</v>
      </c>
      <c r="U89">
        <v>0</v>
      </c>
      <c r="V89">
        <v>0</v>
      </c>
      <c r="W89">
        <v>0</v>
      </c>
      <c r="X89">
        <v>0</v>
      </c>
      <c r="Y89">
        <v>0</v>
      </c>
      <c r="Z89">
        <v>0</v>
      </c>
      <c r="AA89" s="37">
        <v>0</v>
      </c>
      <c r="AB89">
        <v>0</v>
      </c>
      <c r="AC89">
        <v>0</v>
      </c>
      <c r="AD89">
        <v>0</v>
      </c>
      <c r="AE89">
        <v>0</v>
      </c>
      <c r="AF89">
        <v>0</v>
      </c>
      <c r="AG89">
        <v>0</v>
      </c>
      <c r="AH89">
        <v>2000</v>
      </c>
      <c r="AI89">
        <v>131756</v>
      </c>
      <c r="AJ89">
        <v>131031</v>
      </c>
      <c r="AK89">
        <v>0</v>
      </c>
      <c r="AL89" s="37">
        <v>0</v>
      </c>
      <c r="AM89">
        <v>0</v>
      </c>
      <c r="AN89">
        <v>0</v>
      </c>
      <c r="AO89">
        <v>17104</v>
      </c>
      <c r="AP89">
        <v>0</v>
      </c>
      <c r="AQ89">
        <v>0</v>
      </c>
      <c r="AR89" s="37">
        <v>0</v>
      </c>
      <c r="AS89" s="37">
        <v>0</v>
      </c>
      <c r="AT89">
        <v>0</v>
      </c>
      <c r="AU89">
        <v>0</v>
      </c>
      <c r="AV89" s="37">
        <v>18472</v>
      </c>
      <c r="AW89">
        <v>41192</v>
      </c>
      <c r="AX89" s="37">
        <v>171717</v>
      </c>
      <c r="AY89">
        <v>0</v>
      </c>
      <c r="AZ89" s="37">
        <v>44130</v>
      </c>
      <c r="BA89">
        <v>2500</v>
      </c>
      <c r="BB89">
        <v>1610</v>
      </c>
      <c r="BC89" s="37">
        <v>8210</v>
      </c>
      <c r="BD89" s="37">
        <v>107602</v>
      </c>
      <c r="BE89">
        <v>0</v>
      </c>
      <c r="BF89">
        <v>0</v>
      </c>
      <c r="BG89">
        <v>0</v>
      </c>
      <c r="BH89">
        <v>0</v>
      </c>
      <c r="BI89">
        <v>0</v>
      </c>
      <c r="BJ89">
        <v>0</v>
      </c>
      <c r="BK89" s="37">
        <v>7716</v>
      </c>
      <c r="BL89">
        <v>0</v>
      </c>
      <c r="BM89">
        <v>608437</v>
      </c>
      <c r="BN89" s="37">
        <v>0</v>
      </c>
      <c r="BO89">
        <v>0</v>
      </c>
      <c r="BP89">
        <v>0</v>
      </c>
      <c r="BQ89">
        <v>0</v>
      </c>
      <c r="BR89" s="37">
        <v>0</v>
      </c>
      <c r="BS89" s="37"/>
    </row>
    <row r="90" spans="1:71" x14ac:dyDescent="0.2">
      <c r="A90" s="40" t="str">
        <f t="shared" si="6"/>
        <v>2022–23KAZA</v>
      </c>
      <c r="B90" t="s">
        <v>660</v>
      </c>
      <c r="C90" t="s">
        <v>201</v>
      </c>
      <c r="D90">
        <v>0</v>
      </c>
      <c r="E90">
        <v>0</v>
      </c>
      <c r="F90">
        <v>0</v>
      </c>
      <c r="G90">
        <v>0</v>
      </c>
      <c r="H90">
        <v>0</v>
      </c>
      <c r="I90">
        <v>0</v>
      </c>
      <c r="J90" s="37">
        <v>0</v>
      </c>
      <c r="K90">
        <v>0</v>
      </c>
      <c r="L90" s="37">
        <v>0</v>
      </c>
      <c r="M90">
        <v>9676</v>
      </c>
      <c r="N90">
        <v>0</v>
      </c>
      <c r="O90">
        <v>0</v>
      </c>
      <c r="P90">
        <v>0</v>
      </c>
      <c r="Q90">
        <v>0</v>
      </c>
      <c r="R90">
        <v>0</v>
      </c>
      <c r="S90">
        <v>0</v>
      </c>
      <c r="T90">
        <v>0</v>
      </c>
      <c r="U90">
        <v>0</v>
      </c>
      <c r="V90">
        <v>0</v>
      </c>
      <c r="W90">
        <v>0</v>
      </c>
      <c r="X90" s="37">
        <v>0</v>
      </c>
      <c r="Y90">
        <v>0</v>
      </c>
      <c r="Z90">
        <v>0</v>
      </c>
      <c r="AA90">
        <v>0</v>
      </c>
      <c r="AB90">
        <v>0</v>
      </c>
      <c r="AC90">
        <v>0</v>
      </c>
      <c r="AD90">
        <v>0</v>
      </c>
      <c r="AE90">
        <v>8111</v>
      </c>
      <c r="AF90">
        <v>0</v>
      </c>
      <c r="AG90" s="37">
        <v>0</v>
      </c>
      <c r="AH90" s="37">
        <v>0</v>
      </c>
      <c r="AI90">
        <v>2888</v>
      </c>
      <c r="AJ90">
        <v>0</v>
      </c>
      <c r="AK90">
        <v>0</v>
      </c>
      <c r="AL90" s="37">
        <v>150434</v>
      </c>
      <c r="AM90">
        <v>19112</v>
      </c>
      <c r="AN90">
        <v>0</v>
      </c>
      <c r="AO90">
        <v>59053</v>
      </c>
      <c r="AP90">
        <v>0</v>
      </c>
      <c r="AQ90">
        <v>0</v>
      </c>
      <c r="AR90" s="37">
        <v>0</v>
      </c>
      <c r="AS90">
        <v>3131</v>
      </c>
      <c r="AT90" s="37">
        <v>2334955</v>
      </c>
      <c r="AU90">
        <v>9062</v>
      </c>
      <c r="AV90" s="37">
        <v>308966</v>
      </c>
      <c r="AW90">
        <v>630043</v>
      </c>
      <c r="AX90" s="37">
        <v>9162302</v>
      </c>
      <c r="AY90">
        <v>6401</v>
      </c>
      <c r="AZ90" s="37">
        <v>2786297</v>
      </c>
      <c r="BA90" s="37">
        <v>26646</v>
      </c>
      <c r="BB90">
        <v>89212</v>
      </c>
      <c r="BC90" s="37">
        <v>611362</v>
      </c>
      <c r="BD90" s="37">
        <v>315520</v>
      </c>
      <c r="BE90" s="37">
        <v>24188</v>
      </c>
      <c r="BF90">
        <v>0</v>
      </c>
      <c r="BG90">
        <v>0</v>
      </c>
      <c r="BH90">
        <v>2577</v>
      </c>
      <c r="BI90" s="37">
        <v>0</v>
      </c>
      <c r="BJ90">
        <v>0</v>
      </c>
      <c r="BK90" s="37">
        <v>2064240</v>
      </c>
      <c r="BL90">
        <v>0</v>
      </c>
      <c r="BM90" s="37">
        <v>138365</v>
      </c>
      <c r="BN90" s="37">
        <v>63325</v>
      </c>
      <c r="BO90">
        <v>0</v>
      </c>
      <c r="BP90">
        <v>0</v>
      </c>
      <c r="BQ90">
        <v>0</v>
      </c>
      <c r="BR90" s="37">
        <v>381619</v>
      </c>
      <c r="BS90" s="37"/>
    </row>
    <row r="91" spans="1:71" x14ac:dyDescent="0.2">
      <c r="A91" s="40" t="str">
        <f t="shared" si="6"/>
        <v>2022–23KENY</v>
      </c>
      <c r="B91" t="s">
        <v>660</v>
      </c>
      <c r="C91" t="s">
        <v>202</v>
      </c>
      <c r="D91">
        <v>0</v>
      </c>
      <c r="E91" s="37">
        <v>11693</v>
      </c>
      <c r="F91" s="37">
        <v>0</v>
      </c>
      <c r="G91">
        <v>0</v>
      </c>
      <c r="H91">
        <v>56968091</v>
      </c>
      <c r="I91" s="37">
        <v>0</v>
      </c>
      <c r="J91" s="37">
        <v>0</v>
      </c>
      <c r="K91" s="37">
        <v>0</v>
      </c>
      <c r="L91" s="37">
        <v>168783</v>
      </c>
      <c r="M91" s="37">
        <v>136995</v>
      </c>
      <c r="N91">
        <v>0</v>
      </c>
      <c r="O91">
        <v>0</v>
      </c>
      <c r="P91">
        <v>0</v>
      </c>
      <c r="Q91">
        <v>0</v>
      </c>
      <c r="R91">
        <v>0</v>
      </c>
      <c r="S91">
        <v>0</v>
      </c>
      <c r="T91">
        <v>0</v>
      </c>
      <c r="U91" s="37">
        <v>5000</v>
      </c>
      <c r="V91">
        <v>0</v>
      </c>
      <c r="W91">
        <v>0</v>
      </c>
      <c r="X91">
        <v>41000</v>
      </c>
      <c r="Y91">
        <v>0</v>
      </c>
      <c r="Z91">
        <v>0</v>
      </c>
      <c r="AA91">
        <v>0</v>
      </c>
      <c r="AB91">
        <v>0</v>
      </c>
      <c r="AC91">
        <v>0</v>
      </c>
      <c r="AD91">
        <v>0</v>
      </c>
      <c r="AE91">
        <v>0</v>
      </c>
      <c r="AF91">
        <v>0</v>
      </c>
      <c r="AG91" s="37">
        <v>71088</v>
      </c>
      <c r="AH91">
        <v>0</v>
      </c>
      <c r="AI91">
        <v>0</v>
      </c>
      <c r="AJ91">
        <v>285517</v>
      </c>
      <c r="AK91" s="37">
        <v>0</v>
      </c>
      <c r="AL91">
        <v>79</v>
      </c>
      <c r="AM91" s="37">
        <v>0</v>
      </c>
      <c r="AN91">
        <v>0</v>
      </c>
      <c r="AO91">
        <v>0</v>
      </c>
      <c r="AP91">
        <v>0</v>
      </c>
      <c r="AQ91" s="37">
        <v>0</v>
      </c>
      <c r="AR91">
        <v>0</v>
      </c>
      <c r="AS91" s="37">
        <v>0</v>
      </c>
      <c r="AT91">
        <v>0</v>
      </c>
      <c r="AU91">
        <v>2565127</v>
      </c>
      <c r="AV91" s="37">
        <v>564970</v>
      </c>
      <c r="AW91" s="37">
        <v>12092</v>
      </c>
      <c r="AX91" s="37">
        <v>250082</v>
      </c>
      <c r="AY91">
        <v>0</v>
      </c>
      <c r="AZ91" s="37">
        <v>220822</v>
      </c>
      <c r="BA91" s="37">
        <v>1882</v>
      </c>
      <c r="BB91" s="37">
        <v>1553</v>
      </c>
      <c r="BC91" s="37">
        <v>215485</v>
      </c>
      <c r="BD91" s="37">
        <v>1169533</v>
      </c>
      <c r="BE91" s="37">
        <v>32806</v>
      </c>
      <c r="BF91">
        <v>0</v>
      </c>
      <c r="BG91">
        <v>4500</v>
      </c>
      <c r="BH91">
        <v>0</v>
      </c>
      <c r="BI91" s="37">
        <v>56000</v>
      </c>
      <c r="BJ91">
        <v>1000</v>
      </c>
      <c r="BK91" s="37">
        <v>184567</v>
      </c>
      <c r="BL91" s="37">
        <v>483</v>
      </c>
      <c r="BM91" s="37">
        <v>8695</v>
      </c>
      <c r="BN91" s="37">
        <v>118600</v>
      </c>
      <c r="BO91">
        <v>0</v>
      </c>
      <c r="BP91">
        <v>0</v>
      </c>
      <c r="BQ91">
        <v>0</v>
      </c>
      <c r="BR91" s="37">
        <v>1372</v>
      </c>
      <c r="BS91" s="37"/>
    </row>
    <row r="92" spans="1:71" x14ac:dyDescent="0.2">
      <c r="A92" s="40" t="str">
        <f t="shared" si="6"/>
        <v>2022–23KIRI</v>
      </c>
      <c r="B92" t="s">
        <v>660</v>
      </c>
      <c r="C92" t="s">
        <v>203</v>
      </c>
      <c r="D92" s="37">
        <v>0</v>
      </c>
      <c r="E92" s="37">
        <v>3731944</v>
      </c>
      <c r="F92" s="37">
        <v>48290</v>
      </c>
      <c r="G92">
        <v>0</v>
      </c>
      <c r="H92" s="37">
        <v>11334</v>
      </c>
      <c r="I92" s="37">
        <v>229314</v>
      </c>
      <c r="J92" s="37">
        <v>41828</v>
      </c>
      <c r="K92">
        <v>9100</v>
      </c>
      <c r="L92" s="37">
        <v>138905</v>
      </c>
      <c r="M92" s="37">
        <v>166387</v>
      </c>
      <c r="N92" s="37">
        <v>36768</v>
      </c>
      <c r="O92">
        <v>0</v>
      </c>
      <c r="P92">
        <v>0</v>
      </c>
      <c r="Q92">
        <v>0</v>
      </c>
      <c r="R92">
        <v>0</v>
      </c>
      <c r="S92">
        <v>0</v>
      </c>
      <c r="T92">
        <v>0</v>
      </c>
      <c r="U92">
        <v>113431</v>
      </c>
      <c r="V92">
        <v>0</v>
      </c>
      <c r="W92" s="37">
        <v>0</v>
      </c>
      <c r="X92" s="37">
        <v>0</v>
      </c>
      <c r="Y92">
        <v>0</v>
      </c>
      <c r="Z92">
        <v>3960</v>
      </c>
      <c r="AA92">
        <v>0</v>
      </c>
      <c r="AB92">
        <v>0</v>
      </c>
      <c r="AC92">
        <v>0</v>
      </c>
      <c r="AD92">
        <v>0</v>
      </c>
      <c r="AE92">
        <v>0</v>
      </c>
      <c r="AF92">
        <v>24836</v>
      </c>
      <c r="AG92">
        <v>92135</v>
      </c>
      <c r="AH92">
        <v>10890</v>
      </c>
      <c r="AI92" s="37">
        <v>2321</v>
      </c>
      <c r="AJ92">
        <v>0</v>
      </c>
      <c r="AK92">
        <v>270806</v>
      </c>
      <c r="AL92">
        <v>194587</v>
      </c>
      <c r="AM92">
        <v>0</v>
      </c>
      <c r="AN92">
        <v>0</v>
      </c>
      <c r="AO92">
        <v>29262</v>
      </c>
      <c r="AP92">
        <v>0</v>
      </c>
      <c r="AQ92">
        <v>0</v>
      </c>
      <c r="AR92">
        <v>5557</v>
      </c>
      <c r="AS92">
        <v>7615</v>
      </c>
      <c r="AT92">
        <v>179</v>
      </c>
      <c r="AU92">
        <v>15254</v>
      </c>
      <c r="AV92" s="37">
        <v>227219</v>
      </c>
      <c r="AW92" s="37">
        <v>538003</v>
      </c>
      <c r="AX92" s="37">
        <v>266180</v>
      </c>
      <c r="AY92">
        <v>7040</v>
      </c>
      <c r="AZ92" s="37">
        <v>140384</v>
      </c>
      <c r="BA92">
        <v>493538</v>
      </c>
      <c r="BB92" s="37">
        <v>62391</v>
      </c>
      <c r="BC92" s="37">
        <v>430673</v>
      </c>
      <c r="BD92" s="37">
        <v>84252</v>
      </c>
      <c r="BE92" s="37">
        <v>718455</v>
      </c>
      <c r="BF92" s="37">
        <v>107120</v>
      </c>
      <c r="BG92" s="37">
        <v>0</v>
      </c>
      <c r="BH92">
        <v>0</v>
      </c>
      <c r="BI92" s="37">
        <v>26359</v>
      </c>
      <c r="BJ92">
        <v>959</v>
      </c>
      <c r="BK92" s="37">
        <v>77997</v>
      </c>
      <c r="BL92" s="37">
        <v>23872</v>
      </c>
      <c r="BM92" s="37">
        <v>822958</v>
      </c>
      <c r="BN92" s="37">
        <v>1280522</v>
      </c>
      <c r="BO92">
        <v>0</v>
      </c>
      <c r="BP92">
        <v>0</v>
      </c>
      <c r="BQ92">
        <v>0</v>
      </c>
      <c r="BR92" s="37">
        <v>131060</v>
      </c>
      <c r="BS92" s="37"/>
    </row>
    <row r="93" spans="1:71" x14ac:dyDescent="0.2">
      <c r="A93" s="40" t="str">
        <f t="shared" si="6"/>
        <v>2022–23KUWA</v>
      </c>
      <c r="B93" t="s">
        <v>660</v>
      </c>
      <c r="C93" t="s">
        <v>204</v>
      </c>
      <c r="D93">
        <v>0</v>
      </c>
      <c r="E93">
        <v>19381269</v>
      </c>
      <c r="F93">
        <v>0</v>
      </c>
      <c r="G93">
        <v>2644</v>
      </c>
      <c r="H93">
        <v>12327</v>
      </c>
      <c r="I93">
        <v>1149323</v>
      </c>
      <c r="J93">
        <v>169962</v>
      </c>
      <c r="K93">
        <v>112325</v>
      </c>
      <c r="L93">
        <v>48160</v>
      </c>
      <c r="M93">
        <v>45115</v>
      </c>
      <c r="N93">
        <v>205959</v>
      </c>
      <c r="O93">
        <v>0</v>
      </c>
      <c r="P93">
        <v>0</v>
      </c>
      <c r="Q93">
        <v>0</v>
      </c>
      <c r="R93">
        <v>0</v>
      </c>
      <c r="S93">
        <v>0</v>
      </c>
      <c r="T93">
        <v>0</v>
      </c>
      <c r="U93">
        <v>0</v>
      </c>
      <c r="V93">
        <v>0</v>
      </c>
      <c r="W93">
        <v>0</v>
      </c>
      <c r="X93">
        <v>0</v>
      </c>
      <c r="Y93">
        <v>0</v>
      </c>
      <c r="Z93">
        <v>0</v>
      </c>
      <c r="AA93">
        <v>0</v>
      </c>
      <c r="AB93">
        <v>0</v>
      </c>
      <c r="AC93">
        <v>0</v>
      </c>
      <c r="AD93">
        <v>0</v>
      </c>
      <c r="AE93">
        <v>0</v>
      </c>
      <c r="AF93">
        <v>0</v>
      </c>
      <c r="AG93">
        <v>0</v>
      </c>
      <c r="AH93">
        <v>388804</v>
      </c>
      <c r="AI93">
        <v>249374</v>
      </c>
      <c r="AJ93">
        <v>0</v>
      </c>
      <c r="AK93">
        <v>0</v>
      </c>
      <c r="AL93">
        <v>0</v>
      </c>
      <c r="AM93">
        <v>0</v>
      </c>
      <c r="AN93">
        <v>0</v>
      </c>
      <c r="AO93" s="37">
        <v>0</v>
      </c>
      <c r="AP93">
        <v>0</v>
      </c>
      <c r="AQ93">
        <v>0</v>
      </c>
      <c r="AR93">
        <v>0</v>
      </c>
      <c r="AS93">
        <v>10468</v>
      </c>
      <c r="AT93">
        <v>0</v>
      </c>
      <c r="AU93">
        <v>2125590</v>
      </c>
      <c r="AV93">
        <v>76498</v>
      </c>
      <c r="AW93">
        <v>22143</v>
      </c>
      <c r="AX93" s="37">
        <v>0</v>
      </c>
      <c r="AY93" s="37">
        <v>0</v>
      </c>
      <c r="AZ93" s="37">
        <v>43783</v>
      </c>
      <c r="BA93">
        <v>0</v>
      </c>
      <c r="BB93">
        <v>0</v>
      </c>
      <c r="BC93">
        <v>55490</v>
      </c>
      <c r="BD93">
        <v>355573</v>
      </c>
      <c r="BE93">
        <v>50400</v>
      </c>
      <c r="BF93">
        <v>3041797</v>
      </c>
      <c r="BG93">
        <v>76442</v>
      </c>
      <c r="BH93">
        <v>1830</v>
      </c>
      <c r="BI93">
        <v>10847</v>
      </c>
      <c r="BJ93">
        <v>0</v>
      </c>
      <c r="BK93">
        <v>38566</v>
      </c>
      <c r="BL93">
        <v>0</v>
      </c>
      <c r="BM93">
        <v>15491</v>
      </c>
      <c r="BN93">
        <v>2250</v>
      </c>
      <c r="BO93">
        <v>0</v>
      </c>
      <c r="BP93">
        <v>0</v>
      </c>
      <c r="BQ93">
        <v>27280</v>
      </c>
      <c r="BR93">
        <v>0</v>
      </c>
      <c r="BS93" s="37"/>
    </row>
    <row r="94" spans="1:71" x14ac:dyDescent="0.2">
      <c r="A94" s="40" t="str">
        <f t="shared" si="6"/>
        <v>2022–23KYRG</v>
      </c>
      <c r="B94" t="s">
        <v>660</v>
      </c>
      <c r="C94" t="s">
        <v>205</v>
      </c>
      <c r="D94">
        <v>0</v>
      </c>
      <c r="E94">
        <v>0</v>
      </c>
      <c r="F94">
        <v>0</v>
      </c>
      <c r="G94">
        <v>0</v>
      </c>
      <c r="H94">
        <v>0</v>
      </c>
      <c r="I94">
        <v>0</v>
      </c>
      <c r="J94">
        <v>0</v>
      </c>
      <c r="K94">
        <v>0</v>
      </c>
      <c r="L94">
        <v>0</v>
      </c>
      <c r="M94" s="37">
        <v>0</v>
      </c>
      <c r="N94">
        <v>0</v>
      </c>
      <c r="O94">
        <v>0</v>
      </c>
      <c r="P94">
        <v>0</v>
      </c>
      <c r="Q94">
        <v>0</v>
      </c>
      <c r="R94">
        <v>0</v>
      </c>
      <c r="S94">
        <v>0</v>
      </c>
      <c r="T94">
        <v>0</v>
      </c>
      <c r="U94">
        <v>0</v>
      </c>
      <c r="V94">
        <v>0</v>
      </c>
      <c r="W94">
        <v>0</v>
      </c>
      <c r="X94">
        <v>0</v>
      </c>
      <c r="Y94">
        <v>0</v>
      </c>
      <c r="Z94">
        <v>0</v>
      </c>
      <c r="AA94">
        <v>0</v>
      </c>
      <c r="AB94">
        <v>0</v>
      </c>
      <c r="AC94">
        <v>0</v>
      </c>
      <c r="AD94">
        <v>0</v>
      </c>
      <c r="AE94">
        <v>0</v>
      </c>
      <c r="AF94">
        <v>0</v>
      </c>
      <c r="AG94" s="37">
        <v>0</v>
      </c>
      <c r="AH94">
        <v>0</v>
      </c>
      <c r="AI94">
        <v>0</v>
      </c>
      <c r="AJ94">
        <v>0</v>
      </c>
      <c r="AK94">
        <v>0</v>
      </c>
      <c r="AL94">
        <v>23712</v>
      </c>
      <c r="AM94" s="37">
        <v>0</v>
      </c>
      <c r="AN94">
        <v>0</v>
      </c>
      <c r="AO94" s="37">
        <v>786</v>
      </c>
      <c r="AP94">
        <v>0</v>
      </c>
      <c r="AQ94">
        <v>0</v>
      </c>
      <c r="AR94" s="37">
        <v>0</v>
      </c>
      <c r="AS94" s="37">
        <v>0</v>
      </c>
      <c r="AT94" s="37">
        <v>0</v>
      </c>
      <c r="AU94" s="37">
        <v>0</v>
      </c>
      <c r="AV94" s="37">
        <v>134229</v>
      </c>
      <c r="AW94" s="37">
        <v>4297</v>
      </c>
      <c r="AX94" s="37">
        <v>52728</v>
      </c>
      <c r="AY94" s="37">
        <v>0</v>
      </c>
      <c r="AZ94" s="37">
        <v>270169</v>
      </c>
      <c r="BA94" s="37">
        <v>0</v>
      </c>
      <c r="BB94" s="37">
        <v>0</v>
      </c>
      <c r="BC94" s="37">
        <v>0</v>
      </c>
      <c r="BD94" s="37">
        <v>50231</v>
      </c>
      <c r="BE94">
        <v>0</v>
      </c>
      <c r="BF94" s="37">
        <v>0</v>
      </c>
      <c r="BG94">
        <v>0</v>
      </c>
      <c r="BH94">
        <v>0</v>
      </c>
      <c r="BI94" s="37">
        <v>0</v>
      </c>
      <c r="BJ94">
        <v>0</v>
      </c>
      <c r="BK94" s="37">
        <v>0</v>
      </c>
      <c r="BL94" s="37">
        <v>0</v>
      </c>
      <c r="BM94" s="37">
        <v>8530</v>
      </c>
      <c r="BN94" s="37">
        <v>0</v>
      </c>
      <c r="BO94">
        <v>0</v>
      </c>
      <c r="BP94">
        <v>0</v>
      </c>
      <c r="BQ94">
        <v>0</v>
      </c>
      <c r="BR94" s="37">
        <v>0</v>
      </c>
      <c r="BS94" s="37"/>
    </row>
    <row r="95" spans="1:71" x14ac:dyDescent="0.2">
      <c r="A95" s="40" t="str">
        <f t="shared" si="6"/>
        <v>2022–23LAOS</v>
      </c>
      <c r="B95" t="s">
        <v>660</v>
      </c>
      <c r="C95" t="s">
        <v>206</v>
      </c>
      <c r="D95">
        <v>0</v>
      </c>
      <c r="E95">
        <v>0</v>
      </c>
      <c r="F95">
        <v>0</v>
      </c>
      <c r="G95">
        <v>0</v>
      </c>
      <c r="H95">
        <v>5689</v>
      </c>
      <c r="I95">
        <v>65910</v>
      </c>
      <c r="J95">
        <v>0</v>
      </c>
      <c r="K95">
        <v>6170</v>
      </c>
      <c r="L95">
        <v>0</v>
      </c>
      <c r="M95">
        <v>46492</v>
      </c>
      <c r="N95">
        <v>0</v>
      </c>
      <c r="O95">
        <v>0</v>
      </c>
      <c r="P95">
        <v>0</v>
      </c>
      <c r="Q95">
        <v>0</v>
      </c>
      <c r="R95">
        <v>0</v>
      </c>
      <c r="S95">
        <v>5689</v>
      </c>
      <c r="T95">
        <v>0</v>
      </c>
      <c r="U95">
        <v>4161</v>
      </c>
      <c r="V95">
        <v>0</v>
      </c>
      <c r="W95">
        <v>0</v>
      </c>
      <c r="X95">
        <v>0</v>
      </c>
      <c r="Y95">
        <v>0</v>
      </c>
      <c r="Z95">
        <v>0</v>
      </c>
      <c r="AA95">
        <v>0</v>
      </c>
      <c r="AB95">
        <v>0</v>
      </c>
      <c r="AC95">
        <v>0</v>
      </c>
      <c r="AD95">
        <v>0</v>
      </c>
      <c r="AE95">
        <v>0</v>
      </c>
      <c r="AF95">
        <v>0</v>
      </c>
      <c r="AG95">
        <v>13405</v>
      </c>
      <c r="AH95">
        <v>0</v>
      </c>
      <c r="AI95" s="37">
        <v>0</v>
      </c>
      <c r="AJ95">
        <v>0</v>
      </c>
      <c r="AK95">
        <v>0</v>
      </c>
      <c r="AL95">
        <v>13345</v>
      </c>
      <c r="AM95">
        <v>0</v>
      </c>
      <c r="AN95">
        <v>0</v>
      </c>
      <c r="AO95">
        <v>120635</v>
      </c>
      <c r="AP95">
        <v>0</v>
      </c>
      <c r="AQ95">
        <v>0</v>
      </c>
      <c r="AR95" s="37">
        <v>26965</v>
      </c>
      <c r="AS95">
        <v>0</v>
      </c>
      <c r="AT95">
        <v>24972</v>
      </c>
      <c r="AU95">
        <v>0</v>
      </c>
      <c r="AV95" s="37">
        <v>143078</v>
      </c>
      <c r="AW95">
        <v>35470</v>
      </c>
      <c r="AX95" s="37">
        <v>1338609</v>
      </c>
      <c r="AY95">
        <v>9702</v>
      </c>
      <c r="AZ95">
        <v>1163365</v>
      </c>
      <c r="BA95">
        <v>138602</v>
      </c>
      <c r="BB95">
        <v>146007</v>
      </c>
      <c r="BC95">
        <v>1385549</v>
      </c>
      <c r="BD95" s="37">
        <v>60288</v>
      </c>
      <c r="BE95">
        <v>16084</v>
      </c>
      <c r="BF95">
        <v>3392</v>
      </c>
      <c r="BG95">
        <v>0</v>
      </c>
      <c r="BH95">
        <v>0</v>
      </c>
      <c r="BI95">
        <v>4733</v>
      </c>
      <c r="BJ95">
        <v>2044</v>
      </c>
      <c r="BK95">
        <v>559927</v>
      </c>
      <c r="BL95">
        <v>11079</v>
      </c>
      <c r="BM95" s="37">
        <v>98583</v>
      </c>
      <c r="BN95">
        <v>447271</v>
      </c>
      <c r="BO95">
        <v>0</v>
      </c>
      <c r="BP95">
        <v>0</v>
      </c>
      <c r="BQ95">
        <v>0</v>
      </c>
      <c r="BR95">
        <v>133850</v>
      </c>
      <c r="BS95" s="37"/>
    </row>
    <row r="96" spans="1:71" x14ac:dyDescent="0.2">
      <c r="A96" s="40" t="str">
        <f t="shared" si="6"/>
        <v>2022–23LATV</v>
      </c>
      <c r="B96" t="s">
        <v>660</v>
      </c>
      <c r="C96" t="s">
        <v>207</v>
      </c>
      <c r="D96">
        <v>0</v>
      </c>
      <c r="E96" s="37">
        <v>0</v>
      </c>
      <c r="F96">
        <v>0</v>
      </c>
      <c r="G96">
        <v>0</v>
      </c>
      <c r="H96">
        <v>0</v>
      </c>
      <c r="I96" s="37">
        <v>0</v>
      </c>
      <c r="J96">
        <v>0</v>
      </c>
      <c r="K96">
        <v>0</v>
      </c>
      <c r="L96">
        <v>0</v>
      </c>
      <c r="M96">
        <v>0</v>
      </c>
      <c r="N96">
        <v>337455</v>
      </c>
      <c r="O96">
        <v>0</v>
      </c>
      <c r="P96">
        <v>0</v>
      </c>
      <c r="Q96">
        <v>0</v>
      </c>
      <c r="R96">
        <v>0</v>
      </c>
      <c r="S96">
        <v>0</v>
      </c>
      <c r="T96">
        <v>0</v>
      </c>
      <c r="U96">
        <v>0</v>
      </c>
      <c r="V96">
        <v>0</v>
      </c>
      <c r="W96">
        <v>28686606</v>
      </c>
      <c r="X96">
        <v>0</v>
      </c>
      <c r="Y96">
        <v>0</v>
      </c>
      <c r="Z96">
        <v>0</v>
      </c>
      <c r="AA96">
        <v>0</v>
      </c>
      <c r="AB96">
        <v>0</v>
      </c>
      <c r="AC96">
        <v>0</v>
      </c>
      <c r="AD96">
        <v>0</v>
      </c>
      <c r="AE96">
        <v>0</v>
      </c>
      <c r="AF96">
        <v>0</v>
      </c>
      <c r="AG96">
        <v>0</v>
      </c>
      <c r="AH96">
        <v>0</v>
      </c>
      <c r="AI96" s="37">
        <v>0</v>
      </c>
      <c r="AJ96">
        <v>0</v>
      </c>
      <c r="AK96">
        <v>0</v>
      </c>
      <c r="AL96">
        <v>0</v>
      </c>
      <c r="AM96">
        <v>0</v>
      </c>
      <c r="AN96">
        <v>0</v>
      </c>
      <c r="AO96">
        <v>1301</v>
      </c>
      <c r="AP96">
        <v>0</v>
      </c>
      <c r="AQ96">
        <v>0</v>
      </c>
      <c r="AR96">
        <v>0</v>
      </c>
      <c r="AS96" s="37">
        <v>356484</v>
      </c>
      <c r="AT96">
        <v>0</v>
      </c>
      <c r="AU96">
        <v>0</v>
      </c>
      <c r="AV96">
        <v>82310</v>
      </c>
      <c r="AW96" s="37">
        <v>0</v>
      </c>
      <c r="AX96" s="37">
        <v>1413745</v>
      </c>
      <c r="AY96">
        <v>0</v>
      </c>
      <c r="AZ96" s="37">
        <v>3583374</v>
      </c>
      <c r="BA96" s="37">
        <v>0</v>
      </c>
      <c r="BB96">
        <v>0</v>
      </c>
      <c r="BC96" s="37">
        <v>54886</v>
      </c>
      <c r="BD96" s="37">
        <v>2000</v>
      </c>
      <c r="BE96">
        <v>0</v>
      </c>
      <c r="BF96">
        <v>0</v>
      </c>
      <c r="BG96">
        <v>7293</v>
      </c>
      <c r="BH96">
        <v>0</v>
      </c>
      <c r="BI96">
        <v>0</v>
      </c>
      <c r="BJ96">
        <v>0</v>
      </c>
      <c r="BK96">
        <v>31142</v>
      </c>
      <c r="BL96">
        <v>0</v>
      </c>
      <c r="BM96" s="37">
        <v>8438</v>
      </c>
      <c r="BN96" s="37">
        <v>0</v>
      </c>
      <c r="BO96">
        <v>0</v>
      </c>
      <c r="BP96">
        <v>0</v>
      </c>
      <c r="BQ96">
        <v>0</v>
      </c>
      <c r="BR96" s="37">
        <v>0</v>
      </c>
      <c r="BS96" s="37"/>
    </row>
    <row r="97" spans="1:71" x14ac:dyDescent="0.2">
      <c r="A97" s="40" t="str">
        <f t="shared" si="6"/>
        <v>2022–23LEBA</v>
      </c>
      <c r="B97" t="s">
        <v>660</v>
      </c>
      <c r="C97" t="s">
        <v>209</v>
      </c>
      <c r="D97">
        <v>0</v>
      </c>
      <c r="E97">
        <v>3196964</v>
      </c>
      <c r="F97">
        <v>0</v>
      </c>
      <c r="G97">
        <v>0</v>
      </c>
      <c r="H97">
        <v>0</v>
      </c>
      <c r="I97">
        <v>1549191</v>
      </c>
      <c r="J97">
        <v>0</v>
      </c>
      <c r="K97">
        <v>0</v>
      </c>
      <c r="L97">
        <v>147696</v>
      </c>
      <c r="M97">
        <v>4466</v>
      </c>
      <c r="N97">
        <v>0</v>
      </c>
      <c r="O97">
        <v>0</v>
      </c>
      <c r="P97">
        <v>0</v>
      </c>
      <c r="Q97">
        <v>0</v>
      </c>
      <c r="R97">
        <v>0</v>
      </c>
      <c r="S97">
        <v>0</v>
      </c>
      <c r="T97">
        <v>0</v>
      </c>
      <c r="U97">
        <v>0</v>
      </c>
      <c r="V97">
        <v>0</v>
      </c>
      <c r="W97">
        <v>0</v>
      </c>
      <c r="X97">
        <v>0</v>
      </c>
      <c r="Y97">
        <v>0</v>
      </c>
      <c r="Z97">
        <v>0</v>
      </c>
      <c r="AA97">
        <v>0</v>
      </c>
      <c r="AB97">
        <v>272526</v>
      </c>
      <c r="AC97">
        <v>0</v>
      </c>
      <c r="AD97">
        <v>0</v>
      </c>
      <c r="AE97">
        <v>0</v>
      </c>
      <c r="AF97">
        <v>0</v>
      </c>
      <c r="AG97">
        <v>0</v>
      </c>
      <c r="AH97">
        <v>0</v>
      </c>
      <c r="AI97">
        <v>26723</v>
      </c>
      <c r="AJ97">
        <v>0</v>
      </c>
      <c r="AK97">
        <v>0</v>
      </c>
      <c r="AL97">
        <v>0</v>
      </c>
      <c r="AM97">
        <v>0</v>
      </c>
      <c r="AN97">
        <v>0</v>
      </c>
      <c r="AO97">
        <v>0</v>
      </c>
      <c r="AP97">
        <v>0</v>
      </c>
      <c r="AQ97">
        <v>0</v>
      </c>
      <c r="AR97">
        <v>0</v>
      </c>
      <c r="AS97">
        <v>0</v>
      </c>
      <c r="AT97">
        <v>0</v>
      </c>
      <c r="AU97">
        <v>0</v>
      </c>
      <c r="AV97">
        <v>5317</v>
      </c>
      <c r="AW97">
        <v>0</v>
      </c>
      <c r="AX97">
        <v>0</v>
      </c>
      <c r="AY97">
        <v>0</v>
      </c>
      <c r="AZ97">
        <v>9638</v>
      </c>
      <c r="BA97">
        <v>0</v>
      </c>
      <c r="BB97">
        <v>0</v>
      </c>
      <c r="BC97">
        <v>3215</v>
      </c>
      <c r="BD97">
        <v>0</v>
      </c>
      <c r="BE97">
        <v>0</v>
      </c>
      <c r="BF97">
        <v>0</v>
      </c>
      <c r="BG97">
        <v>0</v>
      </c>
      <c r="BH97">
        <v>0</v>
      </c>
      <c r="BI97">
        <v>0</v>
      </c>
      <c r="BJ97">
        <v>0</v>
      </c>
      <c r="BK97" s="37">
        <v>0</v>
      </c>
      <c r="BL97">
        <v>0</v>
      </c>
      <c r="BM97">
        <v>0</v>
      </c>
      <c r="BN97">
        <v>11000</v>
      </c>
      <c r="BO97">
        <v>0</v>
      </c>
      <c r="BP97">
        <v>0</v>
      </c>
      <c r="BQ97">
        <v>0</v>
      </c>
      <c r="BR97">
        <v>728058</v>
      </c>
      <c r="BS97" s="37"/>
    </row>
    <row r="98" spans="1:71" x14ac:dyDescent="0.2">
      <c r="A98" s="40" t="str">
        <f t="shared" si="6"/>
        <v>2022–23LESO</v>
      </c>
      <c r="B98" t="s">
        <v>660</v>
      </c>
      <c r="C98" t="s">
        <v>210</v>
      </c>
      <c r="D98">
        <v>0</v>
      </c>
      <c r="E98" s="37">
        <v>0</v>
      </c>
      <c r="F98">
        <v>0</v>
      </c>
      <c r="G98">
        <v>0</v>
      </c>
      <c r="H98">
        <v>0</v>
      </c>
      <c r="I98">
        <v>0</v>
      </c>
      <c r="J98">
        <v>0</v>
      </c>
      <c r="K98">
        <v>0</v>
      </c>
      <c r="L98">
        <v>0</v>
      </c>
      <c r="M98">
        <v>0</v>
      </c>
      <c r="N98">
        <v>0</v>
      </c>
      <c r="O98">
        <v>0</v>
      </c>
      <c r="P98">
        <v>0</v>
      </c>
      <c r="Q98">
        <v>0</v>
      </c>
      <c r="R98">
        <v>0</v>
      </c>
      <c r="S98">
        <v>0</v>
      </c>
      <c r="T98">
        <v>0</v>
      </c>
      <c r="U98" s="37">
        <v>0</v>
      </c>
      <c r="V98" s="37">
        <v>0</v>
      </c>
      <c r="W98">
        <v>0</v>
      </c>
      <c r="X98">
        <v>0</v>
      </c>
      <c r="Y98">
        <v>0</v>
      </c>
      <c r="Z98">
        <v>0</v>
      </c>
      <c r="AA98">
        <v>0</v>
      </c>
      <c r="AB98">
        <v>0</v>
      </c>
      <c r="AC98">
        <v>0</v>
      </c>
      <c r="AD98">
        <v>0</v>
      </c>
      <c r="AE98">
        <v>0</v>
      </c>
      <c r="AF98">
        <v>0</v>
      </c>
      <c r="AG98">
        <v>0</v>
      </c>
      <c r="AH98">
        <v>0</v>
      </c>
      <c r="AI98">
        <v>0</v>
      </c>
      <c r="AJ98">
        <v>0</v>
      </c>
      <c r="AK98">
        <v>0</v>
      </c>
      <c r="AL98">
        <v>0</v>
      </c>
      <c r="AM98" s="37">
        <v>0</v>
      </c>
      <c r="AN98">
        <v>0</v>
      </c>
      <c r="AO98" s="37">
        <v>18800</v>
      </c>
      <c r="AP98">
        <v>0</v>
      </c>
      <c r="AQ98" s="37">
        <v>0</v>
      </c>
      <c r="AR98">
        <v>0</v>
      </c>
      <c r="AS98" s="37">
        <v>0</v>
      </c>
      <c r="AT98">
        <v>0</v>
      </c>
      <c r="AU98">
        <v>0</v>
      </c>
      <c r="AV98" s="37">
        <v>0</v>
      </c>
      <c r="AW98">
        <v>0</v>
      </c>
      <c r="AX98">
        <v>0</v>
      </c>
      <c r="AY98">
        <v>0</v>
      </c>
      <c r="AZ98" s="37">
        <v>0</v>
      </c>
      <c r="BA98">
        <v>0</v>
      </c>
      <c r="BB98" s="37">
        <v>0</v>
      </c>
      <c r="BC98">
        <v>1000</v>
      </c>
      <c r="BD98">
        <v>0</v>
      </c>
      <c r="BE98">
        <v>0</v>
      </c>
      <c r="BF98">
        <v>0</v>
      </c>
      <c r="BG98" s="37">
        <v>0</v>
      </c>
      <c r="BH98">
        <v>0</v>
      </c>
      <c r="BI98" s="37">
        <v>0</v>
      </c>
      <c r="BJ98" s="37">
        <v>0</v>
      </c>
      <c r="BK98">
        <v>12636</v>
      </c>
      <c r="BL98">
        <v>0</v>
      </c>
      <c r="BM98">
        <v>0</v>
      </c>
      <c r="BN98">
        <v>0</v>
      </c>
      <c r="BO98">
        <v>0</v>
      </c>
      <c r="BP98">
        <v>0</v>
      </c>
      <c r="BQ98">
        <v>0</v>
      </c>
      <c r="BR98">
        <v>0</v>
      </c>
      <c r="BS98" s="37"/>
    </row>
    <row r="99" spans="1:71" x14ac:dyDescent="0.2">
      <c r="A99" s="40" t="str">
        <f t="shared" si="6"/>
        <v>2022–23LIBE</v>
      </c>
      <c r="B99" t="s">
        <v>660</v>
      </c>
      <c r="C99" t="s">
        <v>211</v>
      </c>
      <c r="D99">
        <v>0</v>
      </c>
      <c r="E99">
        <v>0</v>
      </c>
      <c r="F99">
        <v>0</v>
      </c>
      <c r="G99">
        <v>0</v>
      </c>
      <c r="H99">
        <v>0</v>
      </c>
      <c r="I99">
        <v>0</v>
      </c>
      <c r="J99">
        <v>0</v>
      </c>
      <c r="K99">
        <v>0</v>
      </c>
      <c r="L99" s="37">
        <v>0</v>
      </c>
      <c r="M99">
        <v>0</v>
      </c>
      <c r="N99">
        <v>0</v>
      </c>
      <c r="O99">
        <v>0</v>
      </c>
      <c r="P99">
        <v>0</v>
      </c>
      <c r="Q99">
        <v>0</v>
      </c>
      <c r="R99">
        <v>0</v>
      </c>
      <c r="S99">
        <v>0</v>
      </c>
      <c r="T99">
        <v>0</v>
      </c>
      <c r="U99">
        <v>0</v>
      </c>
      <c r="V99">
        <v>0</v>
      </c>
      <c r="W99">
        <v>5500</v>
      </c>
      <c r="X99">
        <v>0</v>
      </c>
      <c r="Y99">
        <v>0</v>
      </c>
      <c r="Z99">
        <v>0</v>
      </c>
      <c r="AA99">
        <v>0</v>
      </c>
      <c r="AB99">
        <v>0</v>
      </c>
      <c r="AC99">
        <v>0</v>
      </c>
      <c r="AD99">
        <v>0</v>
      </c>
      <c r="AE99">
        <v>0</v>
      </c>
      <c r="AF99">
        <v>0</v>
      </c>
      <c r="AG99">
        <v>0</v>
      </c>
      <c r="AH99" s="37">
        <v>0</v>
      </c>
      <c r="AI99" s="37">
        <v>0</v>
      </c>
      <c r="AJ99">
        <v>0</v>
      </c>
      <c r="AK99">
        <v>0</v>
      </c>
      <c r="AL99">
        <v>0</v>
      </c>
      <c r="AM99">
        <v>0</v>
      </c>
      <c r="AN99">
        <v>0</v>
      </c>
      <c r="AO99" s="37">
        <v>0</v>
      </c>
      <c r="AP99">
        <v>0</v>
      </c>
      <c r="AQ99">
        <v>0</v>
      </c>
      <c r="AR99">
        <v>0</v>
      </c>
      <c r="AS99">
        <v>0</v>
      </c>
      <c r="AT99">
        <v>0</v>
      </c>
      <c r="AU99">
        <v>0</v>
      </c>
      <c r="AV99" s="37">
        <v>0</v>
      </c>
      <c r="AW99">
        <v>0</v>
      </c>
      <c r="AX99">
        <v>0</v>
      </c>
      <c r="AY99">
        <v>0</v>
      </c>
      <c r="AZ99" s="37">
        <v>0</v>
      </c>
      <c r="BA99">
        <v>0</v>
      </c>
      <c r="BB99" s="37">
        <v>28588</v>
      </c>
      <c r="BC99" s="37">
        <v>2897</v>
      </c>
      <c r="BD99" s="37">
        <v>22000</v>
      </c>
      <c r="BE99">
        <v>0</v>
      </c>
      <c r="BF99">
        <v>0</v>
      </c>
      <c r="BG99">
        <v>0</v>
      </c>
      <c r="BH99">
        <v>0</v>
      </c>
      <c r="BI99">
        <v>0</v>
      </c>
      <c r="BJ99">
        <v>0</v>
      </c>
      <c r="BK99">
        <v>5000</v>
      </c>
      <c r="BL99">
        <v>0</v>
      </c>
      <c r="BM99" s="37">
        <v>0</v>
      </c>
      <c r="BN99">
        <v>15000</v>
      </c>
      <c r="BO99">
        <v>0</v>
      </c>
      <c r="BP99">
        <v>0</v>
      </c>
      <c r="BQ99">
        <v>0</v>
      </c>
      <c r="BR99">
        <v>0</v>
      </c>
      <c r="BS99" s="37"/>
    </row>
    <row r="100" spans="1:71" x14ac:dyDescent="0.2">
      <c r="A100" s="40" t="str">
        <f t="shared" si="6"/>
        <v>2022–23LITH</v>
      </c>
      <c r="B100" t="s">
        <v>660</v>
      </c>
      <c r="C100" t="s">
        <v>212</v>
      </c>
      <c r="D100">
        <v>0</v>
      </c>
      <c r="E100">
        <v>0</v>
      </c>
      <c r="F100">
        <v>0</v>
      </c>
      <c r="G100">
        <v>0</v>
      </c>
      <c r="H100">
        <v>0</v>
      </c>
      <c r="I100">
        <v>0</v>
      </c>
      <c r="J100">
        <v>0</v>
      </c>
      <c r="K100">
        <v>0</v>
      </c>
      <c r="L100">
        <v>0</v>
      </c>
      <c r="M100">
        <v>0</v>
      </c>
      <c r="N100">
        <v>0</v>
      </c>
      <c r="O100">
        <v>0</v>
      </c>
      <c r="P100">
        <v>0</v>
      </c>
      <c r="Q100">
        <v>0</v>
      </c>
      <c r="R100">
        <v>0</v>
      </c>
      <c r="S100">
        <v>8400</v>
      </c>
      <c r="T100">
        <v>0</v>
      </c>
      <c r="U100">
        <v>0</v>
      </c>
      <c r="V100">
        <v>0</v>
      </c>
      <c r="W100">
        <v>0</v>
      </c>
      <c r="X100">
        <v>0</v>
      </c>
      <c r="Y100">
        <v>0</v>
      </c>
      <c r="Z100">
        <v>0</v>
      </c>
      <c r="AA100">
        <v>0</v>
      </c>
      <c r="AB100">
        <v>0</v>
      </c>
      <c r="AC100">
        <v>0</v>
      </c>
      <c r="AD100">
        <v>0</v>
      </c>
      <c r="AE100">
        <v>137</v>
      </c>
      <c r="AF100">
        <v>0</v>
      </c>
      <c r="AG100">
        <v>209896</v>
      </c>
      <c r="AH100">
        <v>0</v>
      </c>
      <c r="AI100" s="37">
        <v>231799</v>
      </c>
      <c r="AJ100">
        <v>0</v>
      </c>
      <c r="AK100">
        <v>0</v>
      </c>
      <c r="AL100">
        <v>0</v>
      </c>
      <c r="AM100">
        <v>58989</v>
      </c>
      <c r="AN100">
        <v>0</v>
      </c>
      <c r="AO100">
        <v>0</v>
      </c>
      <c r="AP100">
        <v>0</v>
      </c>
      <c r="AQ100">
        <v>0</v>
      </c>
      <c r="AR100">
        <v>0</v>
      </c>
      <c r="AS100">
        <v>0</v>
      </c>
      <c r="AT100">
        <v>0</v>
      </c>
      <c r="AU100">
        <v>0</v>
      </c>
      <c r="AV100">
        <v>211400</v>
      </c>
      <c r="AW100">
        <v>120612</v>
      </c>
      <c r="AX100">
        <v>50697</v>
      </c>
      <c r="AY100">
        <v>0</v>
      </c>
      <c r="AZ100">
        <v>85158</v>
      </c>
      <c r="BA100">
        <v>0</v>
      </c>
      <c r="BB100">
        <v>0</v>
      </c>
      <c r="BC100">
        <v>200427</v>
      </c>
      <c r="BD100">
        <v>7720</v>
      </c>
      <c r="BE100">
        <v>0</v>
      </c>
      <c r="BF100">
        <v>0</v>
      </c>
      <c r="BG100">
        <v>0</v>
      </c>
      <c r="BH100">
        <v>0</v>
      </c>
      <c r="BI100">
        <v>0</v>
      </c>
      <c r="BJ100">
        <v>0</v>
      </c>
      <c r="BK100">
        <v>551482</v>
      </c>
      <c r="BL100">
        <v>0</v>
      </c>
      <c r="BM100">
        <v>284139</v>
      </c>
      <c r="BN100">
        <v>36306</v>
      </c>
      <c r="BO100">
        <v>0</v>
      </c>
      <c r="BP100">
        <v>0</v>
      </c>
      <c r="BQ100">
        <v>0</v>
      </c>
      <c r="BR100">
        <v>0</v>
      </c>
      <c r="BS100" s="37"/>
    </row>
    <row r="101" spans="1:71" x14ac:dyDescent="0.2">
      <c r="A101" s="40" t="str">
        <f t="shared" si="6"/>
        <v>2022–23LUX</v>
      </c>
      <c r="B101" t="s">
        <v>660</v>
      </c>
      <c r="C101" t="s">
        <v>213</v>
      </c>
      <c r="D101">
        <v>0</v>
      </c>
      <c r="E101" s="37">
        <v>0</v>
      </c>
      <c r="F101">
        <v>0</v>
      </c>
      <c r="G101" s="37">
        <v>0</v>
      </c>
      <c r="H101">
        <v>0</v>
      </c>
      <c r="I101">
        <v>0</v>
      </c>
      <c r="J101">
        <v>0</v>
      </c>
      <c r="K101">
        <v>0</v>
      </c>
      <c r="L101">
        <v>0</v>
      </c>
      <c r="M101" s="37">
        <v>0</v>
      </c>
      <c r="N101">
        <v>0</v>
      </c>
      <c r="O101">
        <v>0</v>
      </c>
      <c r="P101">
        <v>0</v>
      </c>
      <c r="Q101">
        <v>0</v>
      </c>
      <c r="R101">
        <v>0</v>
      </c>
      <c r="S101">
        <v>0</v>
      </c>
      <c r="T101">
        <v>0</v>
      </c>
      <c r="U101">
        <v>0</v>
      </c>
      <c r="V101">
        <v>0</v>
      </c>
      <c r="W101">
        <v>0</v>
      </c>
      <c r="X101" s="37">
        <v>0</v>
      </c>
      <c r="Y101">
        <v>0</v>
      </c>
      <c r="Z101">
        <v>0</v>
      </c>
      <c r="AA101">
        <v>0</v>
      </c>
      <c r="AB101">
        <v>0</v>
      </c>
      <c r="AC101">
        <v>0</v>
      </c>
      <c r="AD101">
        <v>0</v>
      </c>
      <c r="AE101">
        <v>0</v>
      </c>
      <c r="AF101">
        <v>0</v>
      </c>
      <c r="AG101">
        <v>0</v>
      </c>
      <c r="AH101" s="37">
        <v>0</v>
      </c>
      <c r="AI101" s="37">
        <v>0</v>
      </c>
      <c r="AJ101">
        <v>0</v>
      </c>
      <c r="AK101">
        <v>0</v>
      </c>
      <c r="AL101">
        <v>0</v>
      </c>
      <c r="AM101">
        <v>0</v>
      </c>
      <c r="AN101">
        <v>0</v>
      </c>
      <c r="AO101">
        <v>0</v>
      </c>
      <c r="AP101">
        <v>0</v>
      </c>
      <c r="AQ101">
        <v>0</v>
      </c>
      <c r="AR101">
        <v>0</v>
      </c>
      <c r="AS101">
        <v>0</v>
      </c>
      <c r="AT101">
        <v>0</v>
      </c>
      <c r="AU101">
        <v>0</v>
      </c>
      <c r="AV101" s="37">
        <v>0</v>
      </c>
      <c r="AW101">
        <v>0</v>
      </c>
      <c r="AX101" s="37">
        <v>0</v>
      </c>
      <c r="AY101">
        <v>0</v>
      </c>
      <c r="AZ101">
        <v>9000</v>
      </c>
      <c r="BA101">
        <v>0</v>
      </c>
      <c r="BB101">
        <v>0</v>
      </c>
      <c r="BC101">
        <v>6095</v>
      </c>
      <c r="BD101">
        <v>0</v>
      </c>
      <c r="BE101">
        <v>0</v>
      </c>
      <c r="BF101" s="37">
        <v>0</v>
      </c>
      <c r="BG101">
        <v>0</v>
      </c>
      <c r="BH101">
        <v>0</v>
      </c>
      <c r="BI101">
        <v>0</v>
      </c>
      <c r="BJ101">
        <v>0</v>
      </c>
      <c r="BK101">
        <v>0</v>
      </c>
      <c r="BL101">
        <v>0</v>
      </c>
      <c r="BM101" s="37">
        <v>0</v>
      </c>
      <c r="BN101">
        <v>0</v>
      </c>
      <c r="BO101">
        <v>0</v>
      </c>
      <c r="BP101">
        <v>0</v>
      </c>
      <c r="BQ101">
        <v>0</v>
      </c>
      <c r="BR101">
        <v>0</v>
      </c>
      <c r="BS101" s="37"/>
    </row>
    <row r="102" spans="1:71" x14ac:dyDescent="0.2">
      <c r="A102" s="40" t="str">
        <f t="shared" si="6"/>
        <v>2022–23MACA</v>
      </c>
      <c r="B102" t="s">
        <v>660</v>
      </c>
      <c r="C102" t="s">
        <v>214</v>
      </c>
      <c r="D102">
        <v>0</v>
      </c>
      <c r="E102">
        <v>855063</v>
      </c>
      <c r="F102">
        <v>0</v>
      </c>
      <c r="G102">
        <v>120791</v>
      </c>
      <c r="H102">
        <v>0</v>
      </c>
      <c r="I102">
        <v>32932</v>
      </c>
      <c r="J102">
        <v>0</v>
      </c>
      <c r="K102">
        <v>0</v>
      </c>
      <c r="L102">
        <v>42107</v>
      </c>
      <c r="M102">
        <v>138996</v>
      </c>
      <c r="N102">
        <v>0</v>
      </c>
      <c r="O102">
        <v>0</v>
      </c>
      <c r="P102">
        <v>0</v>
      </c>
      <c r="Q102">
        <v>0</v>
      </c>
      <c r="R102">
        <v>0</v>
      </c>
      <c r="S102">
        <v>0</v>
      </c>
      <c r="T102">
        <v>0</v>
      </c>
      <c r="U102">
        <v>100</v>
      </c>
      <c r="V102">
        <v>0</v>
      </c>
      <c r="W102">
        <v>0</v>
      </c>
      <c r="X102">
        <v>0</v>
      </c>
      <c r="Y102">
        <v>0</v>
      </c>
      <c r="Z102">
        <v>0</v>
      </c>
      <c r="AA102">
        <v>0</v>
      </c>
      <c r="AB102">
        <v>0</v>
      </c>
      <c r="AC102">
        <v>0</v>
      </c>
      <c r="AD102">
        <v>0</v>
      </c>
      <c r="AE102">
        <v>0</v>
      </c>
      <c r="AF102">
        <v>0</v>
      </c>
      <c r="AG102">
        <v>5381</v>
      </c>
      <c r="AH102">
        <v>30289</v>
      </c>
      <c r="AI102">
        <v>9893</v>
      </c>
      <c r="AJ102">
        <v>0</v>
      </c>
      <c r="AK102">
        <v>0</v>
      </c>
      <c r="AL102">
        <v>28</v>
      </c>
      <c r="AM102" s="37">
        <v>0</v>
      </c>
      <c r="AN102">
        <v>4997</v>
      </c>
      <c r="AO102">
        <v>0</v>
      </c>
      <c r="AP102">
        <v>0</v>
      </c>
      <c r="AQ102">
        <v>0</v>
      </c>
      <c r="AR102">
        <v>0</v>
      </c>
      <c r="AS102">
        <v>0</v>
      </c>
      <c r="AT102">
        <v>0</v>
      </c>
      <c r="AU102">
        <v>0</v>
      </c>
      <c r="AV102" s="37">
        <v>4909</v>
      </c>
      <c r="AW102" s="37">
        <v>0</v>
      </c>
      <c r="AX102" s="37">
        <v>0</v>
      </c>
      <c r="AY102">
        <v>0</v>
      </c>
      <c r="AZ102" s="37">
        <v>5649</v>
      </c>
      <c r="BA102">
        <v>5990</v>
      </c>
      <c r="BB102">
        <v>0</v>
      </c>
      <c r="BC102" s="37">
        <v>3345</v>
      </c>
      <c r="BD102">
        <v>6778</v>
      </c>
      <c r="BE102">
        <v>0</v>
      </c>
      <c r="BF102" s="37">
        <v>20340</v>
      </c>
      <c r="BG102">
        <v>0</v>
      </c>
      <c r="BH102">
        <v>150126</v>
      </c>
      <c r="BI102">
        <v>19206</v>
      </c>
      <c r="BJ102">
        <v>3363</v>
      </c>
      <c r="BK102" s="37">
        <v>0</v>
      </c>
      <c r="BL102">
        <v>42465</v>
      </c>
      <c r="BM102" s="37">
        <v>48417</v>
      </c>
      <c r="BN102" s="37">
        <v>0</v>
      </c>
      <c r="BO102">
        <v>0</v>
      </c>
      <c r="BP102">
        <v>0</v>
      </c>
      <c r="BQ102">
        <v>0</v>
      </c>
      <c r="BR102">
        <v>400</v>
      </c>
      <c r="BS102" s="37"/>
    </row>
    <row r="103" spans="1:71" x14ac:dyDescent="0.2">
      <c r="A103" s="40" t="str">
        <f t="shared" si="6"/>
        <v>2022–23MALI</v>
      </c>
      <c r="B103" t="s">
        <v>660</v>
      </c>
      <c r="C103" t="s">
        <v>215</v>
      </c>
      <c r="D103">
        <v>0</v>
      </c>
      <c r="E103">
        <v>0</v>
      </c>
      <c r="F103">
        <v>0</v>
      </c>
      <c r="G103">
        <v>0</v>
      </c>
      <c r="H103">
        <v>0</v>
      </c>
      <c r="I103">
        <v>0</v>
      </c>
      <c r="J103" s="37">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s="37">
        <v>6345</v>
      </c>
      <c r="AN103">
        <v>0</v>
      </c>
      <c r="AO103">
        <v>2179</v>
      </c>
      <c r="AP103">
        <v>0</v>
      </c>
      <c r="AQ103">
        <v>0</v>
      </c>
      <c r="AR103" s="37">
        <v>0</v>
      </c>
      <c r="AS103">
        <v>0</v>
      </c>
      <c r="AT103">
        <v>0</v>
      </c>
      <c r="AU103">
        <v>0</v>
      </c>
      <c r="AV103" s="37">
        <v>8817</v>
      </c>
      <c r="AW103" s="37">
        <v>0</v>
      </c>
      <c r="AX103" s="37">
        <v>177519</v>
      </c>
      <c r="AY103">
        <v>3888</v>
      </c>
      <c r="AZ103" s="37">
        <v>130853</v>
      </c>
      <c r="BA103">
        <v>0</v>
      </c>
      <c r="BB103">
        <v>0</v>
      </c>
      <c r="BC103" s="37">
        <v>303633</v>
      </c>
      <c r="BD103" s="37">
        <v>134379</v>
      </c>
      <c r="BE103" s="37">
        <v>0</v>
      </c>
      <c r="BF103">
        <v>0</v>
      </c>
      <c r="BG103">
        <v>0</v>
      </c>
      <c r="BH103">
        <v>0</v>
      </c>
      <c r="BI103">
        <v>0</v>
      </c>
      <c r="BJ103">
        <v>0</v>
      </c>
      <c r="BK103">
        <v>950646</v>
      </c>
      <c r="BL103">
        <v>11144</v>
      </c>
      <c r="BM103" s="37">
        <v>0</v>
      </c>
      <c r="BN103" s="37">
        <v>0</v>
      </c>
      <c r="BO103">
        <v>0</v>
      </c>
      <c r="BP103">
        <v>0</v>
      </c>
      <c r="BQ103">
        <v>0</v>
      </c>
      <c r="BR103" s="37">
        <v>0</v>
      </c>
      <c r="BS103" s="37"/>
    </row>
    <row r="104" spans="1:71" x14ac:dyDescent="0.2">
      <c r="A104" s="40" t="str">
        <f t="shared" si="6"/>
        <v>2022–23MARS</v>
      </c>
      <c r="B104" t="s">
        <v>660</v>
      </c>
      <c r="C104" t="s">
        <v>216</v>
      </c>
      <c r="D104">
        <v>0</v>
      </c>
      <c r="E104">
        <v>0</v>
      </c>
      <c r="F104">
        <v>257907</v>
      </c>
      <c r="G104">
        <v>0</v>
      </c>
      <c r="H104">
        <v>0</v>
      </c>
      <c r="I104">
        <v>1379</v>
      </c>
      <c r="J104">
        <v>0</v>
      </c>
      <c r="K104">
        <v>3565</v>
      </c>
      <c r="L104">
        <v>0</v>
      </c>
      <c r="M104">
        <v>0</v>
      </c>
      <c r="N104">
        <v>5062</v>
      </c>
      <c r="O104">
        <v>0</v>
      </c>
      <c r="P104">
        <v>0</v>
      </c>
      <c r="Q104">
        <v>0</v>
      </c>
      <c r="R104">
        <v>0</v>
      </c>
      <c r="S104">
        <v>0</v>
      </c>
      <c r="T104">
        <v>0</v>
      </c>
      <c r="U104">
        <v>0</v>
      </c>
      <c r="V104">
        <v>0</v>
      </c>
      <c r="W104">
        <v>0</v>
      </c>
      <c r="X104">
        <v>0</v>
      </c>
      <c r="Y104">
        <v>0</v>
      </c>
      <c r="Z104">
        <v>0</v>
      </c>
      <c r="AA104">
        <v>0</v>
      </c>
      <c r="AB104" s="37">
        <v>0</v>
      </c>
      <c r="AC104">
        <v>0</v>
      </c>
      <c r="AD104">
        <v>0</v>
      </c>
      <c r="AE104">
        <v>0</v>
      </c>
      <c r="AF104">
        <v>0</v>
      </c>
      <c r="AG104">
        <v>0</v>
      </c>
      <c r="AH104">
        <v>0</v>
      </c>
      <c r="AI104">
        <v>0</v>
      </c>
      <c r="AJ104">
        <v>0</v>
      </c>
      <c r="AK104">
        <v>0</v>
      </c>
      <c r="AL104" s="37">
        <v>9940</v>
      </c>
      <c r="AM104">
        <v>8530</v>
      </c>
      <c r="AN104">
        <v>0</v>
      </c>
      <c r="AO104">
        <v>0</v>
      </c>
      <c r="AP104">
        <v>0</v>
      </c>
      <c r="AQ104">
        <v>0</v>
      </c>
      <c r="AR104">
        <v>3124</v>
      </c>
      <c r="AS104">
        <v>25200</v>
      </c>
      <c r="AT104">
        <v>0</v>
      </c>
      <c r="AU104">
        <v>0</v>
      </c>
      <c r="AV104" s="37">
        <v>5639</v>
      </c>
      <c r="AW104" s="37">
        <v>1262986</v>
      </c>
      <c r="AX104" s="37">
        <v>0</v>
      </c>
      <c r="AY104">
        <v>0</v>
      </c>
      <c r="AZ104" s="37">
        <v>2925</v>
      </c>
      <c r="BA104">
        <v>70</v>
      </c>
      <c r="BB104">
        <v>11441</v>
      </c>
      <c r="BC104" s="37">
        <v>3401</v>
      </c>
      <c r="BD104">
        <v>0</v>
      </c>
      <c r="BE104">
        <v>0</v>
      </c>
      <c r="BF104">
        <v>0</v>
      </c>
      <c r="BG104">
        <v>0</v>
      </c>
      <c r="BH104">
        <v>1000</v>
      </c>
      <c r="BI104">
        <v>0</v>
      </c>
      <c r="BJ104">
        <v>0</v>
      </c>
      <c r="BK104">
        <v>6000</v>
      </c>
      <c r="BL104">
        <v>0</v>
      </c>
      <c r="BM104" s="37">
        <v>113168</v>
      </c>
      <c r="BN104" s="37">
        <v>166944</v>
      </c>
      <c r="BO104">
        <v>0</v>
      </c>
      <c r="BP104">
        <v>0</v>
      </c>
      <c r="BQ104">
        <v>0</v>
      </c>
      <c r="BR104">
        <v>0</v>
      </c>
      <c r="BS104" s="37"/>
    </row>
    <row r="105" spans="1:71" x14ac:dyDescent="0.2">
      <c r="A105" s="40" t="str">
        <f t="shared" si="6"/>
        <v>2022–23MASY</v>
      </c>
      <c r="B105" t="s">
        <v>660</v>
      </c>
      <c r="C105" t="s">
        <v>217</v>
      </c>
      <c r="D105">
        <v>0</v>
      </c>
      <c r="E105" s="37">
        <v>0</v>
      </c>
      <c r="F105">
        <v>0</v>
      </c>
      <c r="G105" s="37">
        <v>0</v>
      </c>
      <c r="H105">
        <v>0</v>
      </c>
      <c r="I105" s="37">
        <v>0</v>
      </c>
      <c r="J105">
        <v>0</v>
      </c>
      <c r="K105">
        <v>0</v>
      </c>
      <c r="L105">
        <v>0</v>
      </c>
      <c r="M105" s="37">
        <v>0</v>
      </c>
      <c r="N105">
        <v>0</v>
      </c>
      <c r="O105">
        <v>0</v>
      </c>
      <c r="P105">
        <v>0</v>
      </c>
      <c r="Q105">
        <v>0</v>
      </c>
      <c r="R105">
        <v>0</v>
      </c>
      <c r="S105">
        <v>0</v>
      </c>
      <c r="T105">
        <v>0</v>
      </c>
      <c r="U105">
        <v>0</v>
      </c>
      <c r="V105" s="37">
        <v>0</v>
      </c>
      <c r="W105">
        <v>0</v>
      </c>
      <c r="X105" s="37">
        <v>0</v>
      </c>
      <c r="Y105">
        <v>0</v>
      </c>
      <c r="Z105">
        <v>0</v>
      </c>
      <c r="AA105">
        <v>0</v>
      </c>
      <c r="AB105">
        <v>0</v>
      </c>
      <c r="AC105">
        <v>0</v>
      </c>
      <c r="AD105">
        <v>0</v>
      </c>
      <c r="AE105">
        <v>0</v>
      </c>
      <c r="AF105">
        <v>0</v>
      </c>
      <c r="AG105">
        <v>0</v>
      </c>
      <c r="AH105">
        <v>0</v>
      </c>
      <c r="AI105" s="37">
        <v>0</v>
      </c>
      <c r="AJ105">
        <v>0</v>
      </c>
      <c r="AK105" s="37">
        <v>0</v>
      </c>
      <c r="AL105">
        <v>0</v>
      </c>
      <c r="AM105" s="37">
        <v>0</v>
      </c>
      <c r="AN105">
        <v>0</v>
      </c>
      <c r="AO105">
        <v>0</v>
      </c>
      <c r="AP105" s="37">
        <v>0</v>
      </c>
      <c r="AQ105" s="37">
        <v>0</v>
      </c>
      <c r="AR105">
        <v>6985</v>
      </c>
      <c r="AS105">
        <v>0</v>
      </c>
      <c r="AT105">
        <v>0</v>
      </c>
      <c r="AU105">
        <v>0</v>
      </c>
      <c r="AV105" s="37">
        <v>13977</v>
      </c>
      <c r="AW105" s="37">
        <v>0</v>
      </c>
      <c r="AX105" s="37">
        <v>193688</v>
      </c>
      <c r="AY105">
        <v>0</v>
      </c>
      <c r="AZ105" s="37">
        <v>9814</v>
      </c>
      <c r="BA105">
        <v>0</v>
      </c>
      <c r="BB105">
        <v>0</v>
      </c>
      <c r="BC105">
        <v>5121</v>
      </c>
      <c r="BD105">
        <v>2166</v>
      </c>
      <c r="BE105">
        <v>0</v>
      </c>
      <c r="BF105" s="37">
        <v>0</v>
      </c>
      <c r="BG105">
        <v>0</v>
      </c>
      <c r="BH105">
        <v>0</v>
      </c>
      <c r="BI105" s="37">
        <v>0</v>
      </c>
      <c r="BJ105">
        <v>0</v>
      </c>
      <c r="BK105" s="37">
        <v>3627</v>
      </c>
      <c r="BL105">
        <v>0</v>
      </c>
      <c r="BM105" s="37">
        <v>0</v>
      </c>
      <c r="BN105">
        <v>0</v>
      </c>
      <c r="BO105">
        <v>0</v>
      </c>
      <c r="BP105">
        <v>0</v>
      </c>
      <c r="BQ105">
        <v>0</v>
      </c>
      <c r="BR105">
        <v>9273</v>
      </c>
      <c r="BS105" s="37"/>
    </row>
    <row r="106" spans="1:71" x14ac:dyDescent="0.2">
      <c r="A106" s="40" t="str">
        <f t="shared" si="6"/>
        <v>2022–23MAUS</v>
      </c>
      <c r="B106" t="s">
        <v>660</v>
      </c>
      <c r="C106" t="s">
        <v>218</v>
      </c>
      <c r="D106">
        <v>0</v>
      </c>
      <c r="E106">
        <v>2428534</v>
      </c>
      <c r="F106">
        <v>0</v>
      </c>
      <c r="G106">
        <v>0</v>
      </c>
      <c r="H106">
        <v>13712902</v>
      </c>
      <c r="I106">
        <v>1200642</v>
      </c>
      <c r="J106">
        <v>17549</v>
      </c>
      <c r="K106">
        <v>0</v>
      </c>
      <c r="L106">
        <v>0</v>
      </c>
      <c r="M106">
        <v>9301</v>
      </c>
      <c r="N106">
        <v>0</v>
      </c>
      <c r="O106">
        <v>0</v>
      </c>
      <c r="P106">
        <v>0</v>
      </c>
      <c r="Q106">
        <v>0</v>
      </c>
      <c r="R106">
        <v>0</v>
      </c>
      <c r="S106">
        <v>0</v>
      </c>
      <c r="T106">
        <v>0</v>
      </c>
      <c r="U106">
        <v>0</v>
      </c>
      <c r="V106">
        <v>3769</v>
      </c>
      <c r="W106">
        <v>0</v>
      </c>
      <c r="X106">
        <v>0</v>
      </c>
      <c r="Y106">
        <v>0</v>
      </c>
      <c r="Z106">
        <v>0</v>
      </c>
      <c r="AA106">
        <v>0</v>
      </c>
      <c r="AB106">
        <v>158979</v>
      </c>
      <c r="AC106">
        <v>0</v>
      </c>
      <c r="AD106">
        <v>0</v>
      </c>
      <c r="AE106">
        <v>5240</v>
      </c>
      <c r="AF106">
        <v>0</v>
      </c>
      <c r="AG106">
        <v>0</v>
      </c>
      <c r="AH106">
        <v>441832</v>
      </c>
      <c r="AI106">
        <v>1181</v>
      </c>
      <c r="AJ106">
        <v>21070</v>
      </c>
      <c r="AK106">
        <v>0</v>
      </c>
      <c r="AL106">
        <v>0</v>
      </c>
      <c r="AM106">
        <v>0</v>
      </c>
      <c r="AN106">
        <v>0</v>
      </c>
      <c r="AO106">
        <v>21</v>
      </c>
      <c r="AP106">
        <v>0</v>
      </c>
      <c r="AQ106">
        <v>0</v>
      </c>
      <c r="AR106">
        <v>0</v>
      </c>
      <c r="AS106">
        <v>0</v>
      </c>
      <c r="AT106">
        <v>0</v>
      </c>
      <c r="AU106">
        <v>0</v>
      </c>
      <c r="AV106">
        <v>246393</v>
      </c>
      <c r="AW106">
        <v>0</v>
      </c>
      <c r="AX106">
        <v>93873</v>
      </c>
      <c r="AY106">
        <v>0</v>
      </c>
      <c r="AZ106" s="37">
        <v>20673</v>
      </c>
      <c r="BA106">
        <v>0</v>
      </c>
      <c r="BB106">
        <v>0</v>
      </c>
      <c r="BC106">
        <v>12956</v>
      </c>
      <c r="BD106">
        <v>1224</v>
      </c>
      <c r="BE106">
        <v>0</v>
      </c>
      <c r="BF106">
        <v>0</v>
      </c>
      <c r="BG106">
        <v>0</v>
      </c>
      <c r="BH106">
        <v>0</v>
      </c>
      <c r="BI106">
        <v>2664</v>
      </c>
      <c r="BJ106">
        <v>0</v>
      </c>
      <c r="BK106">
        <v>7960</v>
      </c>
      <c r="BL106">
        <v>0</v>
      </c>
      <c r="BM106" s="37">
        <v>19195</v>
      </c>
      <c r="BN106">
        <v>3976</v>
      </c>
      <c r="BO106">
        <v>0</v>
      </c>
      <c r="BP106">
        <v>0</v>
      </c>
      <c r="BQ106">
        <v>0</v>
      </c>
      <c r="BR106">
        <v>5239832</v>
      </c>
      <c r="BS106" s="37"/>
    </row>
    <row r="107" spans="1:71" x14ac:dyDescent="0.2">
      <c r="A107" s="40" t="str">
        <f t="shared" si="6"/>
        <v>2022–23MDOV</v>
      </c>
      <c r="B107" t="s">
        <v>660</v>
      </c>
      <c r="C107" t="s">
        <v>219</v>
      </c>
      <c r="D107">
        <v>0</v>
      </c>
      <c r="E107" s="37">
        <v>0</v>
      </c>
      <c r="F107">
        <v>0</v>
      </c>
      <c r="G107">
        <v>0</v>
      </c>
      <c r="H107" s="37">
        <v>0</v>
      </c>
      <c r="I107">
        <v>0</v>
      </c>
      <c r="J107">
        <v>0</v>
      </c>
      <c r="K107">
        <v>0</v>
      </c>
      <c r="L107">
        <v>0</v>
      </c>
      <c r="M107">
        <v>0</v>
      </c>
      <c r="N107">
        <v>0</v>
      </c>
      <c r="O107">
        <v>0</v>
      </c>
      <c r="P107" s="37">
        <v>0</v>
      </c>
      <c r="Q107">
        <v>0</v>
      </c>
      <c r="R107">
        <v>0</v>
      </c>
      <c r="S107">
        <v>0</v>
      </c>
      <c r="T107">
        <v>0</v>
      </c>
      <c r="U107">
        <v>0</v>
      </c>
      <c r="V107">
        <v>0</v>
      </c>
      <c r="W107" s="37">
        <v>0</v>
      </c>
      <c r="X107" s="37">
        <v>0</v>
      </c>
      <c r="Y107" s="37">
        <v>0</v>
      </c>
      <c r="Z107">
        <v>0</v>
      </c>
      <c r="AA107">
        <v>0</v>
      </c>
      <c r="AB107">
        <v>0</v>
      </c>
      <c r="AC107">
        <v>0</v>
      </c>
      <c r="AD107">
        <v>0</v>
      </c>
      <c r="AE107">
        <v>0</v>
      </c>
      <c r="AF107">
        <v>5642</v>
      </c>
      <c r="AG107">
        <v>0</v>
      </c>
      <c r="AH107">
        <v>0</v>
      </c>
      <c r="AI107">
        <v>0</v>
      </c>
      <c r="AJ107" s="37">
        <v>0</v>
      </c>
      <c r="AK107">
        <v>0</v>
      </c>
      <c r="AL107" s="37">
        <v>0</v>
      </c>
      <c r="AM107">
        <v>0</v>
      </c>
      <c r="AN107">
        <v>0</v>
      </c>
      <c r="AO107" s="37">
        <v>0</v>
      </c>
      <c r="AP107">
        <v>0</v>
      </c>
      <c r="AQ107">
        <v>0</v>
      </c>
      <c r="AR107">
        <v>0</v>
      </c>
      <c r="AS107">
        <v>0</v>
      </c>
      <c r="AT107" s="37">
        <v>0</v>
      </c>
      <c r="AU107" s="37">
        <v>0</v>
      </c>
      <c r="AV107" s="37">
        <v>0</v>
      </c>
      <c r="AW107" s="37">
        <v>0</v>
      </c>
      <c r="AX107" s="37">
        <v>0</v>
      </c>
      <c r="AY107">
        <v>0</v>
      </c>
      <c r="AZ107" s="37">
        <v>0</v>
      </c>
      <c r="BA107" s="37">
        <v>0</v>
      </c>
      <c r="BB107" s="37">
        <v>0</v>
      </c>
      <c r="BC107" s="37">
        <v>969</v>
      </c>
      <c r="BD107" s="37">
        <v>0</v>
      </c>
      <c r="BE107">
        <v>0</v>
      </c>
      <c r="BF107">
        <v>0</v>
      </c>
      <c r="BG107">
        <v>0</v>
      </c>
      <c r="BH107">
        <v>0</v>
      </c>
      <c r="BI107">
        <v>0</v>
      </c>
      <c r="BJ107">
        <v>0</v>
      </c>
      <c r="BK107" s="37">
        <v>0</v>
      </c>
      <c r="BL107" s="37">
        <v>0</v>
      </c>
      <c r="BM107" s="37">
        <v>21</v>
      </c>
      <c r="BN107" s="37">
        <v>0</v>
      </c>
      <c r="BO107">
        <v>0</v>
      </c>
      <c r="BP107">
        <v>0</v>
      </c>
      <c r="BQ107">
        <v>0</v>
      </c>
      <c r="BR107" s="37">
        <v>0</v>
      </c>
      <c r="BS107" s="37"/>
    </row>
    <row r="108" spans="1:71" x14ac:dyDescent="0.2">
      <c r="A108" s="40" t="str">
        <f t="shared" si="6"/>
        <v>2022–23MEXI</v>
      </c>
      <c r="B108" t="s">
        <v>660</v>
      </c>
      <c r="C108" t="s">
        <v>220</v>
      </c>
      <c r="D108">
        <v>0</v>
      </c>
      <c r="E108">
        <v>13668558</v>
      </c>
      <c r="F108">
        <v>0</v>
      </c>
      <c r="G108">
        <v>0</v>
      </c>
      <c r="H108">
        <v>0</v>
      </c>
      <c r="I108">
        <v>0</v>
      </c>
      <c r="J108" s="37">
        <v>1555</v>
      </c>
      <c r="K108">
        <v>1555</v>
      </c>
      <c r="L108" s="37">
        <v>338875</v>
      </c>
      <c r="M108">
        <v>0</v>
      </c>
      <c r="N108">
        <v>0</v>
      </c>
      <c r="O108">
        <v>0</v>
      </c>
      <c r="P108">
        <v>0</v>
      </c>
      <c r="Q108">
        <v>0</v>
      </c>
      <c r="R108">
        <v>2475</v>
      </c>
      <c r="S108">
        <v>0</v>
      </c>
      <c r="T108">
        <v>0</v>
      </c>
      <c r="U108">
        <v>0</v>
      </c>
      <c r="V108">
        <v>0</v>
      </c>
      <c r="W108">
        <v>0</v>
      </c>
      <c r="X108">
        <v>1146168</v>
      </c>
      <c r="Y108">
        <v>54132350</v>
      </c>
      <c r="Z108">
        <v>0</v>
      </c>
      <c r="AA108">
        <v>0</v>
      </c>
      <c r="AB108">
        <v>0</v>
      </c>
      <c r="AC108">
        <v>0</v>
      </c>
      <c r="AD108">
        <v>0</v>
      </c>
      <c r="AE108">
        <v>0</v>
      </c>
      <c r="AF108">
        <v>0</v>
      </c>
      <c r="AG108">
        <v>0</v>
      </c>
      <c r="AH108">
        <v>0</v>
      </c>
      <c r="AI108">
        <v>195332</v>
      </c>
      <c r="AJ108">
        <v>4543047</v>
      </c>
      <c r="AK108">
        <v>0</v>
      </c>
      <c r="AL108">
        <v>4491</v>
      </c>
      <c r="AM108" s="37">
        <v>108121</v>
      </c>
      <c r="AN108">
        <v>0</v>
      </c>
      <c r="AO108">
        <v>64</v>
      </c>
      <c r="AP108">
        <v>0</v>
      </c>
      <c r="AQ108">
        <v>0</v>
      </c>
      <c r="AR108">
        <v>0</v>
      </c>
      <c r="AS108" s="37">
        <v>0</v>
      </c>
      <c r="AT108">
        <v>0</v>
      </c>
      <c r="AU108">
        <v>0</v>
      </c>
      <c r="AV108" s="37">
        <v>814129</v>
      </c>
      <c r="AW108">
        <v>26418</v>
      </c>
      <c r="AX108" s="37">
        <v>898741</v>
      </c>
      <c r="AY108">
        <v>14391</v>
      </c>
      <c r="AZ108">
        <v>413195</v>
      </c>
      <c r="BA108" s="37">
        <v>301637</v>
      </c>
      <c r="BB108">
        <v>5488</v>
      </c>
      <c r="BC108">
        <v>12873347</v>
      </c>
      <c r="BD108">
        <v>141541</v>
      </c>
      <c r="BE108">
        <v>10192777</v>
      </c>
      <c r="BF108">
        <v>128</v>
      </c>
      <c r="BG108">
        <v>4450</v>
      </c>
      <c r="BH108">
        <v>0</v>
      </c>
      <c r="BI108">
        <v>0</v>
      </c>
      <c r="BJ108">
        <v>0</v>
      </c>
      <c r="BK108" s="37">
        <v>1113704</v>
      </c>
      <c r="BL108">
        <v>0</v>
      </c>
      <c r="BM108" s="37">
        <v>205081</v>
      </c>
      <c r="BN108" s="37">
        <v>7017</v>
      </c>
      <c r="BO108">
        <v>0</v>
      </c>
      <c r="BP108">
        <v>0</v>
      </c>
      <c r="BQ108">
        <v>0</v>
      </c>
      <c r="BR108">
        <v>42856</v>
      </c>
      <c r="BS108" s="37"/>
    </row>
    <row r="109" spans="1:71" x14ac:dyDescent="0.2">
      <c r="A109" s="40" t="str">
        <f t="shared" si="6"/>
        <v>2022–23MICR</v>
      </c>
      <c r="B109" t="s">
        <v>660</v>
      </c>
      <c r="C109" t="s">
        <v>221</v>
      </c>
      <c r="D109" s="37">
        <v>0</v>
      </c>
      <c r="E109" s="37">
        <v>0</v>
      </c>
      <c r="F109" s="37">
        <v>0</v>
      </c>
      <c r="G109" s="37">
        <v>0</v>
      </c>
      <c r="H109" s="37">
        <v>0</v>
      </c>
      <c r="I109" s="37">
        <v>0</v>
      </c>
      <c r="J109" s="37">
        <v>30569</v>
      </c>
      <c r="K109" s="37">
        <v>0</v>
      </c>
      <c r="L109" s="37">
        <v>403238</v>
      </c>
      <c r="M109" s="37">
        <v>0</v>
      </c>
      <c r="N109" s="37">
        <v>0</v>
      </c>
      <c r="O109">
        <v>0</v>
      </c>
      <c r="P109">
        <v>0</v>
      </c>
      <c r="Q109" s="37">
        <v>0</v>
      </c>
      <c r="R109">
        <v>0</v>
      </c>
      <c r="S109" s="37">
        <v>0</v>
      </c>
      <c r="T109" s="37">
        <v>0</v>
      </c>
      <c r="U109" s="37">
        <v>0</v>
      </c>
      <c r="V109" s="37">
        <v>0</v>
      </c>
      <c r="W109" s="37">
        <v>0</v>
      </c>
      <c r="X109" s="37">
        <v>0</v>
      </c>
      <c r="Y109" s="37">
        <v>0</v>
      </c>
      <c r="Z109" s="37">
        <v>0</v>
      </c>
      <c r="AA109">
        <v>0</v>
      </c>
      <c r="AB109" s="37">
        <v>0</v>
      </c>
      <c r="AC109" s="37">
        <v>0</v>
      </c>
      <c r="AD109" s="37">
        <v>0</v>
      </c>
      <c r="AE109" s="37">
        <v>0</v>
      </c>
      <c r="AF109" s="37">
        <v>0</v>
      </c>
      <c r="AG109" s="37">
        <v>81679</v>
      </c>
      <c r="AH109" s="37">
        <v>58696</v>
      </c>
      <c r="AI109" s="37">
        <v>0</v>
      </c>
      <c r="AJ109">
        <v>0</v>
      </c>
      <c r="AK109" s="37">
        <v>0</v>
      </c>
      <c r="AL109" s="37">
        <v>0</v>
      </c>
      <c r="AM109" s="37">
        <v>79746</v>
      </c>
      <c r="AN109" s="37">
        <v>0</v>
      </c>
      <c r="AO109" s="37">
        <v>8500</v>
      </c>
      <c r="AP109" s="37">
        <v>0</v>
      </c>
      <c r="AQ109" s="37">
        <v>0</v>
      </c>
      <c r="AR109" s="37">
        <v>0</v>
      </c>
      <c r="AS109" s="37">
        <v>16122</v>
      </c>
      <c r="AT109" s="37">
        <v>0</v>
      </c>
      <c r="AU109" s="37">
        <v>0</v>
      </c>
      <c r="AV109" s="37">
        <v>5221</v>
      </c>
      <c r="AW109" s="37">
        <v>90000</v>
      </c>
      <c r="AX109" s="37">
        <v>2974</v>
      </c>
      <c r="AY109" s="37">
        <v>0</v>
      </c>
      <c r="AZ109" s="37">
        <v>5174</v>
      </c>
      <c r="BA109" s="37">
        <v>360355</v>
      </c>
      <c r="BB109" s="37">
        <v>4671</v>
      </c>
      <c r="BC109" s="37">
        <v>10258</v>
      </c>
      <c r="BD109" s="37">
        <v>0</v>
      </c>
      <c r="BE109" s="37">
        <v>0</v>
      </c>
      <c r="BF109" s="37">
        <v>0</v>
      </c>
      <c r="BG109" s="37">
        <v>5399</v>
      </c>
      <c r="BH109">
        <v>0</v>
      </c>
      <c r="BI109" s="37">
        <v>0</v>
      </c>
      <c r="BJ109">
        <v>15500</v>
      </c>
      <c r="BK109" s="37">
        <v>14296</v>
      </c>
      <c r="BL109" s="37">
        <v>0</v>
      </c>
      <c r="BM109" s="37">
        <v>38186</v>
      </c>
      <c r="BN109" s="37">
        <v>54371</v>
      </c>
      <c r="BO109">
        <v>0</v>
      </c>
      <c r="BP109">
        <v>0</v>
      </c>
      <c r="BQ109">
        <v>0</v>
      </c>
      <c r="BR109" s="37">
        <v>0</v>
      </c>
      <c r="BS109" s="37"/>
    </row>
    <row r="110" spans="1:71" x14ac:dyDescent="0.2">
      <c r="A110" s="40" t="str">
        <f t="shared" si="6"/>
        <v>2022–23MLAY</v>
      </c>
      <c r="B110" t="s">
        <v>660</v>
      </c>
      <c r="C110" t="s">
        <v>222</v>
      </c>
      <c r="D110">
        <v>33000</v>
      </c>
      <c r="E110" s="37">
        <v>59874964</v>
      </c>
      <c r="F110">
        <v>322541</v>
      </c>
      <c r="G110">
        <v>1068469</v>
      </c>
      <c r="H110">
        <v>37099052</v>
      </c>
      <c r="I110" s="37">
        <v>15576699</v>
      </c>
      <c r="J110" s="37">
        <v>1696932</v>
      </c>
      <c r="K110" s="37">
        <v>531746</v>
      </c>
      <c r="L110">
        <v>23155806</v>
      </c>
      <c r="M110" s="37">
        <v>5839971</v>
      </c>
      <c r="N110" s="37">
        <v>4350014</v>
      </c>
      <c r="O110">
        <v>0</v>
      </c>
      <c r="P110">
        <v>0</v>
      </c>
      <c r="Q110">
        <v>2937296</v>
      </c>
      <c r="R110">
        <v>26120</v>
      </c>
      <c r="S110">
        <v>6671303</v>
      </c>
      <c r="T110">
        <v>15428332</v>
      </c>
      <c r="U110">
        <v>11250</v>
      </c>
      <c r="V110">
        <v>476080</v>
      </c>
      <c r="W110">
        <v>129276702</v>
      </c>
      <c r="X110" s="37">
        <v>3504924</v>
      </c>
      <c r="Y110">
        <v>1096080043</v>
      </c>
      <c r="Z110" s="37">
        <v>166891995</v>
      </c>
      <c r="AA110">
        <v>0</v>
      </c>
      <c r="AB110">
        <v>732757</v>
      </c>
      <c r="AC110">
        <v>75748</v>
      </c>
      <c r="AD110">
        <v>0</v>
      </c>
      <c r="AE110">
        <v>35375</v>
      </c>
      <c r="AF110">
        <v>0</v>
      </c>
      <c r="AG110" s="37">
        <v>853415</v>
      </c>
      <c r="AH110" s="37">
        <v>114935</v>
      </c>
      <c r="AI110" s="37">
        <v>1542283</v>
      </c>
      <c r="AJ110">
        <v>329491</v>
      </c>
      <c r="AK110">
        <v>3248822</v>
      </c>
      <c r="AL110">
        <v>347793</v>
      </c>
      <c r="AM110" s="37">
        <v>483602</v>
      </c>
      <c r="AN110">
        <v>0</v>
      </c>
      <c r="AO110" s="37">
        <v>412209</v>
      </c>
      <c r="AP110">
        <v>36053</v>
      </c>
      <c r="AQ110">
        <v>3354089</v>
      </c>
      <c r="AR110" s="37">
        <v>207799</v>
      </c>
      <c r="AS110">
        <v>33465</v>
      </c>
      <c r="AT110">
        <v>17811</v>
      </c>
      <c r="AU110">
        <v>203555183</v>
      </c>
      <c r="AV110" s="37">
        <v>693096</v>
      </c>
      <c r="AW110" s="37">
        <v>6554949</v>
      </c>
      <c r="AX110" s="37">
        <v>8187032</v>
      </c>
      <c r="AY110">
        <v>16616</v>
      </c>
      <c r="AZ110" s="37">
        <v>4531685</v>
      </c>
      <c r="BA110">
        <v>1703538</v>
      </c>
      <c r="BB110">
        <v>558646</v>
      </c>
      <c r="BC110" s="37">
        <v>3533861</v>
      </c>
      <c r="BD110">
        <v>6890124</v>
      </c>
      <c r="BE110" s="37">
        <v>17787451</v>
      </c>
      <c r="BF110">
        <v>82788</v>
      </c>
      <c r="BG110">
        <v>355730</v>
      </c>
      <c r="BH110">
        <v>23869</v>
      </c>
      <c r="BI110" s="37">
        <v>44062</v>
      </c>
      <c r="BJ110">
        <v>14546</v>
      </c>
      <c r="BK110" s="37">
        <v>16318794</v>
      </c>
      <c r="BL110">
        <v>15759</v>
      </c>
      <c r="BM110" s="37">
        <v>1934983</v>
      </c>
      <c r="BN110" s="37">
        <v>365862</v>
      </c>
      <c r="BO110">
        <v>0</v>
      </c>
      <c r="BP110">
        <v>0</v>
      </c>
      <c r="BQ110">
        <v>0</v>
      </c>
      <c r="BR110">
        <v>2866216865</v>
      </c>
      <c r="BS110" s="37"/>
    </row>
    <row r="111" spans="1:71" x14ac:dyDescent="0.2">
      <c r="A111" s="40" t="str">
        <f t="shared" si="6"/>
        <v>2022–23MLDV</v>
      </c>
      <c r="B111" t="s">
        <v>660</v>
      </c>
      <c r="C111" t="s">
        <v>223</v>
      </c>
      <c r="D111">
        <v>0</v>
      </c>
      <c r="E111">
        <v>863673</v>
      </c>
      <c r="F111">
        <v>0</v>
      </c>
      <c r="G111">
        <v>0</v>
      </c>
      <c r="H111">
        <v>119771</v>
      </c>
      <c r="I111">
        <v>61730</v>
      </c>
      <c r="J111">
        <v>9</v>
      </c>
      <c r="K111">
        <v>324</v>
      </c>
      <c r="L111">
        <v>0</v>
      </c>
      <c r="M111" s="37">
        <v>45118</v>
      </c>
      <c r="N111">
        <v>241129</v>
      </c>
      <c r="O111">
        <v>0</v>
      </c>
      <c r="P111">
        <v>0</v>
      </c>
      <c r="Q111">
        <v>0</v>
      </c>
      <c r="R111">
        <v>0</v>
      </c>
      <c r="S111">
        <v>17716</v>
      </c>
      <c r="T111">
        <v>0</v>
      </c>
      <c r="U111">
        <v>0</v>
      </c>
      <c r="V111">
        <v>4204</v>
      </c>
      <c r="W111">
        <v>0</v>
      </c>
      <c r="X111">
        <v>0</v>
      </c>
      <c r="Y111">
        <v>0</v>
      </c>
      <c r="Z111">
        <v>294</v>
      </c>
      <c r="AA111">
        <v>0</v>
      </c>
      <c r="AB111">
        <v>0</v>
      </c>
      <c r="AC111">
        <v>0</v>
      </c>
      <c r="AD111">
        <v>0</v>
      </c>
      <c r="AE111">
        <v>0</v>
      </c>
      <c r="AF111">
        <v>1124</v>
      </c>
      <c r="AG111" s="37">
        <v>47038</v>
      </c>
      <c r="AH111">
        <v>0</v>
      </c>
      <c r="AI111" s="37">
        <v>90145</v>
      </c>
      <c r="AJ111">
        <v>1900</v>
      </c>
      <c r="AK111">
        <v>0</v>
      </c>
      <c r="AL111">
        <v>104529</v>
      </c>
      <c r="AM111">
        <v>11311</v>
      </c>
      <c r="AN111">
        <v>0</v>
      </c>
      <c r="AO111">
        <v>0</v>
      </c>
      <c r="AP111">
        <v>0</v>
      </c>
      <c r="AQ111">
        <v>0</v>
      </c>
      <c r="AR111">
        <v>0</v>
      </c>
      <c r="AS111">
        <v>0</v>
      </c>
      <c r="AT111">
        <v>5662</v>
      </c>
      <c r="AU111">
        <v>0</v>
      </c>
      <c r="AV111">
        <v>591974</v>
      </c>
      <c r="AW111">
        <v>2020325</v>
      </c>
      <c r="AX111">
        <v>7049</v>
      </c>
      <c r="AY111">
        <v>3927</v>
      </c>
      <c r="AZ111">
        <v>246417</v>
      </c>
      <c r="BA111" s="37">
        <v>0</v>
      </c>
      <c r="BB111">
        <v>0</v>
      </c>
      <c r="BC111" s="37">
        <v>68923</v>
      </c>
      <c r="BD111" s="37">
        <v>104153</v>
      </c>
      <c r="BE111" s="37">
        <v>3591</v>
      </c>
      <c r="BF111">
        <v>43333</v>
      </c>
      <c r="BG111">
        <v>41612</v>
      </c>
      <c r="BH111">
        <v>0</v>
      </c>
      <c r="BI111">
        <v>2349</v>
      </c>
      <c r="BJ111">
        <v>0</v>
      </c>
      <c r="BK111">
        <v>5174</v>
      </c>
      <c r="BL111">
        <v>0</v>
      </c>
      <c r="BM111" s="37">
        <v>428756</v>
      </c>
      <c r="BN111" s="37">
        <v>17345791</v>
      </c>
      <c r="BO111">
        <v>0</v>
      </c>
      <c r="BP111">
        <v>0</v>
      </c>
      <c r="BQ111">
        <v>0</v>
      </c>
      <c r="BR111">
        <v>7850</v>
      </c>
      <c r="BS111" s="37"/>
    </row>
    <row r="112" spans="1:71" x14ac:dyDescent="0.2">
      <c r="A112" s="40" t="str">
        <f t="shared" si="6"/>
        <v>2022–23MLTA</v>
      </c>
      <c r="B112" t="s">
        <v>660</v>
      </c>
      <c r="C112" t="s">
        <v>224</v>
      </c>
      <c r="D112">
        <v>0</v>
      </c>
      <c r="E112">
        <v>0</v>
      </c>
      <c r="F112">
        <v>0</v>
      </c>
      <c r="G112">
        <v>0</v>
      </c>
      <c r="H112">
        <v>0</v>
      </c>
      <c r="I112">
        <v>0</v>
      </c>
      <c r="J112">
        <v>0</v>
      </c>
      <c r="K112">
        <v>0</v>
      </c>
      <c r="L112">
        <v>0</v>
      </c>
      <c r="M112">
        <v>0</v>
      </c>
      <c r="N112">
        <v>0</v>
      </c>
      <c r="O112">
        <v>0</v>
      </c>
      <c r="P112">
        <v>0</v>
      </c>
      <c r="Q112">
        <v>0</v>
      </c>
      <c r="R112">
        <v>0</v>
      </c>
      <c r="S112">
        <v>0</v>
      </c>
      <c r="T112">
        <v>0</v>
      </c>
      <c r="U112" s="37">
        <v>0</v>
      </c>
      <c r="V112">
        <v>0</v>
      </c>
      <c r="W112">
        <v>0</v>
      </c>
      <c r="X112">
        <v>0</v>
      </c>
      <c r="Y112">
        <v>0</v>
      </c>
      <c r="Z112">
        <v>0</v>
      </c>
      <c r="AA112">
        <v>0</v>
      </c>
      <c r="AB112">
        <v>0</v>
      </c>
      <c r="AC112">
        <v>0</v>
      </c>
      <c r="AD112">
        <v>0</v>
      </c>
      <c r="AE112">
        <v>0</v>
      </c>
      <c r="AF112">
        <v>0</v>
      </c>
      <c r="AG112">
        <v>0</v>
      </c>
      <c r="AH112">
        <v>0</v>
      </c>
      <c r="AI112">
        <v>7421</v>
      </c>
      <c r="AJ112">
        <v>0</v>
      </c>
      <c r="AK112">
        <v>0</v>
      </c>
      <c r="AL112">
        <v>0</v>
      </c>
      <c r="AM112">
        <v>0</v>
      </c>
      <c r="AN112">
        <v>0</v>
      </c>
      <c r="AO112">
        <v>0</v>
      </c>
      <c r="AP112">
        <v>0</v>
      </c>
      <c r="AQ112">
        <v>0</v>
      </c>
      <c r="AR112">
        <v>0</v>
      </c>
      <c r="AS112">
        <v>0</v>
      </c>
      <c r="AT112">
        <v>0</v>
      </c>
      <c r="AU112">
        <v>0</v>
      </c>
      <c r="AV112">
        <v>0</v>
      </c>
      <c r="AW112">
        <v>0</v>
      </c>
      <c r="AX112" s="37">
        <v>0</v>
      </c>
      <c r="AY112">
        <v>0</v>
      </c>
      <c r="AZ112" s="37">
        <v>0</v>
      </c>
      <c r="BA112">
        <v>0</v>
      </c>
      <c r="BB112">
        <v>2500</v>
      </c>
      <c r="BC112" s="37">
        <v>0</v>
      </c>
      <c r="BD112">
        <v>22200</v>
      </c>
      <c r="BE112">
        <v>0</v>
      </c>
      <c r="BF112">
        <v>0</v>
      </c>
      <c r="BG112">
        <v>0</v>
      </c>
      <c r="BH112">
        <v>0</v>
      </c>
      <c r="BI112">
        <v>0</v>
      </c>
      <c r="BJ112">
        <v>0</v>
      </c>
      <c r="BK112">
        <v>0</v>
      </c>
      <c r="BL112">
        <v>0</v>
      </c>
      <c r="BM112">
        <v>0</v>
      </c>
      <c r="BN112">
        <v>0</v>
      </c>
      <c r="BO112">
        <v>0</v>
      </c>
      <c r="BP112">
        <v>0</v>
      </c>
      <c r="BQ112">
        <v>0</v>
      </c>
      <c r="BR112">
        <v>0</v>
      </c>
      <c r="BS112" s="37"/>
    </row>
    <row r="113" spans="1:71" x14ac:dyDescent="0.2">
      <c r="A113" s="40" t="str">
        <f t="shared" si="6"/>
        <v>2022–23MLWI</v>
      </c>
      <c r="B113" t="s">
        <v>660</v>
      </c>
      <c r="C113" t="s">
        <v>225</v>
      </c>
      <c r="D113">
        <v>0</v>
      </c>
      <c r="E113">
        <v>0</v>
      </c>
      <c r="F113">
        <v>0</v>
      </c>
      <c r="G113">
        <v>0</v>
      </c>
      <c r="H113">
        <v>0</v>
      </c>
      <c r="I113">
        <v>0</v>
      </c>
      <c r="J113">
        <v>0</v>
      </c>
      <c r="K113">
        <v>0</v>
      </c>
      <c r="L113">
        <v>0</v>
      </c>
      <c r="M113" s="37">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s="37">
        <v>0</v>
      </c>
      <c r="AN113">
        <v>0</v>
      </c>
      <c r="AO113" s="37">
        <v>0</v>
      </c>
      <c r="AP113">
        <v>0</v>
      </c>
      <c r="AQ113">
        <v>0</v>
      </c>
      <c r="AR113">
        <v>0</v>
      </c>
      <c r="AS113" s="37">
        <v>0</v>
      </c>
      <c r="AT113">
        <v>0</v>
      </c>
      <c r="AU113">
        <v>0</v>
      </c>
      <c r="AV113" s="37">
        <v>0</v>
      </c>
      <c r="AW113">
        <v>0</v>
      </c>
      <c r="AX113" s="37">
        <v>0</v>
      </c>
      <c r="AY113" s="37">
        <v>0</v>
      </c>
      <c r="AZ113" s="37">
        <v>3781</v>
      </c>
      <c r="BA113" s="37">
        <v>0</v>
      </c>
      <c r="BB113" s="37">
        <v>0</v>
      </c>
      <c r="BC113" s="37">
        <v>0</v>
      </c>
      <c r="BD113" s="37">
        <v>122038</v>
      </c>
      <c r="BE113" s="37">
        <v>0</v>
      </c>
      <c r="BF113">
        <v>0</v>
      </c>
      <c r="BG113">
        <v>0</v>
      </c>
      <c r="BH113" s="37">
        <v>0</v>
      </c>
      <c r="BI113" s="37">
        <v>0</v>
      </c>
      <c r="BJ113">
        <v>0</v>
      </c>
      <c r="BK113" s="37">
        <v>0</v>
      </c>
      <c r="BL113" s="37">
        <v>0</v>
      </c>
      <c r="BM113" s="37">
        <v>0</v>
      </c>
      <c r="BN113" s="37">
        <v>2172</v>
      </c>
      <c r="BO113">
        <v>0</v>
      </c>
      <c r="BP113">
        <v>0</v>
      </c>
      <c r="BQ113">
        <v>0</v>
      </c>
      <c r="BR113">
        <v>0</v>
      </c>
      <c r="BS113" s="37"/>
    </row>
    <row r="114" spans="1:71" x14ac:dyDescent="0.2">
      <c r="A114" s="40" t="str">
        <f t="shared" si="6"/>
        <v>2022–23MNGL</v>
      </c>
      <c r="B114" t="s">
        <v>660</v>
      </c>
      <c r="C114" t="s">
        <v>226</v>
      </c>
      <c r="D114">
        <v>0</v>
      </c>
      <c r="E114" s="37">
        <v>0</v>
      </c>
      <c r="F114">
        <v>0</v>
      </c>
      <c r="G114">
        <v>0</v>
      </c>
      <c r="H114">
        <v>0</v>
      </c>
      <c r="I114">
        <v>0</v>
      </c>
      <c r="J114" s="37">
        <v>0</v>
      </c>
      <c r="K114">
        <v>0</v>
      </c>
      <c r="L114" s="37">
        <v>0</v>
      </c>
      <c r="M114">
        <v>0</v>
      </c>
      <c r="N114">
        <v>0</v>
      </c>
      <c r="O114">
        <v>0</v>
      </c>
      <c r="P114">
        <v>0</v>
      </c>
      <c r="Q114">
        <v>0</v>
      </c>
      <c r="R114">
        <v>0</v>
      </c>
      <c r="S114">
        <v>0</v>
      </c>
      <c r="T114">
        <v>0</v>
      </c>
      <c r="U114">
        <v>0</v>
      </c>
      <c r="V114">
        <v>0</v>
      </c>
      <c r="W114">
        <v>15286806</v>
      </c>
      <c r="X114" s="37">
        <v>0</v>
      </c>
      <c r="Y114">
        <v>0</v>
      </c>
      <c r="Z114">
        <v>0</v>
      </c>
      <c r="AA114">
        <v>0</v>
      </c>
      <c r="AB114">
        <v>0</v>
      </c>
      <c r="AC114">
        <v>0</v>
      </c>
      <c r="AD114">
        <v>0</v>
      </c>
      <c r="AE114">
        <v>0</v>
      </c>
      <c r="AF114">
        <v>0</v>
      </c>
      <c r="AG114">
        <v>16486</v>
      </c>
      <c r="AH114">
        <v>0</v>
      </c>
      <c r="AI114">
        <v>0</v>
      </c>
      <c r="AJ114" s="37">
        <v>0</v>
      </c>
      <c r="AK114">
        <v>0</v>
      </c>
      <c r="AL114">
        <v>49747</v>
      </c>
      <c r="AM114">
        <v>8501</v>
      </c>
      <c r="AN114">
        <v>0</v>
      </c>
      <c r="AO114">
        <v>357841</v>
      </c>
      <c r="AP114">
        <v>0</v>
      </c>
      <c r="AQ114">
        <v>3216</v>
      </c>
      <c r="AR114">
        <v>11078</v>
      </c>
      <c r="AS114">
        <v>23159</v>
      </c>
      <c r="AT114">
        <v>97803</v>
      </c>
      <c r="AU114">
        <v>5472331</v>
      </c>
      <c r="AV114">
        <v>547516</v>
      </c>
      <c r="AW114">
        <v>173639</v>
      </c>
      <c r="AX114" s="37">
        <v>202895</v>
      </c>
      <c r="AY114" s="37">
        <v>3340</v>
      </c>
      <c r="AZ114" s="37">
        <v>455772</v>
      </c>
      <c r="BA114">
        <v>119527</v>
      </c>
      <c r="BB114">
        <v>3173</v>
      </c>
      <c r="BC114" s="37">
        <v>1730024</v>
      </c>
      <c r="BD114">
        <v>558967</v>
      </c>
      <c r="BE114">
        <v>0</v>
      </c>
      <c r="BF114">
        <v>0</v>
      </c>
      <c r="BG114">
        <v>8708</v>
      </c>
      <c r="BH114">
        <v>0</v>
      </c>
      <c r="BI114">
        <v>29985</v>
      </c>
      <c r="BJ114">
        <v>28528</v>
      </c>
      <c r="BK114">
        <v>70675</v>
      </c>
      <c r="BL114">
        <v>72682</v>
      </c>
      <c r="BM114" s="37">
        <v>58868</v>
      </c>
      <c r="BN114">
        <v>0</v>
      </c>
      <c r="BO114">
        <v>0</v>
      </c>
      <c r="BP114">
        <v>0</v>
      </c>
      <c r="BQ114">
        <v>0</v>
      </c>
      <c r="BR114">
        <v>4418</v>
      </c>
      <c r="BS114" s="37"/>
    </row>
    <row r="115" spans="1:71" x14ac:dyDescent="0.2">
      <c r="A115" s="40" t="str">
        <f t="shared" si="6"/>
        <v>2022–23MORO</v>
      </c>
      <c r="B115" t="s">
        <v>660</v>
      </c>
      <c r="C115" t="s">
        <v>227</v>
      </c>
      <c r="D115">
        <v>0</v>
      </c>
      <c r="E115">
        <v>0</v>
      </c>
      <c r="F115">
        <v>0</v>
      </c>
      <c r="G115">
        <v>0</v>
      </c>
      <c r="H115">
        <v>0</v>
      </c>
      <c r="I115">
        <v>0</v>
      </c>
      <c r="J115">
        <v>86735</v>
      </c>
      <c r="K115">
        <v>0</v>
      </c>
      <c r="L115">
        <v>0</v>
      </c>
      <c r="M115">
        <v>0</v>
      </c>
      <c r="N115">
        <v>0</v>
      </c>
      <c r="O115">
        <v>0</v>
      </c>
      <c r="P115">
        <v>0</v>
      </c>
      <c r="Q115">
        <v>0</v>
      </c>
      <c r="R115">
        <v>0</v>
      </c>
      <c r="S115">
        <v>0</v>
      </c>
      <c r="T115">
        <v>0</v>
      </c>
      <c r="U115" s="37">
        <v>0</v>
      </c>
      <c r="V115" s="37">
        <v>0</v>
      </c>
      <c r="W115">
        <v>0</v>
      </c>
      <c r="X115">
        <v>0</v>
      </c>
      <c r="Y115">
        <v>0</v>
      </c>
      <c r="Z115">
        <v>0</v>
      </c>
      <c r="AA115">
        <v>0</v>
      </c>
      <c r="AB115">
        <v>0</v>
      </c>
      <c r="AC115">
        <v>0</v>
      </c>
      <c r="AD115">
        <v>0</v>
      </c>
      <c r="AE115">
        <v>0</v>
      </c>
      <c r="AF115">
        <v>0</v>
      </c>
      <c r="AG115">
        <v>0</v>
      </c>
      <c r="AH115">
        <v>0</v>
      </c>
      <c r="AI115">
        <v>0</v>
      </c>
      <c r="AJ115">
        <v>0</v>
      </c>
      <c r="AK115">
        <v>0</v>
      </c>
      <c r="AL115">
        <v>0</v>
      </c>
      <c r="AM115">
        <v>51218</v>
      </c>
      <c r="AN115">
        <v>0</v>
      </c>
      <c r="AO115" s="37">
        <v>275262</v>
      </c>
      <c r="AP115">
        <v>0</v>
      </c>
      <c r="AQ115">
        <v>0</v>
      </c>
      <c r="AR115">
        <v>0</v>
      </c>
      <c r="AS115">
        <v>0</v>
      </c>
      <c r="AT115">
        <v>0</v>
      </c>
      <c r="AU115">
        <v>0</v>
      </c>
      <c r="AV115">
        <v>19928</v>
      </c>
      <c r="AW115">
        <v>68265</v>
      </c>
      <c r="AX115" s="37">
        <v>11193</v>
      </c>
      <c r="AY115">
        <v>0</v>
      </c>
      <c r="AZ115" s="37">
        <v>2182751</v>
      </c>
      <c r="BA115">
        <v>2200</v>
      </c>
      <c r="BB115">
        <v>68866</v>
      </c>
      <c r="BC115">
        <v>2969708</v>
      </c>
      <c r="BD115" s="37">
        <v>0</v>
      </c>
      <c r="BE115">
        <v>0</v>
      </c>
      <c r="BF115">
        <v>0</v>
      </c>
      <c r="BG115">
        <v>0</v>
      </c>
      <c r="BH115">
        <v>0</v>
      </c>
      <c r="BI115" s="37">
        <v>0</v>
      </c>
      <c r="BJ115">
        <v>0</v>
      </c>
      <c r="BK115" s="37">
        <v>0</v>
      </c>
      <c r="BL115">
        <v>0</v>
      </c>
      <c r="BM115" s="37">
        <v>587</v>
      </c>
      <c r="BN115" s="37">
        <v>0</v>
      </c>
      <c r="BO115">
        <v>0</v>
      </c>
      <c r="BP115">
        <v>0</v>
      </c>
      <c r="BQ115">
        <v>0</v>
      </c>
      <c r="BR115">
        <v>0</v>
      </c>
      <c r="BS115" s="37"/>
    </row>
    <row r="116" spans="1:71" x14ac:dyDescent="0.2">
      <c r="A116" s="40" t="str">
        <f t="shared" si="6"/>
        <v>2022–23MOZA</v>
      </c>
      <c r="B116" t="s">
        <v>660</v>
      </c>
      <c r="C116" t="s">
        <v>228</v>
      </c>
      <c r="D116">
        <v>0</v>
      </c>
      <c r="E116">
        <v>0</v>
      </c>
      <c r="F116">
        <v>0</v>
      </c>
      <c r="G116">
        <v>0</v>
      </c>
      <c r="H116">
        <v>16320810</v>
      </c>
      <c r="I116">
        <v>0</v>
      </c>
      <c r="J116" s="37">
        <v>0</v>
      </c>
      <c r="K116">
        <v>0</v>
      </c>
      <c r="L116">
        <v>0</v>
      </c>
      <c r="M116">
        <v>0</v>
      </c>
      <c r="N116" s="37">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s="37">
        <v>0</v>
      </c>
      <c r="AS116">
        <v>0</v>
      </c>
      <c r="AT116">
        <v>12017</v>
      </c>
      <c r="AU116">
        <v>0</v>
      </c>
      <c r="AV116">
        <v>48131</v>
      </c>
      <c r="AW116">
        <v>13000</v>
      </c>
      <c r="AX116" s="37">
        <v>1661389</v>
      </c>
      <c r="AY116">
        <v>0</v>
      </c>
      <c r="AZ116">
        <v>0</v>
      </c>
      <c r="BA116">
        <v>0</v>
      </c>
      <c r="BB116">
        <v>0</v>
      </c>
      <c r="BC116">
        <v>34100</v>
      </c>
      <c r="BD116">
        <v>7996</v>
      </c>
      <c r="BE116">
        <v>0</v>
      </c>
      <c r="BF116">
        <v>0</v>
      </c>
      <c r="BG116">
        <v>0</v>
      </c>
      <c r="BH116">
        <v>0</v>
      </c>
      <c r="BI116">
        <v>0</v>
      </c>
      <c r="BJ116">
        <v>0</v>
      </c>
      <c r="BK116">
        <v>2316</v>
      </c>
      <c r="BL116">
        <v>0</v>
      </c>
      <c r="BM116">
        <v>0</v>
      </c>
      <c r="BN116">
        <v>0</v>
      </c>
      <c r="BO116">
        <v>0</v>
      </c>
      <c r="BP116">
        <v>0</v>
      </c>
      <c r="BQ116">
        <v>0</v>
      </c>
      <c r="BR116" s="37">
        <v>0</v>
      </c>
      <c r="BS116" s="37"/>
    </row>
    <row r="117" spans="1:71" x14ac:dyDescent="0.2">
      <c r="A117" s="40" t="str">
        <f t="shared" si="6"/>
        <v>2022–23MRNS</v>
      </c>
      <c r="B117" t="s">
        <v>660</v>
      </c>
      <c r="C117" t="s">
        <v>229</v>
      </c>
      <c r="D117">
        <v>0</v>
      </c>
      <c r="E117">
        <v>0</v>
      </c>
      <c r="F117">
        <v>0</v>
      </c>
      <c r="G117">
        <v>0</v>
      </c>
      <c r="H117">
        <v>0</v>
      </c>
      <c r="I117">
        <v>0</v>
      </c>
      <c r="J117">
        <v>0</v>
      </c>
      <c r="K117">
        <v>0</v>
      </c>
      <c r="L117">
        <v>0</v>
      </c>
      <c r="M117">
        <v>0</v>
      </c>
      <c r="N117">
        <v>28254</v>
      </c>
      <c r="O117">
        <v>0</v>
      </c>
      <c r="P117">
        <v>0</v>
      </c>
      <c r="Q117">
        <v>0</v>
      </c>
      <c r="R117">
        <v>0</v>
      </c>
      <c r="S117">
        <v>0</v>
      </c>
      <c r="T117">
        <v>0</v>
      </c>
      <c r="U117">
        <v>0</v>
      </c>
      <c r="V117">
        <v>0</v>
      </c>
      <c r="W117">
        <v>0</v>
      </c>
      <c r="X117">
        <v>0</v>
      </c>
      <c r="Y117">
        <v>0</v>
      </c>
      <c r="Z117">
        <v>0</v>
      </c>
      <c r="AA117">
        <v>0</v>
      </c>
      <c r="AB117">
        <v>0</v>
      </c>
      <c r="AC117">
        <v>0</v>
      </c>
      <c r="AD117">
        <v>0</v>
      </c>
      <c r="AE117">
        <v>0</v>
      </c>
      <c r="AF117" s="37">
        <v>0</v>
      </c>
      <c r="AG117">
        <v>0</v>
      </c>
      <c r="AH117">
        <v>0</v>
      </c>
      <c r="AI117">
        <v>0</v>
      </c>
      <c r="AJ117">
        <v>0</v>
      </c>
      <c r="AK117">
        <v>0</v>
      </c>
      <c r="AL117">
        <v>0</v>
      </c>
      <c r="AM117" s="37">
        <v>0</v>
      </c>
      <c r="AN117">
        <v>0</v>
      </c>
      <c r="AO117">
        <v>0</v>
      </c>
      <c r="AP117">
        <v>0</v>
      </c>
      <c r="AQ117">
        <v>0</v>
      </c>
      <c r="AR117">
        <v>0</v>
      </c>
      <c r="AS117">
        <v>0</v>
      </c>
      <c r="AT117">
        <v>0</v>
      </c>
      <c r="AU117">
        <v>244222</v>
      </c>
      <c r="AV117" s="37">
        <v>0</v>
      </c>
      <c r="AW117">
        <v>0</v>
      </c>
      <c r="AX117" s="37">
        <v>0</v>
      </c>
      <c r="AY117">
        <v>0</v>
      </c>
      <c r="AZ117" s="37">
        <v>0</v>
      </c>
      <c r="BA117">
        <v>0</v>
      </c>
      <c r="BB117">
        <v>0</v>
      </c>
      <c r="BC117" s="37">
        <v>0</v>
      </c>
      <c r="BD117">
        <v>0</v>
      </c>
      <c r="BE117">
        <v>0</v>
      </c>
      <c r="BF117">
        <v>0</v>
      </c>
      <c r="BG117">
        <v>0</v>
      </c>
      <c r="BH117">
        <v>0</v>
      </c>
      <c r="BI117">
        <v>0</v>
      </c>
      <c r="BJ117">
        <v>0</v>
      </c>
      <c r="BK117">
        <v>0</v>
      </c>
      <c r="BL117">
        <v>0</v>
      </c>
      <c r="BM117">
        <v>0</v>
      </c>
      <c r="BN117" s="37">
        <v>0</v>
      </c>
      <c r="BO117">
        <v>0</v>
      </c>
      <c r="BP117">
        <v>0</v>
      </c>
      <c r="BQ117">
        <v>0</v>
      </c>
      <c r="BR117">
        <v>0</v>
      </c>
      <c r="BS117" s="37"/>
    </row>
    <row r="118" spans="1:71" x14ac:dyDescent="0.2">
      <c r="A118" s="40" t="str">
        <f t="shared" si="6"/>
        <v>2022–23MRTN</v>
      </c>
      <c r="B118" t="s">
        <v>660</v>
      </c>
      <c r="C118" t="s">
        <v>230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78913</v>
      </c>
      <c r="Y118">
        <v>0</v>
      </c>
      <c r="Z118">
        <v>0</v>
      </c>
      <c r="AA118">
        <v>0</v>
      </c>
      <c r="AB118">
        <v>0</v>
      </c>
      <c r="AC118">
        <v>0</v>
      </c>
      <c r="AD118">
        <v>0</v>
      </c>
      <c r="AE118">
        <v>0</v>
      </c>
      <c r="AF118">
        <v>0</v>
      </c>
      <c r="AG118">
        <v>0</v>
      </c>
      <c r="AH118">
        <v>0</v>
      </c>
      <c r="AI118">
        <v>0</v>
      </c>
      <c r="AJ118">
        <v>0</v>
      </c>
      <c r="AK118">
        <v>0</v>
      </c>
      <c r="AL118">
        <v>0</v>
      </c>
      <c r="AM118">
        <v>0</v>
      </c>
      <c r="AN118">
        <v>0</v>
      </c>
      <c r="AO118">
        <v>1121</v>
      </c>
      <c r="AP118">
        <v>0</v>
      </c>
      <c r="AQ118">
        <v>0</v>
      </c>
      <c r="AR118">
        <v>0</v>
      </c>
      <c r="AS118">
        <v>17263</v>
      </c>
      <c r="AT118">
        <v>4677</v>
      </c>
      <c r="AU118">
        <v>0</v>
      </c>
      <c r="AV118">
        <v>5402</v>
      </c>
      <c r="AW118">
        <v>0</v>
      </c>
      <c r="AX118">
        <v>522903</v>
      </c>
      <c r="AY118">
        <v>0</v>
      </c>
      <c r="AZ118" s="37">
        <v>189088</v>
      </c>
      <c r="BA118" s="37">
        <v>0</v>
      </c>
      <c r="BB118">
        <v>0</v>
      </c>
      <c r="BC118">
        <v>34657</v>
      </c>
      <c r="BD118" s="37">
        <v>336</v>
      </c>
      <c r="BE118">
        <v>0</v>
      </c>
      <c r="BF118">
        <v>61326</v>
      </c>
      <c r="BG118">
        <v>0</v>
      </c>
      <c r="BH118">
        <v>0</v>
      </c>
      <c r="BI118">
        <v>100</v>
      </c>
      <c r="BJ118">
        <v>0</v>
      </c>
      <c r="BK118" s="37">
        <v>100</v>
      </c>
      <c r="BL118">
        <v>0</v>
      </c>
      <c r="BM118">
        <v>7620</v>
      </c>
      <c r="BN118">
        <v>0</v>
      </c>
      <c r="BO118">
        <v>0</v>
      </c>
      <c r="BP118">
        <v>0</v>
      </c>
      <c r="BQ118">
        <v>0</v>
      </c>
      <c r="BR118">
        <v>27750</v>
      </c>
      <c r="BS118" s="37"/>
    </row>
    <row r="119" spans="1:71" x14ac:dyDescent="0.2">
      <c r="A119" s="40" t="str">
        <f t="shared" si="6"/>
        <v>2022–23MTEN</v>
      </c>
      <c r="B119" t="s">
        <v>660</v>
      </c>
      <c r="C119" t="s">
        <v>335</v>
      </c>
      <c r="D119">
        <v>0</v>
      </c>
      <c r="E119" s="37">
        <v>0</v>
      </c>
      <c r="F119" s="37">
        <v>0</v>
      </c>
      <c r="G119" s="37">
        <v>0</v>
      </c>
      <c r="H119" s="37">
        <v>0</v>
      </c>
      <c r="I119" s="37">
        <v>0</v>
      </c>
      <c r="J119" s="37">
        <v>0</v>
      </c>
      <c r="K119" s="37">
        <v>0</v>
      </c>
      <c r="L119" s="37">
        <v>0</v>
      </c>
      <c r="M119" s="37">
        <v>0</v>
      </c>
      <c r="N119" s="37">
        <v>0</v>
      </c>
      <c r="O119">
        <v>0</v>
      </c>
      <c r="P119">
        <v>0</v>
      </c>
      <c r="Q119">
        <v>0</v>
      </c>
      <c r="R119">
        <v>0</v>
      </c>
      <c r="S119" s="37">
        <v>0</v>
      </c>
      <c r="T119">
        <v>0</v>
      </c>
      <c r="U119" s="37">
        <v>0</v>
      </c>
      <c r="V119" s="37">
        <v>0</v>
      </c>
      <c r="W119" s="37">
        <v>0</v>
      </c>
      <c r="X119">
        <v>0</v>
      </c>
      <c r="Y119">
        <v>0</v>
      </c>
      <c r="Z119" s="37">
        <v>0</v>
      </c>
      <c r="AA119" s="37">
        <v>0</v>
      </c>
      <c r="AB119">
        <v>0</v>
      </c>
      <c r="AC119" s="37">
        <v>0</v>
      </c>
      <c r="AD119" s="37">
        <v>0</v>
      </c>
      <c r="AE119">
        <v>0</v>
      </c>
      <c r="AF119" s="37">
        <v>0</v>
      </c>
      <c r="AG119" s="37">
        <v>0</v>
      </c>
      <c r="AH119" s="37">
        <v>0</v>
      </c>
      <c r="AI119" s="37">
        <v>0</v>
      </c>
      <c r="AJ119">
        <v>0</v>
      </c>
      <c r="AK119" s="37">
        <v>0</v>
      </c>
      <c r="AL119" s="37">
        <v>0</v>
      </c>
      <c r="AM119" s="37">
        <v>0</v>
      </c>
      <c r="AN119">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226261</v>
      </c>
      <c r="BD119" s="37">
        <v>0</v>
      </c>
      <c r="BE119" s="37">
        <v>0</v>
      </c>
      <c r="BF119" s="37">
        <v>0</v>
      </c>
      <c r="BG119" s="37">
        <v>0</v>
      </c>
      <c r="BH119" s="37">
        <v>0</v>
      </c>
      <c r="BI119" s="37">
        <v>0</v>
      </c>
      <c r="BJ119" s="37">
        <v>0</v>
      </c>
      <c r="BK119" s="37">
        <v>0</v>
      </c>
      <c r="BL119" s="37">
        <v>0</v>
      </c>
      <c r="BM119" s="37">
        <v>0</v>
      </c>
      <c r="BN119" s="37">
        <v>0</v>
      </c>
      <c r="BO119">
        <v>0</v>
      </c>
      <c r="BP119">
        <v>0</v>
      </c>
      <c r="BQ119">
        <v>0</v>
      </c>
      <c r="BR119" s="37">
        <v>0</v>
      </c>
      <c r="BS119" s="37"/>
    </row>
    <row r="120" spans="1:71" x14ac:dyDescent="0.2">
      <c r="A120" s="40" t="str">
        <f t="shared" si="6"/>
        <v>2022–23NAMI</v>
      </c>
      <c r="B120" t="s">
        <v>660</v>
      </c>
      <c r="C120" t="s">
        <v>231</v>
      </c>
      <c r="D120" s="37">
        <v>0</v>
      </c>
      <c r="E120" s="37">
        <v>0</v>
      </c>
      <c r="F120">
        <v>0</v>
      </c>
      <c r="G120" s="37">
        <v>0</v>
      </c>
      <c r="H120" s="37">
        <v>0</v>
      </c>
      <c r="I120" s="37">
        <v>0</v>
      </c>
      <c r="J120" s="37">
        <v>0</v>
      </c>
      <c r="K120" s="37">
        <v>0</v>
      </c>
      <c r="L120" s="37">
        <v>0</v>
      </c>
      <c r="M120" s="37">
        <v>0</v>
      </c>
      <c r="N120">
        <v>0</v>
      </c>
      <c r="O120">
        <v>0</v>
      </c>
      <c r="P120">
        <v>0</v>
      </c>
      <c r="Q120" s="37">
        <v>0</v>
      </c>
      <c r="R120">
        <v>0</v>
      </c>
      <c r="S120" s="37">
        <v>0</v>
      </c>
      <c r="T120" s="37">
        <v>0</v>
      </c>
      <c r="U120">
        <v>0</v>
      </c>
      <c r="V120" s="37">
        <v>0</v>
      </c>
      <c r="W120" s="37">
        <v>0</v>
      </c>
      <c r="X120" s="37">
        <v>0</v>
      </c>
      <c r="Y120">
        <v>0</v>
      </c>
      <c r="Z120" s="37">
        <v>0</v>
      </c>
      <c r="AA120" s="37">
        <v>0</v>
      </c>
      <c r="AB120">
        <v>0</v>
      </c>
      <c r="AC120">
        <v>0</v>
      </c>
      <c r="AD120">
        <v>0</v>
      </c>
      <c r="AE120" s="37">
        <v>0</v>
      </c>
      <c r="AF120" s="37">
        <v>0</v>
      </c>
      <c r="AG120" s="37">
        <v>0</v>
      </c>
      <c r="AH120" s="37">
        <v>0</v>
      </c>
      <c r="AI120" s="37">
        <v>0</v>
      </c>
      <c r="AJ120" s="37">
        <v>0</v>
      </c>
      <c r="AK120" s="37">
        <v>75668</v>
      </c>
      <c r="AL120" s="37">
        <v>0</v>
      </c>
      <c r="AM120" s="37">
        <v>0</v>
      </c>
      <c r="AN120" s="37">
        <v>0</v>
      </c>
      <c r="AO120" s="37">
        <v>0</v>
      </c>
      <c r="AP120" s="37">
        <v>0</v>
      </c>
      <c r="AQ120" s="37">
        <v>0</v>
      </c>
      <c r="AR120" s="37">
        <v>0</v>
      </c>
      <c r="AS120" s="37">
        <v>0</v>
      </c>
      <c r="AT120" s="37">
        <v>0</v>
      </c>
      <c r="AU120" s="37">
        <v>0</v>
      </c>
      <c r="AV120" s="37">
        <v>16153</v>
      </c>
      <c r="AW120" s="37">
        <v>0</v>
      </c>
      <c r="AX120" s="37">
        <v>134968</v>
      </c>
      <c r="AY120" s="37">
        <v>0</v>
      </c>
      <c r="AZ120" s="37">
        <v>552644</v>
      </c>
      <c r="BA120" s="37">
        <v>0</v>
      </c>
      <c r="BB120" s="37">
        <v>0</v>
      </c>
      <c r="BC120" s="37">
        <v>0</v>
      </c>
      <c r="BD120" s="37">
        <v>335933</v>
      </c>
      <c r="BE120" s="37">
        <v>0</v>
      </c>
      <c r="BF120" s="37">
        <v>0</v>
      </c>
      <c r="BG120" s="37">
        <v>0</v>
      </c>
      <c r="BH120" s="37">
        <v>0</v>
      </c>
      <c r="BI120" s="37">
        <v>0</v>
      </c>
      <c r="BJ120" s="37">
        <v>0</v>
      </c>
      <c r="BK120" s="37">
        <v>1163478</v>
      </c>
      <c r="BL120" s="37">
        <v>0</v>
      </c>
      <c r="BM120" s="37">
        <v>16715</v>
      </c>
      <c r="BN120" s="37">
        <v>0</v>
      </c>
      <c r="BO120">
        <v>0</v>
      </c>
      <c r="BP120">
        <v>0</v>
      </c>
      <c r="BQ120">
        <v>0</v>
      </c>
      <c r="BR120" s="37">
        <v>3168</v>
      </c>
      <c r="BS120" s="37"/>
    </row>
    <row r="121" spans="1:71" x14ac:dyDescent="0.2">
      <c r="A121" s="40" t="str">
        <f t="shared" si="6"/>
        <v>2022–23NAUR</v>
      </c>
      <c r="B121" t="s">
        <v>660</v>
      </c>
      <c r="C121" t="s">
        <v>232</v>
      </c>
      <c r="D121">
        <v>0</v>
      </c>
      <c r="E121">
        <v>1338471</v>
      </c>
      <c r="F121">
        <v>259379</v>
      </c>
      <c r="G121">
        <v>46600</v>
      </c>
      <c r="H121">
        <v>156909</v>
      </c>
      <c r="I121">
        <v>693779</v>
      </c>
      <c r="J121">
        <v>108921</v>
      </c>
      <c r="K121">
        <v>57587</v>
      </c>
      <c r="L121">
        <v>72516</v>
      </c>
      <c r="M121">
        <v>3351608</v>
      </c>
      <c r="N121">
        <v>255237</v>
      </c>
      <c r="O121">
        <v>0</v>
      </c>
      <c r="P121">
        <v>0</v>
      </c>
      <c r="Q121">
        <v>96</v>
      </c>
      <c r="R121">
        <v>0</v>
      </c>
      <c r="S121">
        <v>229851</v>
      </c>
      <c r="T121">
        <v>0</v>
      </c>
      <c r="U121">
        <v>0</v>
      </c>
      <c r="V121">
        <v>31765</v>
      </c>
      <c r="W121">
        <v>0</v>
      </c>
      <c r="X121">
        <v>0</v>
      </c>
      <c r="Y121">
        <v>0</v>
      </c>
      <c r="Z121">
        <v>520485</v>
      </c>
      <c r="AA121">
        <v>1609</v>
      </c>
      <c r="AB121">
        <v>0</v>
      </c>
      <c r="AC121" s="37">
        <v>0</v>
      </c>
      <c r="AD121">
        <v>1424</v>
      </c>
      <c r="AE121">
        <v>32677</v>
      </c>
      <c r="AF121">
        <v>104288</v>
      </c>
      <c r="AG121">
        <v>182684</v>
      </c>
      <c r="AH121">
        <v>530102</v>
      </c>
      <c r="AI121">
        <v>149429</v>
      </c>
      <c r="AJ121">
        <v>4284</v>
      </c>
      <c r="AK121">
        <v>67999</v>
      </c>
      <c r="AL121">
        <v>330064</v>
      </c>
      <c r="AM121">
        <v>704672</v>
      </c>
      <c r="AN121">
        <v>0</v>
      </c>
      <c r="AO121">
        <v>625144</v>
      </c>
      <c r="AP121">
        <v>553275</v>
      </c>
      <c r="AQ121">
        <v>389675</v>
      </c>
      <c r="AR121">
        <v>162816</v>
      </c>
      <c r="AS121">
        <v>281693</v>
      </c>
      <c r="AT121">
        <v>640547</v>
      </c>
      <c r="AU121">
        <v>206874</v>
      </c>
      <c r="AV121">
        <v>1851956</v>
      </c>
      <c r="AW121">
        <v>289781</v>
      </c>
      <c r="AX121" s="37">
        <v>3896917</v>
      </c>
      <c r="AY121">
        <v>40169</v>
      </c>
      <c r="AZ121">
        <v>4187824</v>
      </c>
      <c r="BA121">
        <v>1688598</v>
      </c>
      <c r="BB121">
        <v>353462</v>
      </c>
      <c r="BC121">
        <v>1079644</v>
      </c>
      <c r="BD121">
        <v>6063938</v>
      </c>
      <c r="BE121">
        <v>599568</v>
      </c>
      <c r="BF121">
        <v>1860005</v>
      </c>
      <c r="BG121">
        <v>710815</v>
      </c>
      <c r="BH121">
        <v>10474</v>
      </c>
      <c r="BI121">
        <v>794666</v>
      </c>
      <c r="BJ121">
        <v>28909</v>
      </c>
      <c r="BK121" s="37">
        <v>543154</v>
      </c>
      <c r="BL121">
        <v>45497</v>
      </c>
      <c r="BM121">
        <v>991436</v>
      </c>
      <c r="BN121">
        <v>4965374</v>
      </c>
      <c r="BO121">
        <v>307000</v>
      </c>
      <c r="BP121">
        <v>0</v>
      </c>
      <c r="BQ121">
        <v>0</v>
      </c>
      <c r="BR121" s="37">
        <v>302540</v>
      </c>
      <c r="BS121"/>
    </row>
    <row r="122" spans="1:71" x14ac:dyDescent="0.2">
      <c r="A122" s="40" t="str">
        <f t="shared" si="6"/>
        <v>2022–23NCAL</v>
      </c>
      <c r="B122" t="s">
        <v>660</v>
      </c>
      <c r="C122" t="s">
        <v>233</v>
      </c>
      <c r="D122">
        <v>68250</v>
      </c>
      <c r="E122">
        <v>4984810</v>
      </c>
      <c r="F122">
        <v>85816</v>
      </c>
      <c r="G122">
        <v>0</v>
      </c>
      <c r="H122">
        <v>1982387</v>
      </c>
      <c r="I122" s="37">
        <v>4213699</v>
      </c>
      <c r="J122" s="37">
        <v>817874</v>
      </c>
      <c r="K122">
        <v>262963</v>
      </c>
      <c r="L122">
        <v>1647396</v>
      </c>
      <c r="M122">
        <v>617624</v>
      </c>
      <c r="N122">
        <v>272721</v>
      </c>
      <c r="O122">
        <v>0</v>
      </c>
      <c r="P122">
        <v>0</v>
      </c>
      <c r="Q122" s="37">
        <v>1522358</v>
      </c>
      <c r="R122">
        <v>0</v>
      </c>
      <c r="S122">
        <v>0</v>
      </c>
      <c r="T122">
        <v>0</v>
      </c>
      <c r="U122">
        <v>3610</v>
      </c>
      <c r="V122">
        <v>43405</v>
      </c>
      <c r="W122" s="37">
        <v>229642</v>
      </c>
      <c r="X122" s="37">
        <v>193532</v>
      </c>
      <c r="Y122">
        <v>0</v>
      </c>
      <c r="Z122">
        <v>647968</v>
      </c>
      <c r="AA122">
        <v>0</v>
      </c>
      <c r="AB122" s="37">
        <v>0</v>
      </c>
      <c r="AC122">
        <v>8529</v>
      </c>
      <c r="AD122">
        <v>5188</v>
      </c>
      <c r="AE122">
        <v>30063</v>
      </c>
      <c r="AF122">
        <v>236427</v>
      </c>
      <c r="AG122">
        <v>728804</v>
      </c>
      <c r="AH122">
        <v>352454</v>
      </c>
      <c r="AI122">
        <v>185350</v>
      </c>
      <c r="AJ122">
        <v>1742548</v>
      </c>
      <c r="AK122">
        <v>93744</v>
      </c>
      <c r="AL122">
        <v>630240</v>
      </c>
      <c r="AM122">
        <v>569417</v>
      </c>
      <c r="AN122">
        <v>22302</v>
      </c>
      <c r="AO122">
        <v>908621</v>
      </c>
      <c r="AP122">
        <v>423760</v>
      </c>
      <c r="AQ122">
        <v>246821</v>
      </c>
      <c r="AR122">
        <v>266544</v>
      </c>
      <c r="AS122">
        <v>1067640</v>
      </c>
      <c r="AT122">
        <v>1098096</v>
      </c>
      <c r="AU122">
        <v>227167</v>
      </c>
      <c r="AV122">
        <v>2960524</v>
      </c>
      <c r="AW122">
        <v>1147071</v>
      </c>
      <c r="AX122">
        <v>29913151</v>
      </c>
      <c r="AY122">
        <v>293232</v>
      </c>
      <c r="AZ122">
        <v>10667188</v>
      </c>
      <c r="BA122" s="37">
        <v>166853</v>
      </c>
      <c r="BB122">
        <v>613393</v>
      </c>
      <c r="BC122">
        <v>3487380</v>
      </c>
      <c r="BD122">
        <v>7735145</v>
      </c>
      <c r="BE122">
        <v>3884956</v>
      </c>
      <c r="BF122">
        <v>243660</v>
      </c>
      <c r="BG122">
        <v>245878</v>
      </c>
      <c r="BH122">
        <v>5967</v>
      </c>
      <c r="BI122">
        <v>713827</v>
      </c>
      <c r="BJ122">
        <v>78936</v>
      </c>
      <c r="BK122">
        <v>655455</v>
      </c>
      <c r="BL122">
        <v>104188</v>
      </c>
      <c r="BM122" s="37">
        <v>804125</v>
      </c>
      <c r="BN122">
        <v>3652063</v>
      </c>
      <c r="BO122">
        <v>0</v>
      </c>
      <c r="BP122">
        <v>0</v>
      </c>
      <c r="BQ122">
        <v>25074</v>
      </c>
      <c r="BR122">
        <v>964304</v>
      </c>
      <c r="BS122" s="37"/>
    </row>
    <row r="123" spans="1:71" x14ac:dyDescent="0.2">
      <c r="A123" s="40" t="str">
        <f t="shared" si="6"/>
        <v>2022–23NCD</v>
      </c>
      <c r="B123" t="s">
        <v>660</v>
      </c>
      <c r="C123" t="s">
        <v>323</v>
      </c>
      <c r="D123" s="37">
        <v>0</v>
      </c>
      <c r="E123" s="37">
        <v>0</v>
      </c>
      <c r="F123">
        <v>0</v>
      </c>
      <c r="G123" s="37">
        <v>0</v>
      </c>
      <c r="H123" s="37">
        <v>86</v>
      </c>
      <c r="I123" s="37">
        <v>0</v>
      </c>
      <c r="J123" s="37">
        <v>0</v>
      </c>
      <c r="K123" s="37">
        <v>0</v>
      </c>
      <c r="L123" s="37">
        <v>0</v>
      </c>
      <c r="M123" s="37">
        <v>0</v>
      </c>
      <c r="N123">
        <v>0</v>
      </c>
      <c r="O123">
        <v>0</v>
      </c>
      <c r="P123">
        <v>0</v>
      </c>
      <c r="Q123">
        <v>0</v>
      </c>
      <c r="R123">
        <v>0</v>
      </c>
      <c r="S123">
        <v>0</v>
      </c>
      <c r="T123">
        <v>0</v>
      </c>
      <c r="U123">
        <v>0</v>
      </c>
      <c r="V123" s="37">
        <v>0</v>
      </c>
      <c r="W123" s="37">
        <v>0</v>
      </c>
      <c r="X123" s="37">
        <v>0</v>
      </c>
      <c r="Y123" s="37">
        <v>0</v>
      </c>
      <c r="Z123">
        <v>0</v>
      </c>
      <c r="AA123">
        <v>0</v>
      </c>
      <c r="AB123">
        <v>0</v>
      </c>
      <c r="AC123">
        <v>0</v>
      </c>
      <c r="AD123">
        <v>0</v>
      </c>
      <c r="AE123">
        <v>0</v>
      </c>
      <c r="AF123">
        <v>0</v>
      </c>
      <c r="AG123" s="37">
        <v>0</v>
      </c>
      <c r="AH123" s="37">
        <v>0</v>
      </c>
      <c r="AI123" s="37">
        <v>0</v>
      </c>
      <c r="AJ123">
        <v>0</v>
      </c>
      <c r="AK123" s="37">
        <v>0</v>
      </c>
      <c r="AL123" s="37">
        <v>0</v>
      </c>
      <c r="AM123" s="37">
        <v>0</v>
      </c>
      <c r="AN123" s="37">
        <v>0</v>
      </c>
      <c r="AO123" s="37">
        <v>0</v>
      </c>
      <c r="AP123" s="37">
        <v>0</v>
      </c>
      <c r="AQ123">
        <v>0</v>
      </c>
      <c r="AR123" s="37">
        <v>0</v>
      </c>
      <c r="AS123" s="37">
        <v>0</v>
      </c>
      <c r="AT123" s="37">
        <v>0</v>
      </c>
      <c r="AU123" s="37">
        <v>0</v>
      </c>
      <c r="AV123" s="37">
        <v>0</v>
      </c>
      <c r="AW123" s="37">
        <v>0</v>
      </c>
      <c r="AX123" s="37">
        <v>9806</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v>0</v>
      </c>
      <c r="BP123" s="37">
        <v>0</v>
      </c>
      <c r="BQ123" s="37">
        <v>0</v>
      </c>
      <c r="BR123" s="37">
        <v>-9892</v>
      </c>
      <c r="BS123" s="37"/>
    </row>
    <row r="124" spans="1:71" x14ac:dyDescent="0.2">
      <c r="A124" s="40" t="str">
        <f t="shared" si="6"/>
        <v>2022–23NEPA</v>
      </c>
      <c r="B124" t="s">
        <v>660</v>
      </c>
      <c r="C124" t="s">
        <v>234</v>
      </c>
      <c r="D124">
        <v>0</v>
      </c>
      <c r="E124">
        <v>0</v>
      </c>
      <c r="F124">
        <v>0</v>
      </c>
      <c r="G124">
        <v>0</v>
      </c>
      <c r="H124">
        <v>0</v>
      </c>
      <c r="I124">
        <v>12828672</v>
      </c>
      <c r="J124">
        <v>0</v>
      </c>
      <c r="K124">
        <v>0</v>
      </c>
      <c r="L124" s="37">
        <v>45053</v>
      </c>
      <c r="M124" s="37">
        <v>0</v>
      </c>
      <c r="N124">
        <v>0</v>
      </c>
      <c r="O124">
        <v>0</v>
      </c>
      <c r="P124">
        <v>0</v>
      </c>
      <c r="Q124">
        <v>98280</v>
      </c>
      <c r="R124">
        <v>0</v>
      </c>
      <c r="S124">
        <v>0</v>
      </c>
      <c r="T124">
        <v>0</v>
      </c>
      <c r="U124">
        <v>0</v>
      </c>
      <c r="V124">
        <v>0</v>
      </c>
      <c r="W124">
        <v>0</v>
      </c>
      <c r="X124">
        <v>0</v>
      </c>
      <c r="Y124">
        <v>0</v>
      </c>
      <c r="Z124">
        <v>0</v>
      </c>
      <c r="AA124">
        <v>0</v>
      </c>
      <c r="AB124" s="37">
        <v>0</v>
      </c>
      <c r="AC124">
        <v>0</v>
      </c>
      <c r="AD124">
        <v>0</v>
      </c>
      <c r="AE124">
        <v>111660</v>
      </c>
      <c r="AF124">
        <v>0</v>
      </c>
      <c r="AG124">
        <v>0</v>
      </c>
      <c r="AH124">
        <v>309724</v>
      </c>
      <c r="AI124">
        <v>0</v>
      </c>
      <c r="AJ124">
        <v>0</v>
      </c>
      <c r="AK124">
        <v>0</v>
      </c>
      <c r="AL124">
        <v>0</v>
      </c>
      <c r="AM124">
        <v>0</v>
      </c>
      <c r="AN124">
        <v>0</v>
      </c>
      <c r="AO124" s="37">
        <v>406</v>
      </c>
      <c r="AP124">
        <v>0</v>
      </c>
      <c r="AQ124">
        <v>0</v>
      </c>
      <c r="AR124">
        <v>0</v>
      </c>
      <c r="AS124">
        <v>0</v>
      </c>
      <c r="AT124">
        <v>0</v>
      </c>
      <c r="AU124">
        <v>0</v>
      </c>
      <c r="AV124" s="37">
        <v>21</v>
      </c>
      <c r="AW124" s="37">
        <v>1000000</v>
      </c>
      <c r="AX124">
        <v>32851</v>
      </c>
      <c r="AY124" s="37">
        <v>0</v>
      </c>
      <c r="AZ124" s="37">
        <v>424</v>
      </c>
      <c r="BA124">
        <v>0</v>
      </c>
      <c r="BB124" s="37">
        <v>1900</v>
      </c>
      <c r="BC124" s="37">
        <v>0</v>
      </c>
      <c r="BD124" s="37">
        <v>17060</v>
      </c>
      <c r="BE124" s="37">
        <v>0</v>
      </c>
      <c r="BF124">
        <v>0</v>
      </c>
      <c r="BG124">
        <v>0</v>
      </c>
      <c r="BH124">
        <v>19</v>
      </c>
      <c r="BI124">
        <v>0</v>
      </c>
      <c r="BJ124">
        <v>0</v>
      </c>
      <c r="BK124">
        <v>0</v>
      </c>
      <c r="BL124" s="37">
        <v>380</v>
      </c>
      <c r="BM124" s="37">
        <v>7929</v>
      </c>
      <c r="BN124" s="37">
        <v>0</v>
      </c>
      <c r="BO124">
        <v>0</v>
      </c>
      <c r="BP124">
        <v>0</v>
      </c>
      <c r="BQ124">
        <v>0</v>
      </c>
      <c r="BR124">
        <v>0</v>
      </c>
      <c r="BS124" s="37"/>
    </row>
    <row r="125" spans="1:71" x14ac:dyDescent="0.2">
      <c r="A125" s="40" t="str">
        <f t="shared" si="6"/>
        <v>2022–23NETH</v>
      </c>
      <c r="B125" t="s">
        <v>660</v>
      </c>
      <c r="C125" t="s">
        <v>235</v>
      </c>
      <c r="D125">
        <v>25000</v>
      </c>
      <c r="E125">
        <v>59342112</v>
      </c>
      <c r="F125">
        <v>0</v>
      </c>
      <c r="G125">
        <v>37754</v>
      </c>
      <c r="H125">
        <v>0</v>
      </c>
      <c r="I125">
        <v>4555634</v>
      </c>
      <c r="J125">
        <v>113310</v>
      </c>
      <c r="K125">
        <v>1781311</v>
      </c>
      <c r="L125">
        <v>0</v>
      </c>
      <c r="M125">
        <v>1378366</v>
      </c>
      <c r="N125">
        <v>2317036</v>
      </c>
      <c r="O125">
        <v>0</v>
      </c>
      <c r="P125">
        <v>0</v>
      </c>
      <c r="Q125">
        <v>0</v>
      </c>
      <c r="R125">
        <v>0</v>
      </c>
      <c r="S125">
        <v>0</v>
      </c>
      <c r="T125">
        <v>0</v>
      </c>
      <c r="U125">
        <v>0</v>
      </c>
      <c r="V125">
        <v>25288</v>
      </c>
      <c r="W125">
        <v>7723984</v>
      </c>
      <c r="X125">
        <v>2816763</v>
      </c>
      <c r="Y125">
        <v>3203682980</v>
      </c>
      <c r="Z125">
        <v>0</v>
      </c>
      <c r="AA125">
        <v>0</v>
      </c>
      <c r="AB125">
        <v>0</v>
      </c>
      <c r="AC125">
        <v>14094</v>
      </c>
      <c r="AD125">
        <v>0</v>
      </c>
      <c r="AE125">
        <v>1367100</v>
      </c>
      <c r="AF125">
        <v>1742513</v>
      </c>
      <c r="AG125">
        <v>60969</v>
      </c>
      <c r="AH125">
        <v>3603688</v>
      </c>
      <c r="AI125">
        <v>6911087</v>
      </c>
      <c r="AJ125">
        <v>39137</v>
      </c>
      <c r="AK125">
        <v>8265</v>
      </c>
      <c r="AL125">
        <v>194329</v>
      </c>
      <c r="AM125">
        <v>213918</v>
      </c>
      <c r="AN125">
        <v>20716</v>
      </c>
      <c r="AO125">
        <v>31763</v>
      </c>
      <c r="AP125">
        <v>17018</v>
      </c>
      <c r="AQ125">
        <v>72828</v>
      </c>
      <c r="AR125">
        <v>230231</v>
      </c>
      <c r="AS125">
        <v>20060</v>
      </c>
      <c r="AT125">
        <v>35977</v>
      </c>
      <c r="AU125">
        <v>95053</v>
      </c>
      <c r="AV125">
        <v>801796</v>
      </c>
      <c r="AW125">
        <v>152471</v>
      </c>
      <c r="AX125">
        <v>5875185</v>
      </c>
      <c r="AY125">
        <v>285832</v>
      </c>
      <c r="AZ125">
        <v>2222398</v>
      </c>
      <c r="BA125">
        <v>130360</v>
      </c>
      <c r="BB125">
        <v>3977325</v>
      </c>
      <c r="BC125" s="37">
        <v>31201087</v>
      </c>
      <c r="BD125">
        <v>1484656</v>
      </c>
      <c r="BE125">
        <v>1750744</v>
      </c>
      <c r="BF125">
        <v>0</v>
      </c>
      <c r="BG125">
        <v>12580</v>
      </c>
      <c r="BH125">
        <v>89</v>
      </c>
      <c r="BI125">
        <v>21689</v>
      </c>
      <c r="BJ125">
        <v>0</v>
      </c>
      <c r="BK125">
        <v>4711243</v>
      </c>
      <c r="BL125">
        <v>2000</v>
      </c>
      <c r="BM125">
        <v>3950587</v>
      </c>
      <c r="BN125">
        <v>102503</v>
      </c>
      <c r="BO125">
        <v>175373</v>
      </c>
      <c r="BP125">
        <v>0</v>
      </c>
      <c r="BQ125">
        <v>0</v>
      </c>
      <c r="BR125">
        <v>478537</v>
      </c>
      <c r="BS125" s="37"/>
    </row>
    <row r="126" spans="1:71" x14ac:dyDescent="0.2">
      <c r="A126" s="40" t="str">
        <f t="shared" si="6"/>
        <v>2022–23NGRA</v>
      </c>
      <c r="B126" t="s">
        <v>660</v>
      </c>
      <c r="C126" t="s">
        <v>236</v>
      </c>
      <c r="D126">
        <v>0</v>
      </c>
      <c r="E126">
        <v>0</v>
      </c>
      <c r="F126">
        <v>0</v>
      </c>
      <c r="G126">
        <v>0</v>
      </c>
      <c r="H126">
        <v>0</v>
      </c>
      <c r="I126">
        <v>0</v>
      </c>
      <c r="J126">
        <v>0</v>
      </c>
      <c r="K126">
        <v>0</v>
      </c>
      <c r="L126">
        <v>0</v>
      </c>
      <c r="M126">
        <v>139403</v>
      </c>
      <c r="N126">
        <v>0</v>
      </c>
      <c r="O126">
        <v>0</v>
      </c>
      <c r="P126">
        <v>45655</v>
      </c>
      <c r="Q126">
        <v>0</v>
      </c>
      <c r="R126">
        <v>0</v>
      </c>
      <c r="S126">
        <v>0</v>
      </c>
      <c r="T126">
        <v>0</v>
      </c>
      <c r="U126">
        <v>0</v>
      </c>
      <c r="V126">
        <v>0</v>
      </c>
      <c r="W126">
        <v>76800</v>
      </c>
      <c r="X126">
        <v>0</v>
      </c>
      <c r="Y126">
        <v>0</v>
      </c>
      <c r="Z126">
        <v>0</v>
      </c>
      <c r="AA126">
        <v>0</v>
      </c>
      <c r="AB126">
        <v>0</v>
      </c>
      <c r="AC126">
        <v>0</v>
      </c>
      <c r="AD126">
        <v>0</v>
      </c>
      <c r="AE126">
        <v>0</v>
      </c>
      <c r="AF126">
        <v>0</v>
      </c>
      <c r="AG126">
        <v>0</v>
      </c>
      <c r="AH126">
        <v>5936</v>
      </c>
      <c r="AI126">
        <v>0</v>
      </c>
      <c r="AJ126">
        <v>0</v>
      </c>
      <c r="AK126">
        <v>0</v>
      </c>
      <c r="AL126">
        <v>0</v>
      </c>
      <c r="AM126">
        <v>0</v>
      </c>
      <c r="AN126">
        <v>0</v>
      </c>
      <c r="AO126">
        <v>64</v>
      </c>
      <c r="AP126">
        <v>0</v>
      </c>
      <c r="AQ126">
        <v>0</v>
      </c>
      <c r="AR126">
        <v>0</v>
      </c>
      <c r="AS126">
        <v>0</v>
      </c>
      <c r="AT126">
        <v>0</v>
      </c>
      <c r="AU126">
        <v>0</v>
      </c>
      <c r="AV126" s="37">
        <v>660</v>
      </c>
      <c r="AW126">
        <v>2800</v>
      </c>
      <c r="AX126">
        <v>0</v>
      </c>
      <c r="AY126">
        <v>0</v>
      </c>
      <c r="AZ126">
        <v>258433</v>
      </c>
      <c r="BA126">
        <v>0</v>
      </c>
      <c r="BB126">
        <v>29639</v>
      </c>
      <c r="BC126">
        <v>990515</v>
      </c>
      <c r="BD126">
        <v>765479</v>
      </c>
      <c r="BE126">
        <v>0</v>
      </c>
      <c r="BF126">
        <v>0</v>
      </c>
      <c r="BG126">
        <v>0</v>
      </c>
      <c r="BH126">
        <v>6496</v>
      </c>
      <c r="BI126">
        <v>172784</v>
      </c>
      <c r="BJ126">
        <v>2771</v>
      </c>
      <c r="BK126">
        <v>342604</v>
      </c>
      <c r="BL126">
        <v>5166</v>
      </c>
      <c r="BM126">
        <v>13636</v>
      </c>
      <c r="BN126">
        <v>561000</v>
      </c>
      <c r="BO126">
        <v>0</v>
      </c>
      <c r="BP126">
        <v>0</v>
      </c>
      <c r="BQ126">
        <v>0</v>
      </c>
      <c r="BR126">
        <v>0</v>
      </c>
      <c r="BS126" s="37"/>
    </row>
    <row r="127" spans="1:71" x14ac:dyDescent="0.2">
      <c r="A127" s="40" t="str">
        <f t="shared" si="6"/>
        <v>2022–23NICA</v>
      </c>
      <c r="B127" t="s">
        <v>660</v>
      </c>
      <c r="C127" t="s">
        <v>237</v>
      </c>
      <c r="D127">
        <v>0</v>
      </c>
      <c r="E127" s="37">
        <v>0</v>
      </c>
      <c r="F127">
        <v>0</v>
      </c>
      <c r="G127" s="37">
        <v>0</v>
      </c>
      <c r="H127" s="37">
        <v>0</v>
      </c>
      <c r="I127" s="37">
        <v>0</v>
      </c>
      <c r="J127">
        <v>0</v>
      </c>
      <c r="K127">
        <v>0</v>
      </c>
      <c r="L127" s="37">
        <v>0</v>
      </c>
      <c r="M127">
        <v>0</v>
      </c>
      <c r="N127" s="37">
        <v>0</v>
      </c>
      <c r="O127" s="37">
        <v>0</v>
      </c>
      <c r="P127">
        <v>0</v>
      </c>
      <c r="Q127" s="37">
        <v>0</v>
      </c>
      <c r="R127">
        <v>0</v>
      </c>
      <c r="S127">
        <v>0</v>
      </c>
      <c r="T127">
        <v>0</v>
      </c>
      <c r="U127">
        <v>0</v>
      </c>
      <c r="V127">
        <v>0</v>
      </c>
      <c r="W127">
        <v>0</v>
      </c>
      <c r="X127">
        <v>0</v>
      </c>
      <c r="Y127">
        <v>0</v>
      </c>
      <c r="Z127" s="37">
        <v>0</v>
      </c>
      <c r="AA127">
        <v>0</v>
      </c>
      <c r="AB127">
        <v>0</v>
      </c>
      <c r="AC127" s="37">
        <v>0</v>
      </c>
      <c r="AD127">
        <v>0</v>
      </c>
      <c r="AE127">
        <v>0</v>
      </c>
      <c r="AF127">
        <v>0</v>
      </c>
      <c r="AG127">
        <v>0</v>
      </c>
      <c r="AH127">
        <v>0</v>
      </c>
      <c r="AI127">
        <v>0</v>
      </c>
      <c r="AJ127">
        <v>0</v>
      </c>
      <c r="AK127">
        <v>0</v>
      </c>
      <c r="AL127" s="37">
        <v>0</v>
      </c>
      <c r="AM127" s="37">
        <v>0</v>
      </c>
      <c r="AN127">
        <v>0</v>
      </c>
      <c r="AO127">
        <v>0</v>
      </c>
      <c r="AP127" s="37">
        <v>0</v>
      </c>
      <c r="AQ127" s="37">
        <v>0</v>
      </c>
      <c r="AR127" s="37">
        <v>0</v>
      </c>
      <c r="AS127" s="37">
        <v>0</v>
      </c>
      <c r="AT127" s="37">
        <v>0</v>
      </c>
      <c r="AU127">
        <v>0</v>
      </c>
      <c r="AV127" s="37">
        <v>0</v>
      </c>
      <c r="AW127" s="37">
        <v>0</v>
      </c>
      <c r="AX127" s="37">
        <v>14944</v>
      </c>
      <c r="AY127">
        <v>0</v>
      </c>
      <c r="AZ127" s="37">
        <v>0</v>
      </c>
      <c r="BA127" s="37">
        <v>0</v>
      </c>
      <c r="BB127" s="37">
        <v>0</v>
      </c>
      <c r="BC127" s="37">
        <v>0</v>
      </c>
      <c r="BD127" s="37">
        <v>0</v>
      </c>
      <c r="BE127">
        <v>0</v>
      </c>
      <c r="BF127">
        <v>0</v>
      </c>
      <c r="BG127" s="37">
        <v>0</v>
      </c>
      <c r="BH127">
        <v>0</v>
      </c>
      <c r="BI127" s="37">
        <v>0</v>
      </c>
      <c r="BJ127">
        <v>0</v>
      </c>
      <c r="BK127">
        <v>0</v>
      </c>
      <c r="BL127">
        <v>0</v>
      </c>
      <c r="BM127" s="37">
        <v>0</v>
      </c>
      <c r="BN127" s="37">
        <v>0</v>
      </c>
      <c r="BO127">
        <v>0</v>
      </c>
      <c r="BP127">
        <v>0</v>
      </c>
      <c r="BQ127">
        <v>0</v>
      </c>
      <c r="BR127" s="37">
        <v>0</v>
      </c>
      <c r="BS127" s="37"/>
    </row>
    <row r="128" spans="1:71" x14ac:dyDescent="0.2">
      <c r="A128" s="40" t="str">
        <f t="shared" si="6"/>
        <v>2022–23NIUE</v>
      </c>
      <c r="B128" t="s">
        <v>660</v>
      </c>
      <c r="C128" t="s">
        <v>239</v>
      </c>
      <c r="D128" s="37">
        <v>0</v>
      </c>
      <c r="E128">
        <v>0</v>
      </c>
      <c r="F128">
        <v>0</v>
      </c>
      <c r="G128">
        <v>0</v>
      </c>
      <c r="H128">
        <v>0</v>
      </c>
      <c r="I128">
        <v>0</v>
      </c>
      <c r="J128">
        <v>0</v>
      </c>
      <c r="K128">
        <v>0</v>
      </c>
      <c r="L128">
        <v>0</v>
      </c>
      <c r="M128" s="37">
        <v>0</v>
      </c>
      <c r="N128" s="37">
        <v>2222</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s="37">
        <v>0</v>
      </c>
      <c r="AJ128">
        <v>0</v>
      </c>
      <c r="AK128">
        <v>0</v>
      </c>
      <c r="AL128">
        <v>3835</v>
      </c>
      <c r="AM128" s="37">
        <v>0</v>
      </c>
      <c r="AN128" s="37">
        <v>0</v>
      </c>
      <c r="AO128">
        <v>0</v>
      </c>
      <c r="AP128">
        <v>0</v>
      </c>
      <c r="AQ128" s="37">
        <v>0</v>
      </c>
      <c r="AR128">
        <v>3417</v>
      </c>
      <c r="AS128">
        <v>0</v>
      </c>
      <c r="AT128">
        <v>0</v>
      </c>
      <c r="AU128">
        <v>0</v>
      </c>
      <c r="AV128" s="37">
        <v>3259</v>
      </c>
      <c r="AW128" s="37">
        <v>2990</v>
      </c>
      <c r="AX128" s="37">
        <v>0</v>
      </c>
      <c r="AY128">
        <v>0</v>
      </c>
      <c r="AZ128" s="37">
        <v>30843</v>
      </c>
      <c r="BA128" s="37">
        <v>0</v>
      </c>
      <c r="BB128" s="37">
        <v>0</v>
      </c>
      <c r="BC128" s="37">
        <v>0</v>
      </c>
      <c r="BD128" s="37">
        <v>0</v>
      </c>
      <c r="BE128" s="37">
        <v>0</v>
      </c>
      <c r="BF128" s="37">
        <v>0</v>
      </c>
      <c r="BG128" s="37">
        <v>2000</v>
      </c>
      <c r="BH128">
        <v>0</v>
      </c>
      <c r="BI128" s="37">
        <v>0</v>
      </c>
      <c r="BJ128">
        <v>0</v>
      </c>
      <c r="BK128" s="37">
        <v>5700</v>
      </c>
      <c r="BL128">
        <v>0</v>
      </c>
      <c r="BM128" s="37">
        <v>12068</v>
      </c>
      <c r="BN128" s="37">
        <v>0</v>
      </c>
      <c r="BO128">
        <v>0</v>
      </c>
      <c r="BP128">
        <v>0</v>
      </c>
      <c r="BQ128">
        <v>0</v>
      </c>
      <c r="BR128">
        <v>1999</v>
      </c>
      <c r="BS128" s="37"/>
    </row>
    <row r="129" spans="1:71" x14ac:dyDescent="0.2">
      <c r="A129" s="40" t="str">
        <f t="shared" si="6"/>
        <v>2022–23NORF</v>
      </c>
      <c r="B129" t="s">
        <v>660</v>
      </c>
      <c r="C129" t="s">
        <v>240</v>
      </c>
      <c r="D129" s="37">
        <v>0</v>
      </c>
      <c r="E129" s="37">
        <v>135481</v>
      </c>
      <c r="F129" s="37">
        <v>21174</v>
      </c>
      <c r="G129" s="37">
        <v>1850</v>
      </c>
      <c r="H129" s="37">
        <v>22776</v>
      </c>
      <c r="I129" s="37">
        <v>7344</v>
      </c>
      <c r="J129" s="37">
        <v>843</v>
      </c>
      <c r="K129" s="37">
        <v>49059</v>
      </c>
      <c r="L129" s="37">
        <v>61206</v>
      </c>
      <c r="M129" s="37">
        <v>643540</v>
      </c>
      <c r="N129" s="37">
        <v>307382</v>
      </c>
      <c r="O129">
        <v>0</v>
      </c>
      <c r="P129">
        <v>0</v>
      </c>
      <c r="Q129" s="37">
        <v>0</v>
      </c>
      <c r="R129" s="37">
        <v>0</v>
      </c>
      <c r="S129" s="37">
        <v>11225</v>
      </c>
      <c r="T129" s="37">
        <v>0</v>
      </c>
      <c r="U129" s="37">
        <v>0</v>
      </c>
      <c r="V129" s="37">
        <v>0</v>
      </c>
      <c r="W129" s="37">
        <v>0</v>
      </c>
      <c r="X129" s="37">
        <v>0</v>
      </c>
      <c r="Y129">
        <v>5035</v>
      </c>
      <c r="Z129" s="37">
        <v>136122</v>
      </c>
      <c r="AA129">
        <v>0</v>
      </c>
      <c r="AB129" s="37">
        <v>0</v>
      </c>
      <c r="AC129" s="37">
        <v>33723</v>
      </c>
      <c r="AD129" s="37">
        <v>0</v>
      </c>
      <c r="AE129" s="37">
        <v>0</v>
      </c>
      <c r="AF129" s="37">
        <v>2398</v>
      </c>
      <c r="AG129" s="37">
        <v>67967</v>
      </c>
      <c r="AH129" s="37">
        <v>88655</v>
      </c>
      <c r="AI129" s="37">
        <v>22476</v>
      </c>
      <c r="AJ129" s="37">
        <v>3578</v>
      </c>
      <c r="AK129" s="37">
        <v>0</v>
      </c>
      <c r="AL129" s="37">
        <v>83181</v>
      </c>
      <c r="AM129" s="37">
        <v>32918</v>
      </c>
      <c r="AN129" s="37">
        <v>0</v>
      </c>
      <c r="AO129" s="37">
        <v>34991</v>
      </c>
      <c r="AP129" s="37">
        <v>278443</v>
      </c>
      <c r="AQ129" s="37">
        <v>104191</v>
      </c>
      <c r="AR129" s="37">
        <v>58155</v>
      </c>
      <c r="AS129" s="37">
        <v>381707</v>
      </c>
      <c r="AT129" s="37">
        <v>66233</v>
      </c>
      <c r="AU129" s="37">
        <v>0</v>
      </c>
      <c r="AV129" s="37">
        <v>767032</v>
      </c>
      <c r="AW129" s="37">
        <v>65913</v>
      </c>
      <c r="AX129" s="37">
        <v>457274</v>
      </c>
      <c r="AY129" s="37">
        <v>19105</v>
      </c>
      <c r="AZ129" s="37">
        <v>748584</v>
      </c>
      <c r="BA129" s="37">
        <v>86676</v>
      </c>
      <c r="BB129" s="37">
        <v>84024</v>
      </c>
      <c r="BC129" s="37">
        <v>544164</v>
      </c>
      <c r="BD129" s="37">
        <v>440948</v>
      </c>
      <c r="BE129" s="37">
        <v>19967</v>
      </c>
      <c r="BF129" s="37">
        <v>61027</v>
      </c>
      <c r="BG129" s="37">
        <v>321942</v>
      </c>
      <c r="BH129" s="37">
        <v>8995</v>
      </c>
      <c r="BI129" s="37">
        <v>112584</v>
      </c>
      <c r="BJ129" s="37">
        <v>21774</v>
      </c>
      <c r="BK129" s="37">
        <v>434261</v>
      </c>
      <c r="BL129" s="37">
        <v>33890</v>
      </c>
      <c r="BM129" s="37">
        <v>436525</v>
      </c>
      <c r="BN129" s="37">
        <v>6803142</v>
      </c>
      <c r="BO129" s="37">
        <v>150000</v>
      </c>
      <c r="BP129" s="37">
        <v>0</v>
      </c>
      <c r="BQ129" s="37">
        <v>0</v>
      </c>
      <c r="BR129" s="37">
        <v>310446</v>
      </c>
      <c r="BS129" s="37"/>
    </row>
    <row r="130" spans="1:71" x14ac:dyDescent="0.2">
      <c r="A130" s="40" t="str">
        <f t="shared" si="6"/>
        <v>2022–23NWAY</v>
      </c>
      <c r="B130" t="s">
        <v>660</v>
      </c>
      <c r="C130" t="s">
        <v>241</v>
      </c>
      <c r="D130">
        <v>0</v>
      </c>
      <c r="E130" s="37">
        <v>0</v>
      </c>
      <c r="F130">
        <v>0</v>
      </c>
      <c r="G130">
        <v>0</v>
      </c>
      <c r="H130" s="37">
        <v>0</v>
      </c>
      <c r="I130" s="37">
        <v>2574</v>
      </c>
      <c r="J130">
        <v>0</v>
      </c>
      <c r="K130">
        <v>7949</v>
      </c>
      <c r="L130" s="37">
        <v>0</v>
      </c>
      <c r="M130" s="37">
        <v>304</v>
      </c>
      <c r="N130">
        <v>341565</v>
      </c>
      <c r="O130">
        <v>0</v>
      </c>
      <c r="P130">
        <v>0</v>
      </c>
      <c r="Q130">
        <v>0</v>
      </c>
      <c r="R130">
        <v>0</v>
      </c>
      <c r="S130">
        <v>0</v>
      </c>
      <c r="T130">
        <v>0</v>
      </c>
      <c r="U130">
        <v>0</v>
      </c>
      <c r="V130" s="37">
        <v>0</v>
      </c>
      <c r="W130">
        <v>0</v>
      </c>
      <c r="X130" s="37">
        <v>0</v>
      </c>
      <c r="Y130">
        <v>0</v>
      </c>
      <c r="Z130">
        <v>0</v>
      </c>
      <c r="AA130">
        <v>0</v>
      </c>
      <c r="AB130">
        <v>0</v>
      </c>
      <c r="AC130">
        <v>518</v>
      </c>
      <c r="AD130">
        <v>0</v>
      </c>
      <c r="AE130">
        <v>0</v>
      </c>
      <c r="AF130">
        <v>0</v>
      </c>
      <c r="AG130">
        <v>0</v>
      </c>
      <c r="AH130" s="37">
        <v>0</v>
      </c>
      <c r="AI130" s="37">
        <v>181397</v>
      </c>
      <c r="AJ130">
        <v>0</v>
      </c>
      <c r="AK130">
        <v>0</v>
      </c>
      <c r="AL130" s="37">
        <v>0</v>
      </c>
      <c r="AM130" s="37">
        <v>8699</v>
      </c>
      <c r="AN130">
        <v>2800</v>
      </c>
      <c r="AO130" s="37">
        <v>14584</v>
      </c>
      <c r="AP130" s="37">
        <v>2200</v>
      </c>
      <c r="AQ130">
        <v>0</v>
      </c>
      <c r="AR130">
        <v>8726</v>
      </c>
      <c r="AS130">
        <v>303</v>
      </c>
      <c r="AT130" s="37">
        <v>0</v>
      </c>
      <c r="AU130">
        <v>0</v>
      </c>
      <c r="AV130" s="37">
        <v>1066</v>
      </c>
      <c r="AW130">
        <v>157127</v>
      </c>
      <c r="AX130" s="37">
        <v>202781</v>
      </c>
      <c r="AY130">
        <v>0</v>
      </c>
      <c r="AZ130" s="37">
        <v>146700</v>
      </c>
      <c r="BA130" s="37">
        <v>10179</v>
      </c>
      <c r="BB130">
        <v>348992</v>
      </c>
      <c r="BC130" s="37">
        <v>21144</v>
      </c>
      <c r="BD130" s="37">
        <v>2136</v>
      </c>
      <c r="BE130" s="37">
        <v>37811</v>
      </c>
      <c r="BF130" s="37">
        <v>0</v>
      </c>
      <c r="BG130">
        <v>4700</v>
      </c>
      <c r="BH130">
        <v>10603</v>
      </c>
      <c r="BI130">
        <v>28847</v>
      </c>
      <c r="BJ130">
        <v>0</v>
      </c>
      <c r="BK130" s="37">
        <v>323038</v>
      </c>
      <c r="BL130">
        <v>122300</v>
      </c>
      <c r="BM130" s="37">
        <v>95694</v>
      </c>
      <c r="BN130" s="37">
        <v>0</v>
      </c>
      <c r="BO130">
        <v>0</v>
      </c>
      <c r="BP130">
        <v>0</v>
      </c>
      <c r="BQ130">
        <v>0</v>
      </c>
      <c r="BR130" s="37">
        <v>5943</v>
      </c>
      <c r="BS130" s="37"/>
    </row>
    <row r="131" spans="1:71" x14ac:dyDescent="0.2">
      <c r="A131" s="40" t="str">
        <f t="shared" ref="A131:A194" si="8">B131&amp;C131</f>
        <v>2022–23NZ</v>
      </c>
      <c r="B131" t="s">
        <v>660</v>
      </c>
      <c r="C131" t="s">
        <v>242</v>
      </c>
      <c r="D131">
        <v>412193</v>
      </c>
      <c r="E131" s="37">
        <v>56537474</v>
      </c>
      <c r="F131">
        <v>2355629</v>
      </c>
      <c r="G131">
        <v>4268956</v>
      </c>
      <c r="H131" s="37">
        <v>138132597</v>
      </c>
      <c r="I131" s="37">
        <v>34929514</v>
      </c>
      <c r="J131">
        <v>39288830</v>
      </c>
      <c r="K131">
        <v>3043766</v>
      </c>
      <c r="L131" s="37">
        <v>2431657</v>
      </c>
      <c r="M131" s="37">
        <v>35336889</v>
      </c>
      <c r="N131">
        <v>27658522</v>
      </c>
      <c r="O131">
        <v>0</v>
      </c>
      <c r="P131" s="37">
        <v>8624</v>
      </c>
      <c r="Q131">
        <v>6087819</v>
      </c>
      <c r="R131">
        <v>178530</v>
      </c>
      <c r="S131">
        <v>5360410</v>
      </c>
      <c r="T131">
        <v>2129</v>
      </c>
      <c r="U131" s="37">
        <v>126554</v>
      </c>
      <c r="V131" s="37">
        <v>6107228</v>
      </c>
      <c r="W131" s="37">
        <v>216570691</v>
      </c>
      <c r="X131" s="37">
        <v>2670822</v>
      </c>
      <c r="Y131">
        <v>36011061</v>
      </c>
      <c r="Z131" s="37">
        <v>8078145</v>
      </c>
      <c r="AA131">
        <v>0</v>
      </c>
      <c r="AB131" s="37">
        <v>2869802</v>
      </c>
      <c r="AC131">
        <v>1307105</v>
      </c>
      <c r="AD131">
        <v>20113</v>
      </c>
      <c r="AE131">
        <v>629145</v>
      </c>
      <c r="AF131">
        <v>1948154</v>
      </c>
      <c r="AG131">
        <v>5282000</v>
      </c>
      <c r="AH131">
        <v>25019053</v>
      </c>
      <c r="AI131">
        <v>17095350</v>
      </c>
      <c r="AJ131" s="37">
        <v>9950599</v>
      </c>
      <c r="AK131">
        <v>8055526</v>
      </c>
      <c r="AL131">
        <v>12013418</v>
      </c>
      <c r="AM131" s="37">
        <v>71311417</v>
      </c>
      <c r="AN131" s="37">
        <v>974886</v>
      </c>
      <c r="AO131" s="37">
        <v>18272422</v>
      </c>
      <c r="AP131">
        <v>13671672</v>
      </c>
      <c r="AQ131" s="37">
        <v>3859165</v>
      </c>
      <c r="AR131" s="37">
        <v>6566994</v>
      </c>
      <c r="AS131">
        <v>48408324</v>
      </c>
      <c r="AT131">
        <v>13141992</v>
      </c>
      <c r="AU131">
        <v>23742415</v>
      </c>
      <c r="AV131" s="37">
        <v>68327712</v>
      </c>
      <c r="AW131" s="37">
        <v>6923582</v>
      </c>
      <c r="AX131" s="37">
        <v>30994598</v>
      </c>
      <c r="AY131">
        <v>1613004</v>
      </c>
      <c r="AZ131" s="37">
        <v>38896797</v>
      </c>
      <c r="BA131" s="37">
        <v>2834885</v>
      </c>
      <c r="BB131" s="37">
        <v>7803325</v>
      </c>
      <c r="BC131" s="37">
        <v>40482450</v>
      </c>
      <c r="BD131" s="37">
        <v>139225584</v>
      </c>
      <c r="BE131">
        <v>59102434</v>
      </c>
      <c r="BF131">
        <v>5159442</v>
      </c>
      <c r="BG131">
        <v>4755360</v>
      </c>
      <c r="BH131" s="37">
        <v>684622</v>
      </c>
      <c r="BI131">
        <v>9436695</v>
      </c>
      <c r="BJ131">
        <v>892394</v>
      </c>
      <c r="BK131">
        <v>15053847</v>
      </c>
      <c r="BL131">
        <v>951242</v>
      </c>
      <c r="BM131" s="37">
        <v>77061932</v>
      </c>
      <c r="BN131" s="37">
        <v>8409545</v>
      </c>
      <c r="BO131">
        <v>253045</v>
      </c>
      <c r="BP131">
        <v>5525</v>
      </c>
      <c r="BQ131">
        <v>422347</v>
      </c>
      <c r="BR131" s="37">
        <v>8332051</v>
      </c>
      <c r="BS131" s="37"/>
    </row>
    <row r="132" spans="1:71" x14ac:dyDescent="0.2">
      <c r="A132" s="40" t="str">
        <f t="shared" si="8"/>
        <v>2022–23OMAN</v>
      </c>
      <c r="B132" t="s">
        <v>660</v>
      </c>
      <c r="C132" t="s">
        <v>243</v>
      </c>
      <c r="D132">
        <v>0</v>
      </c>
      <c r="E132">
        <v>707684</v>
      </c>
      <c r="F132">
        <v>2801</v>
      </c>
      <c r="G132">
        <v>0</v>
      </c>
      <c r="H132">
        <v>6101695</v>
      </c>
      <c r="I132">
        <v>84870</v>
      </c>
      <c r="J132">
        <v>1596737</v>
      </c>
      <c r="K132">
        <v>0</v>
      </c>
      <c r="L132">
        <v>0</v>
      </c>
      <c r="M132" s="37">
        <v>48447</v>
      </c>
      <c r="N132">
        <v>0</v>
      </c>
      <c r="O132">
        <v>0</v>
      </c>
      <c r="P132">
        <v>0</v>
      </c>
      <c r="Q132">
        <v>0</v>
      </c>
      <c r="R132">
        <v>0</v>
      </c>
      <c r="S132">
        <v>0</v>
      </c>
      <c r="T132">
        <v>0</v>
      </c>
      <c r="U132">
        <v>0</v>
      </c>
      <c r="V132">
        <v>0</v>
      </c>
      <c r="W132">
        <v>341076800</v>
      </c>
      <c r="X132">
        <v>362501</v>
      </c>
      <c r="Y132">
        <v>0</v>
      </c>
      <c r="Z132">
        <v>0</v>
      </c>
      <c r="AA132">
        <v>0</v>
      </c>
      <c r="AB132">
        <v>0</v>
      </c>
      <c r="AC132">
        <v>0</v>
      </c>
      <c r="AD132">
        <v>0</v>
      </c>
      <c r="AE132">
        <v>0</v>
      </c>
      <c r="AF132">
        <v>0</v>
      </c>
      <c r="AG132" s="37">
        <v>0</v>
      </c>
      <c r="AH132">
        <v>42597</v>
      </c>
      <c r="AI132">
        <v>0</v>
      </c>
      <c r="AJ132">
        <v>0</v>
      </c>
      <c r="AK132">
        <v>262320</v>
      </c>
      <c r="AL132">
        <v>22523</v>
      </c>
      <c r="AM132">
        <v>0</v>
      </c>
      <c r="AN132">
        <v>0</v>
      </c>
      <c r="AO132" s="37">
        <v>4439</v>
      </c>
      <c r="AP132">
        <v>0</v>
      </c>
      <c r="AQ132">
        <v>0</v>
      </c>
      <c r="AR132">
        <v>0</v>
      </c>
      <c r="AS132">
        <v>0</v>
      </c>
      <c r="AT132" s="37">
        <v>0</v>
      </c>
      <c r="AU132">
        <v>806966</v>
      </c>
      <c r="AV132" s="37">
        <v>14162</v>
      </c>
      <c r="AW132">
        <v>0</v>
      </c>
      <c r="AX132">
        <v>8846</v>
      </c>
      <c r="AY132">
        <v>0</v>
      </c>
      <c r="AZ132" s="37">
        <v>193615</v>
      </c>
      <c r="BA132">
        <v>20679</v>
      </c>
      <c r="BB132">
        <v>0</v>
      </c>
      <c r="BC132">
        <v>549356</v>
      </c>
      <c r="BD132">
        <v>98864</v>
      </c>
      <c r="BE132" s="37">
        <v>0</v>
      </c>
      <c r="BF132" s="37">
        <v>0</v>
      </c>
      <c r="BG132">
        <v>0</v>
      </c>
      <c r="BH132">
        <v>0</v>
      </c>
      <c r="BI132">
        <v>0</v>
      </c>
      <c r="BJ132">
        <v>0</v>
      </c>
      <c r="BK132">
        <v>39645</v>
      </c>
      <c r="BL132">
        <v>0</v>
      </c>
      <c r="BM132">
        <v>7988</v>
      </c>
      <c r="BN132" s="37">
        <v>13755</v>
      </c>
      <c r="BO132">
        <v>0</v>
      </c>
      <c r="BP132">
        <v>0</v>
      </c>
      <c r="BQ132">
        <v>0</v>
      </c>
      <c r="BR132" s="37">
        <v>3103</v>
      </c>
      <c r="BS132" s="37"/>
    </row>
    <row r="133" spans="1:71" x14ac:dyDescent="0.2">
      <c r="A133" s="40" t="str">
        <f t="shared" si="8"/>
        <v>2022–23PAKI</v>
      </c>
      <c r="B133" t="s">
        <v>660</v>
      </c>
      <c r="C133" t="s">
        <v>244</v>
      </c>
      <c r="D133">
        <v>0</v>
      </c>
      <c r="E133">
        <v>0</v>
      </c>
      <c r="F133">
        <v>0</v>
      </c>
      <c r="G133">
        <v>0</v>
      </c>
      <c r="H133">
        <v>0</v>
      </c>
      <c r="I133">
        <v>205323942</v>
      </c>
      <c r="J133">
        <v>0</v>
      </c>
      <c r="K133">
        <v>52224</v>
      </c>
      <c r="L133" s="37">
        <v>122238</v>
      </c>
      <c r="M133" s="37">
        <v>180976</v>
      </c>
      <c r="N133">
        <v>0</v>
      </c>
      <c r="O133">
        <v>0</v>
      </c>
      <c r="P133">
        <v>0</v>
      </c>
      <c r="Q133">
        <v>0</v>
      </c>
      <c r="R133">
        <v>0</v>
      </c>
      <c r="S133">
        <v>0</v>
      </c>
      <c r="T133">
        <v>151389</v>
      </c>
      <c r="U133">
        <v>706160</v>
      </c>
      <c r="V133" s="37">
        <v>104160</v>
      </c>
      <c r="W133">
        <v>7088208</v>
      </c>
      <c r="X133">
        <v>1223916</v>
      </c>
      <c r="Y133">
        <v>31617091</v>
      </c>
      <c r="Z133">
        <v>0</v>
      </c>
      <c r="AA133">
        <v>0</v>
      </c>
      <c r="AB133">
        <v>0</v>
      </c>
      <c r="AC133">
        <v>0</v>
      </c>
      <c r="AD133">
        <v>0</v>
      </c>
      <c r="AE133">
        <v>0</v>
      </c>
      <c r="AF133">
        <v>0</v>
      </c>
      <c r="AG133">
        <v>0</v>
      </c>
      <c r="AH133">
        <v>11073</v>
      </c>
      <c r="AI133">
        <v>0</v>
      </c>
      <c r="AJ133">
        <v>63345918</v>
      </c>
      <c r="AK133">
        <v>0</v>
      </c>
      <c r="AL133" s="37">
        <v>0</v>
      </c>
      <c r="AM133">
        <v>5311020</v>
      </c>
      <c r="AN133">
        <v>144897</v>
      </c>
      <c r="AO133" s="37">
        <v>11755</v>
      </c>
      <c r="AP133">
        <v>0</v>
      </c>
      <c r="AQ133" s="37">
        <v>0</v>
      </c>
      <c r="AR133" s="37">
        <v>261411</v>
      </c>
      <c r="AS133">
        <v>0</v>
      </c>
      <c r="AT133" s="37">
        <v>284658</v>
      </c>
      <c r="AU133" s="37">
        <v>4256291</v>
      </c>
      <c r="AV133" s="37">
        <v>1327</v>
      </c>
      <c r="AW133" s="37">
        <v>340741</v>
      </c>
      <c r="AX133" s="37">
        <v>571020</v>
      </c>
      <c r="AY133">
        <v>0</v>
      </c>
      <c r="AZ133" s="37">
        <v>254622</v>
      </c>
      <c r="BA133" s="37">
        <v>133500</v>
      </c>
      <c r="BB133" s="37">
        <v>0</v>
      </c>
      <c r="BC133" s="37">
        <v>29809</v>
      </c>
      <c r="BD133" s="37">
        <v>6955</v>
      </c>
      <c r="BE133" s="37">
        <v>0</v>
      </c>
      <c r="BF133">
        <v>2490</v>
      </c>
      <c r="BG133" s="37">
        <v>550</v>
      </c>
      <c r="BH133">
        <v>0</v>
      </c>
      <c r="BI133" s="37">
        <v>0</v>
      </c>
      <c r="BJ133">
        <v>0</v>
      </c>
      <c r="BK133" s="37">
        <v>13880</v>
      </c>
      <c r="BL133">
        <v>0</v>
      </c>
      <c r="BM133" s="37">
        <v>234</v>
      </c>
      <c r="BN133" s="37">
        <v>0</v>
      </c>
      <c r="BO133">
        <v>0</v>
      </c>
      <c r="BP133">
        <v>0</v>
      </c>
      <c r="BQ133">
        <v>0</v>
      </c>
      <c r="BR133" s="37">
        <v>236365876</v>
      </c>
      <c r="BS133" s="37"/>
    </row>
    <row r="134" spans="1:71" x14ac:dyDescent="0.2">
      <c r="A134" s="40" t="str">
        <f t="shared" si="8"/>
        <v>2022–23PALU</v>
      </c>
      <c r="B134" t="s">
        <v>660</v>
      </c>
      <c r="C134" t="s">
        <v>245</v>
      </c>
      <c r="D134" s="37">
        <v>0</v>
      </c>
      <c r="E134" s="37">
        <v>0</v>
      </c>
      <c r="F134" s="37">
        <v>45249</v>
      </c>
      <c r="G134">
        <v>0</v>
      </c>
      <c r="H134" s="37">
        <v>0</v>
      </c>
      <c r="I134" s="37">
        <v>7195</v>
      </c>
      <c r="J134" s="37">
        <v>13985</v>
      </c>
      <c r="K134" s="37">
        <v>0</v>
      </c>
      <c r="L134" s="37">
        <v>0</v>
      </c>
      <c r="M134" s="37">
        <v>7004</v>
      </c>
      <c r="N134" s="37">
        <v>8241</v>
      </c>
      <c r="O134">
        <v>0</v>
      </c>
      <c r="P134">
        <v>0</v>
      </c>
      <c r="Q134" s="37">
        <v>0</v>
      </c>
      <c r="R134">
        <v>0</v>
      </c>
      <c r="S134">
        <v>0</v>
      </c>
      <c r="T134">
        <v>0</v>
      </c>
      <c r="U134" s="37">
        <v>0</v>
      </c>
      <c r="V134" s="37">
        <v>0</v>
      </c>
      <c r="W134">
        <v>0</v>
      </c>
      <c r="X134" s="37">
        <v>0</v>
      </c>
      <c r="Y134">
        <v>0</v>
      </c>
      <c r="Z134" s="37">
        <v>0</v>
      </c>
      <c r="AA134">
        <v>0</v>
      </c>
      <c r="AB134" s="37">
        <v>0</v>
      </c>
      <c r="AC134" s="37">
        <v>0</v>
      </c>
      <c r="AD134">
        <v>0</v>
      </c>
      <c r="AE134">
        <v>0</v>
      </c>
      <c r="AF134" s="37">
        <v>0</v>
      </c>
      <c r="AG134" s="37">
        <v>0</v>
      </c>
      <c r="AH134" s="37">
        <v>0</v>
      </c>
      <c r="AI134" s="37">
        <v>0</v>
      </c>
      <c r="AJ134">
        <v>0</v>
      </c>
      <c r="AK134" s="37">
        <v>0</v>
      </c>
      <c r="AL134" s="37">
        <v>0</v>
      </c>
      <c r="AM134" s="37">
        <v>2240</v>
      </c>
      <c r="AN134">
        <v>0</v>
      </c>
      <c r="AO134" s="37">
        <v>204</v>
      </c>
      <c r="AP134" s="37">
        <v>19380</v>
      </c>
      <c r="AQ134" s="37">
        <v>0</v>
      </c>
      <c r="AR134" s="37">
        <v>11885</v>
      </c>
      <c r="AS134" s="37">
        <v>48446</v>
      </c>
      <c r="AT134" s="37">
        <v>473</v>
      </c>
      <c r="AU134" s="37">
        <v>0</v>
      </c>
      <c r="AV134" s="37">
        <v>120576</v>
      </c>
      <c r="AW134" s="37">
        <v>115558</v>
      </c>
      <c r="AX134" s="37">
        <v>0</v>
      </c>
      <c r="AY134" s="37">
        <v>0</v>
      </c>
      <c r="AZ134" s="37">
        <v>26546</v>
      </c>
      <c r="BA134" s="37">
        <v>26490</v>
      </c>
      <c r="BB134" s="37">
        <v>5405</v>
      </c>
      <c r="BC134" s="37">
        <v>131022</v>
      </c>
      <c r="BD134" s="37">
        <v>3500</v>
      </c>
      <c r="BE134" s="37">
        <v>1359</v>
      </c>
      <c r="BF134" s="37">
        <v>24943</v>
      </c>
      <c r="BG134" s="37">
        <v>80203</v>
      </c>
      <c r="BH134" s="37">
        <v>0</v>
      </c>
      <c r="BI134" s="37">
        <v>1077</v>
      </c>
      <c r="BJ134">
        <v>0</v>
      </c>
      <c r="BK134" s="37">
        <v>0</v>
      </c>
      <c r="BL134">
        <v>0</v>
      </c>
      <c r="BM134" s="37">
        <v>139857</v>
      </c>
      <c r="BN134" s="37">
        <v>76079</v>
      </c>
      <c r="BO134">
        <v>0</v>
      </c>
      <c r="BP134">
        <v>0</v>
      </c>
      <c r="BQ134">
        <v>0</v>
      </c>
      <c r="BR134" s="37">
        <v>59037</v>
      </c>
      <c r="BS134" s="37"/>
    </row>
    <row r="135" spans="1:71" x14ac:dyDescent="0.2">
      <c r="A135" s="40" t="str">
        <f t="shared" si="8"/>
        <v>2022–23PERU</v>
      </c>
      <c r="B135" t="s">
        <v>660</v>
      </c>
      <c r="C135" t="s">
        <v>246</v>
      </c>
      <c r="D135">
        <v>0</v>
      </c>
      <c r="E135" s="37">
        <v>0</v>
      </c>
      <c r="F135">
        <v>0</v>
      </c>
      <c r="G135">
        <v>0</v>
      </c>
      <c r="H135" s="37">
        <v>0</v>
      </c>
      <c r="I135" s="37">
        <v>0</v>
      </c>
      <c r="J135" s="37">
        <v>0</v>
      </c>
      <c r="K135" s="37">
        <v>0</v>
      </c>
      <c r="L135" s="37">
        <v>0</v>
      </c>
      <c r="M135" s="37">
        <v>0</v>
      </c>
      <c r="N135">
        <v>0</v>
      </c>
      <c r="O135">
        <v>0</v>
      </c>
      <c r="P135">
        <v>0</v>
      </c>
      <c r="Q135">
        <v>0</v>
      </c>
      <c r="R135">
        <v>0</v>
      </c>
      <c r="S135">
        <v>0</v>
      </c>
      <c r="T135">
        <v>0</v>
      </c>
      <c r="U135">
        <v>0</v>
      </c>
      <c r="V135" s="37">
        <v>0</v>
      </c>
      <c r="W135">
        <v>0</v>
      </c>
      <c r="X135">
        <v>0</v>
      </c>
      <c r="Y135">
        <v>0</v>
      </c>
      <c r="Z135" s="37">
        <v>0</v>
      </c>
      <c r="AA135">
        <v>0</v>
      </c>
      <c r="AB135">
        <v>0</v>
      </c>
      <c r="AC135">
        <v>0</v>
      </c>
      <c r="AD135">
        <v>0</v>
      </c>
      <c r="AE135">
        <v>0</v>
      </c>
      <c r="AF135" s="37">
        <v>0</v>
      </c>
      <c r="AG135" s="37">
        <v>0</v>
      </c>
      <c r="AH135" s="37">
        <v>0</v>
      </c>
      <c r="AI135" s="37">
        <v>2635</v>
      </c>
      <c r="AJ135" s="37">
        <v>6120680</v>
      </c>
      <c r="AK135" s="37">
        <v>0</v>
      </c>
      <c r="AL135" s="37">
        <v>50704</v>
      </c>
      <c r="AM135" s="37">
        <v>26907</v>
      </c>
      <c r="AN135">
        <v>0</v>
      </c>
      <c r="AO135" s="37">
        <v>16817</v>
      </c>
      <c r="AP135">
        <v>149</v>
      </c>
      <c r="AQ135" s="37">
        <v>9194</v>
      </c>
      <c r="AR135">
        <v>3300</v>
      </c>
      <c r="AS135">
        <v>0</v>
      </c>
      <c r="AT135" s="37">
        <v>99</v>
      </c>
      <c r="AU135" s="37">
        <v>14499</v>
      </c>
      <c r="AV135" s="37">
        <v>1931684</v>
      </c>
      <c r="AW135" s="37">
        <v>431262</v>
      </c>
      <c r="AX135" s="37">
        <v>3481011</v>
      </c>
      <c r="AY135">
        <v>0</v>
      </c>
      <c r="AZ135" s="37">
        <v>3782638</v>
      </c>
      <c r="BA135">
        <v>242579</v>
      </c>
      <c r="BB135">
        <v>33692</v>
      </c>
      <c r="BC135" s="37">
        <v>3461726</v>
      </c>
      <c r="BD135" s="37">
        <v>106821</v>
      </c>
      <c r="BE135" s="37">
        <v>0</v>
      </c>
      <c r="BF135">
        <v>1487</v>
      </c>
      <c r="BG135" s="37">
        <v>548</v>
      </c>
      <c r="BH135">
        <v>0</v>
      </c>
      <c r="BI135" s="37">
        <v>0</v>
      </c>
      <c r="BJ135">
        <v>0</v>
      </c>
      <c r="BK135" s="37">
        <v>2781419</v>
      </c>
      <c r="BL135">
        <v>0</v>
      </c>
      <c r="BM135" s="37">
        <v>49802</v>
      </c>
      <c r="BN135" s="37">
        <v>16406</v>
      </c>
      <c r="BO135">
        <v>0</v>
      </c>
      <c r="BP135">
        <v>0</v>
      </c>
      <c r="BQ135">
        <v>0</v>
      </c>
      <c r="BR135" s="37">
        <v>106474</v>
      </c>
      <c r="BS135" s="37"/>
    </row>
    <row r="136" spans="1:71" x14ac:dyDescent="0.2">
      <c r="A136" s="40" t="str">
        <f t="shared" si="8"/>
        <v>2022–23PHIL</v>
      </c>
      <c r="B136" t="s">
        <v>660</v>
      </c>
      <c r="C136" t="s">
        <v>247</v>
      </c>
      <c r="D136" s="37">
        <v>0</v>
      </c>
      <c r="E136" s="37">
        <v>149071448</v>
      </c>
      <c r="F136" s="37">
        <v>2362307</v>
      </c>
      <c r="G136" s="37">
        <v>0</v>
      </c>
      <c r="H136" s="37">
        <v>43686146</v>
      </c>
      <c r="I136" s="37">
        <v>8760624</v>
      </c>
      <c r="J136" s="37">
        <v>1291647</v>
      </c>
      <c r="K136" s="37">
        <v>2773030</v>
      </c>
      <c r="L136" s="37">
        <v>2604999</v>
      </c>
      <c r="M136" s="37">
        <v>22568926</v>
      </c>
      <c r="N136" s="37">
        <v>485658</v>
      </c>
      <c r="O136">
        <v>0</v>
      </c>
      <c r="P136">
        <v>0</v>
      </c>
      <c r="Q136" s="37">
        <v>0</v>
      </c>
      <c r="R136" s="37">
        <v>0</v>
      </c>
      <c r="S136" s="37">
        <v>10200</v>
      </c>
      <c r="T136" s="37">
        <v>40000</v>
      </c>
      <c r="U136" s="37">
        <v>81215</v>
      </c>
      <c r="V136" s="37">
        <v>94099</v>
      </c>
      <c r="W136" s="37">
        <v>51956065</v>
      </c>
      <c r="X136" s="37">
        <v>3839833</v>
      </c>
      <c r="Y136">
        <v>64419712</v>
      </c>
      <c r="Z136" s="37">
        <v>430994</v>
      </c>
      <c r="AA136" s="37">
        <v>0</v>
      </c>
      <c r="AB136" s="37">
        <v>5619457</v>
      </c>
      <c r="AC136" s="37">
        <v>2250</v>
      </c>
      <c r="AD136" s="37">
        <v>30400</v>
      </c>
      <c r="AE136" s="37">
        <v>3186</v>
      </c>
      <c r="AF136" s="37">
        <v>4611</v>
      </c>
      <c r="AG136" s="37">
        <v>64378</v>
      </c>
      <c r="AH136" s="37">
        <v>35585</v>
      </c>
      <c r="AI136" s="37">
        <v>972632</v>
      </c>
      <c r="AJ136" s="37">
        <v>189600</v>
      </c>
      <c r="AK136" s="37">
        <v>14664</v>
      </c>
      <c r="AL136" s="37">
        <v>28920</v>
      </c>
      <c r="AM136" s="37">
        <v>10542962</v>
      </c>
      <c r="AN136" s="37">
        <v>0</v>
      </c>
      <c r="AO136" s="37">
        <v>550233</v>
      </c>
      <c r="AP136" s="37">
        <v>0</v>
      </c>
      <c r="AQ136" s="37">
        <v>2214537</v>
      </c>
      <c r="AR136" s="37">
        <v>269920</v>
      </c>
      <c r="AS136" s="37">
        <v>39129</v>
      </c>
      <c r="AT136" s="37">
        <v>474642</v>
      </c>
      <c r="AU136" s="37">
        <v>15207</v>
      </c>
      <c r="AV136" s="37">
        <v>2316940</v>
      </c>
      <c r="AW136" s="37">
        <v>1745976</v>
      </c>
      <c r="AX136" s="37">
        <v>2362842</v>
      </c>
      <c r="AY136" s="37">
        <v>156128</v>
      </c>
      <c r="AZ136" s="37">
        <v>3213467</v>
      </c>
      <c r="BA136" s="37">
        <v>504068</v>
      </c>
      <c r="BB136" s="37">
        <v>63894</v>
      </c>
      <c r="BC136" s="37">
        <v>5420034</v>
      </c>
      <c r="BD136" s="37">
        <v>1260816</v>
      </c>
      <c r="BE136" s="37">
        <v>842513</v>
      </c>
      <c r="BF136" s="37">
        <v>21865</v>
      </c>
      <c r="BG136" s="37">
        <v>538377</v>
      </c>
      <c r="BH136" s="37">
        <v>2595</v>
      </c>
      <c r="BI136" s="37">
        <v>140014</v>
      </c>
      <c r="BJ136" s="37">
        <v>5970</v>
      </c>
      <c r="BK136" s="37">
        <v>1912470</v>
      </c>
      <c r="BL136" s="37">
        <v>149042</v>
      </c>
      <c r="BM136" s="37">
        <v>10956683</v>
      </c>
      <c r="BN136" s="37">
        <v>527800</v>
      </c>
      <c r="BO136">
        <v>0</v>
      </c>
      <c r="BP136">
        <v>0</v>
      </c>
      <c r="BQ136">
        <v>0</v>
      </c>
      <c r="BR136" s="37">
        <v>9244749</v>
      </c>
      <c r="BS136" s="37"/>
    </row>
    <row r="137" spans="1:71" x14ac:dyDescent="0.2">
      <c r="A137" s="40" t="str">
        <f t="shared" si="8"/>
        <v>2022–23PLYN</v>
      </c>
      <c r="B137" t="s">
        <v>660</v>
      </c>
      <c r="C137" t="s">
        <v>249</v>
      </c>
      <c r="D137">
        <v>0</v>
      </c>
      <c r="E137">
        <v>1785526</v>
      </c>
      <c r="F137">
        <v>0</v>
      </c>
      <c r="G137">
        <v>0</v>
      </c>
      <c r="H137">
        <v>27488</v>
      </c>
      <c r="I137">
        <v>176503</v>
      </c>
      <c r="J137">
        <v>16361</v>
      </c>
      <c r="K137">
        <v>0</v>
      </c>
      <c r="L137">
        <v>1734064</v>
      </c>
      <c r="M137">
        <v>14474</v>
      </c>
      <c r="N137" s="37">
        <v>5</v>
      </c>
      <c r="O137">
        <v>0</v>
      </c>
      <c r="P137">
        <v>0</v>
      </c>
      <c r="Q137">
        <v>0</v>
      </c>
      <c r="R137">
        <v>0</v>
      </c>
      <c r="S137">
        <v>34931</v>
      </c>
      <c r="T137">
        <v>0</v>
      </c>
      <c r="U137">
        <v>0</v>
      </c>
      <c r="V137">
        <v>12895</v>
      </c>
      <c r="W137">
        <v>0</v>
      </c>
      <c r="X137">
        <v>34034</v>
      </c>
      <c r="Y137">
        <v>0</v>
      </c>
      <c r="Z137">
        <v>172052</v>
      </c>
      <c r="AA137">
        <v>0</v>
      </c>
      <c r="AB137">
        <v>0</v>
      </c>
      <c r="AC137">
        <v>0</v>
      </c>
      <c r="AD137">
        <v>0</v>
      </c>
      <c r="AE137">
        <v>0</v>
      </c>
      <c r="AF137">
        <v>88304</v>
      </c>
      <c r="AG137">
        <v>2592</v>
      </c>
      <c r="AH137">
        <v>68722</v>
      </c>
      <c r="AI137">
        <v>2927</v>
      </c>
      <c r="AJ137">
        <v>15710</v>
      </c>
      <c r="AK137">
        <v>285619</v>
      </c>
      <c r="AL137">
        <v>10668</v>
      </c>
      <c r="AM137">
        <v>22209</v>
      </c>
      <c r="AN137">
        <v>0</v>
      </c>
      <c r="AO137">
        <v>50971</v>
      </c>
      <c r="AP137">
        <v>745</v>
      </c>
      <c r="AQ137">
        <v>0</v>
      </c>
      <c r="AR137" s="37">
        <v>0</v>
      </c>
      <c r="AS137">
        <v>13008</v>
      </c>
      <c r="AT137">
        <v>83241</v>
      </c>
      <c r="AU137">
        <v>0</v>
      </c>
      <c r="AV137" s="37">
        <v>57125</v>
      </c>
      <c r="AW137">
        <v>313332</v>
      </c>
      <c r="AX137">
        <v>81227</v>
      </c>
      <c r="AY137">
        <v>45036</v>
      </c>
      <c r="AZ137" s="37">
        <v>521015</v>
      </c>
      <c r="BA137">
        <v>2622</v>
      </c>
      <c r="BB137" s="37">
        <v>2375</v>
      </c>
      <c r="BC137" s="37">
        <v>61455</v>
      </c>
      <c r="BD137" s="37">
        <v>56751</v>
      </c>
      <c r="BE137">
        <v>1639124</v>
      </c>
      <c r="BF137">
        <v>0</v>
      </c>
      <c r="BG137">
        <v>69782</v>
      </c>
      <c r="BH137">
        <v>0</v>
      </c>
      <c r="BI137">
        <v>30690</v>
      </c>
      <c r="BJ137">
        <v>15</v>
      </c>
      <c r="BK137">
        <v>19849</v>
      </c>
      <c r="BL137">
        <v>2084</v>
      </c>
      <c r="BM137" s="37">
        <v>88866</v>
      </c>
      <c r="BN137" s="37">
        <v>247751</v>
      </c>
      <c r="BO137">
        <v>0</v>
      </c>
      <c r="BP137">
        <v>0</v>
      </c>
      <c r="BQ137">
        <v>0</v>
      </c>
      <c r="BR137">
        <v>49403</v>
      </c>
      <c r="BS137" s="37"/>
    </row>
    <row r="138" spans="1:71" x14ac:dyDescent="0.2">
      <c r="A138" s="40" t="str">
        <f t="shared" si="8"/>
        <v>2022–23PNG</v>
      </c>
      <c r="B138" t="s">
        <v>660</v>
      </c>
      <c r="C138" t="s">
        <v>250</v>
      </c>
      <c r="D138">
        <v>296</v>
      </c>
      <c r="E138">
        <v>33808355</v>
      </c>
      <c r="F138">
        <v>902519</v>
      </c>
      <c r="G138">
        <v>737308</v>
      </c>
      <c r="H138">
        <v>85958665</v>
      </c>
      <c r="I138">
        <v>7449870</v>
      </c>
      <c r="J138">
        <v>1223764</v>
      </c>
      <c r="K138">
        <v>2046274</v>
      </c>
      <c r="L138">
        <v>4371536</v>
      </c>
      <c r="M138">
        <v>26136454</v>
      </c>
      <c r="N138">
        <v>1267111</v>
      </c>
      <c r="O138">
        <v>12328</v>
      </c>
      <c r="P138">
        <v>0</v>
      </c>
      <c r="Q138">
        <v>48239</v>
      </c>
      <c r="R138">
        <v>158053</v>
      </c>
      <c r="S138">
        <v>109551</v>
      </c>
      <c r="T138">
        <v>390</v>
      </c>
      <c r="U138">
        <v>5215875</v>
      </c>
      <c r="V138">
        <v>1201319</v>
      </c>
      <c r="W138">
        <v>122551</v>
      </c>
      <c r="X138">
        <v>1642572</v>
      </c>
      <c r="Y138" s="37">
        <v>0</v>
      </c>
      <c r="Z138">
        <v>8212153</v>
      </c>
      <c r="AA138">
        <v>28507</v>
      </c>
      <c r="AB138">
        <v>271690</v>
      </c>
      <c r="AC138">
        <v>80864</v>
      </c>
      <c r="AD138">
        <v>36943</v>
      </c>
      <c r="AE138">
        <v>2499387</v>
      </c>
      <c r="AF138">
        <v>1850650</v>
      </c>
      <c r="AG138">
        <v>6965740</v>
      </c>
      <c r="AH138">
        <v>3415990</v>
      </c>
      <c r="AI138" s="37">
        <v>3294400</v>
      </c>
      <c r="AJ138">
        <v>7786523</v>
      </c>
      <c r="AK138">
        <v>2129040</v>
      </c>
      <c r="AL138">
        <v>7829659</v>
      </c>
      <c r="AM138" s="37">
        <v>15811883</v>
      </c>
      <c r="AN138">
        <v>116907</v>
      </c>
      <c r="AO138">
        <v>31658913</v>
      </c>
      <c r="AP138">
        <v>1874586</v>
      </c>
      <c r="AQ138">
        <v>5596090</v>
      </c>
      <c r="AR138">
        <v>4492275</v>
      </c>
      <c r="AS138">
        <v>7636208</v>
      </c>
      <c r="AT138" s="37">
        <v>17267108</v>
      </c>
      <c r="AU138">
        <v>2611267</v>
      </c>
      <c r="AV138" s="37">
        <v>60915608</v>
      </c>
      <c r="AW138" s="37">
        <v>32508310</v>
      </c>
      <c r="AX138">
        <v>155151905</v>
      </c>
      <c r="AY138">
        <v>3851529</v>
      </c>
      <c r="AZ138" s="37">
        <v>137179649</v>
      </c>
      <c r="BA138" s="37">
        <v>22508162</v>
      </c>
      <c r="BB138" s="37">
        <v>8323596</v>
      </c>
      <c r="BC138" s="37">
        <v>48832889</v>
      </c>
      <c r="BD138" s="37">
        <v>70374310</v>
      </c>
      <c r="BE138" s="37">
        <v>13752618</v>
      </c>
      <c r="BF138">
        <v>6875492</v>
      </c>
      <c r="BG138">
        <v>1880938</v>
      </c>
      <c r="BH138">
        <v>534988</v>
      </c>
      <c r="BI138">
        <v>5520653</v>
      </c>
      <c r="BJ138">
        <v>1209357</v>
      </c>
      <c r="BK138" s="37">
        <v>17755417</v>
      </c>
      <c r="BL138" s="37">
        <v>2415760</v>
      </c>
      <c r="BM138" s="37">
        <v>16525982</v>
      </c>
      <c r="BN138" s="37">
        <v>54524306</v>
      </c>
      <c r="BO138">
        <v>0</v>
      </c>
      <c r="BP138">
        <v>0</v>
      </c>
      <c r="BQ138">
        <v>0</v>
      </c>
      <c r="BR138" s="37">
        <v>14362785</v>
      </c>
      <c r="BS138" s="37"/>
    </row>
    <row r="139" spans="1:71" x14ac:dyDescent="0.2">
      <c r="A139" s="40" t="str">
        <f t="shared" si="8"/>
        <v>2022–23PNMA</v>
      </c>
      <c r="B139" t="s">
        <v>660</v>
      </c>
      <c r="C139" t="s">
        <v>251</v>
      </c>
      <c r="D139">
        <v>0</v>
      </c>
      <c r="E139" s="37">
        <v>0</v>
      </c>
      <c r="F139">
        <v>0</v>
      </c>
      <c r="G139">
        <v>0</v>
      </c>
      <c r="H139">
        <v>0</v>
      </c>
      <c r="I139">
        <v>0</v>
      </c>
      <c r="J139">
        <v>0</v>
      </c>
      <c r="K139">
        <v>0</v>
      </c>
      <c r="L139">
        <v>0</v>
      </c>
      <c r="M139">
        <v>49000</v>
      </c>
      <c r="N139">
        <v>0</v>
      </c>
      <c r="O139">
        <v>0</v>
      </c>
      <c r="P139">
        <v>0</v>
      </c>
      <c r="Q139">
        <v>0</v>
      </c>
      <c r="R139">
        <v>0</v>
      </c>
      <c r="S139">
        <v>0</v>
      </c>
      <c r="T139" s="37">
        <v>0</v>
      </c>
      <c r="U139">
        <v>0</v>
      </c>
      <c r="V139">
        <v>0</v>
      </c>
      <c r="W139">
        <v>0</v>
      </c>
      <c r="X139">
        <v>0</v>
      </c>
      <c r="Y139">
        <v>0</v>
      </c>
      <c r="Z139">
        <v>0</v>
      </c>
      <c r="AA139">
        <v>0</v>
      </c>
      <c r="AB139">
        <v>0</v>
      </c>
      <c r="AC139">
        <v>0</v>
      </c>
      <c r="AD139">
        <v>0</v>
      </c>
      <c r="AE139">
        <v>0</v>
      </c>
      <c r="AF139">
        <v>0</v>
      </c>
      <c r="AG139">
        <v>0</v>
      </c>
      <c r="AH139">
        <v>0</v>
      </c>
      <c r="AI139">
        <v>8533</v>
      </c>
      <c r="AJ139">
        <v>0</v>
      </c>
      <c r="AK139">
        <v>0</v>
      </c>
      <c r="AL139" s="37">
        <v>147306</v>
      </c>
      <c r="AM139">
        <v>2385</v>
      </c>
      <c r="AN139">
        <v>0</v>
      </c>
      <c r="AO139" s="37">
        <v>340252</v>
      </c>
      <c r="AP139">
        <v>0</v>
      </c>
      <c r="AQ139">
        <v>256513</v>
      </c>
      <c r="AR139" s="37">
        <v>86503</v>
      </c>
      <c r="AS139">
        <v>0</v>
      </c>
      <c r="AT139">
        <v>48657</v>
      </c>
      <c r="AU139" s="37">
        <v>490</v>
      </c>
      <c r="AV139">
        <v>618657</v>
      </c>
      <c r="AW139" s="37">
        <v>223717</v>
      </c>
      <c r="AX139" s="37">
        <v>475825</v>
      </c>
      <c r="AY139">
        <v>117</v>
      </c>
      <c r="AZ139">
        <v>1307316</v>
      </c>
      <c r="BA139" s="37">
        <v>0</v>
      </c>
      <c r="BB139" s="37">
        <v>4964</v>
      </c>
      <c r="BC139" s="37">
        <v>69610</v>
      </c>
      <c r="BD139">
        <v>285265</v>
      </c>
      <c r="BE139" s="37">
        <v>1519408</v>
      </c>
      <c r="BF139">
        <v>0</v>
      </c>
      <c r="BG139">
        <v>0</v>
      </c>
      <c r="BH139">
        <v>54440</v>
      </c>
      <c r="BI139">
        <v>0</v>
      </c>
      <c r="BJ139">
        <v>0</v>
      </c>
      <c r="BK139" s="37">
        <v>21579</v>
      </c>
      <c r="BL139">
        <v>0</v>
      </c>
      <c r="BM139" s="37">
        <v>125885</v>
      </c>
      <c r="BN139" s="37">
        <v>47139</v>
      </c>
      <c r="BO139">
        <v>0</v>
      </c>
      <c r="BP139">
        <v>0</v>
      </c>
      <c r="BQ139">
        <v>0</v>
      </c>
      <c r="BR139">
        <v>0</v>
      </c>
      <c r="BS139" s="37"/>
    </row>
    <row r="140" spans="1:71" x14ac:dyDescent="0.2">
      <c r="A140" s="40" t="str">
        <f t="shared" si="8"/>
        <v>2022–23POLA</v>
      </c>
      <c r="B140" t="s">
        <v>660</v>
      </c>
      <c r="C140" t="s">
        <v>252</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s="37">
        <v>1657365</v>
      </c>
      <c r="Y140">
        <v>543542551</v>
      </c>
      <c r="Z140">
        <v>0</v>
      </c>
      <c r="AA140">
        <v>0</v>
      </c>
      <c r="AB140">
        <v>0</v>
      </c>
      <c r="AC140">
        <v>0</v>
      </c>
      <c r="AD140">
        <v>0</v>
      </c>
      <c r="AE140">
        <v>0</v>
      </c>
      <c r="AF140">
        <v>1054</v>
      </c>
      <c r="AG140">
        <v>22054</v>
      </c>
      <c r="AH140">
        <v>0</v>
      </c>
      <c r="AI140">
        <v>226307</v>
      </c>
      <c r="AJ140">
        <v>0</v>
      </c>
      <c r="AK140">
        <v>0</v>
      </c>
      <c r="AL140">
        <v>7722</v>
      </c>
      <c r="AM140">
        <v>77267</v>
      </c>
      <c r="AN140">
        <v>0</v>
      </c>
      <c r="AO140">
        <v>25486</v>
      </c>
      <c r="AP140">
        <v>7</v>
      </c>
      <c r="AQ140">
        <v>0</v>
      </c>
      <c r="AR140">
        <v>0</v>
      </c>
      <c r="AS140">
        <v>213</v>
      </c>
      <c r="AT140">
        <v>17976</v>
      </c>
      <c r="AU140">
        <v>38475</v>
      </c>
      <c r="AV140">
        <v>640592</v>
      </c>
      <c r="AW140">
        <v>742107</v>
      </c>
      <c r="AX140">
        <v>1035737</v>
      </c>
      <c r="AY140" s="37">
        <v>0</v>
      </c>
      <c r="AZ140">
        <v>1136704</v>
      </c>
      <c r="BA140">
        <v>40622</v>
      </c>
      <c r="BB140">
        <v>252591</v>
      </c>
      <c r="BC140">
        <v>60628</v>
      </c>
      <c r="BD140" s="37">
        <v>427972</v>
      </c>
      <c r="BE140">
        <v>57300</v>
      </c>
      <c r="BF140">
        <v>0</v>
      </c>
      <c r="BG140">
        <v>0</v>
      </c>
      <c r="BH140">
        <v>4275</v>
      </c>
      <c r="BI140">
        <v>10407</v>
      </c>
      <c r="BJ140">
        <v>917260</v>
      </c>
      <c r="BK140" s="37">
        <v>715683</v>
      </c>
      <c r="BL140">
        <v>0</v>
      </c>
      <c r="BM140">
        <v>3480608</v>
      </c>
      <c r="BN140">
        <v>13106</v>
      </c>
      <c r="BO140">
        <v>0</v>
      </c>
      <c r="BP140">
        <v>0</v>
      </c>
      <c r="BQ140">
        <v>0</v>
      </c>
      <c r="BR140">
        <v>26142</v>
      </c>
      <c r="BS140" s="37"/>
    </row>
    <row r="141" spans="1:71" x14ac:dyDescent="0.2">
      <c r="A141" s="40" t="str">
        <f t="shared" si="8"/>
        <v>2022–23PORT</v>
      </c>
      <c r="B141" t="s">
        <v>660</v>
      </c>
      <c r="C141" t="s">
        <v>253</v>
      </c>
      <c r="D141">
        <v>0</v>
      </c>
      <c r="E141">
        <v>0</v>
      </c>
      <c r="F141">
        <v>0</v>
      </c>
      <c r="G141" s="37">
        <v>0</v>
      </c>
      <c r="H141">
        <v>0</v>
      </c>
      <c r="I141" s="37">
        <v>50889</v>
      </c>
      <c r="J141">
        <v>0</v>
      </c>
      <c r="K141">
        <v>0</v>
      </c>
      <c r="L141" s="37">
        <v>52542</v>
      </c>
      <c r="M141">
        <v>0</v>
      </c>
      <c r="N141">
        <v>0</v>
      </c>
      <c r="O141">
        <v>0</v>
      </c>
      <c r="P141">
        <v>0</v>
      </c>
      <c r="Q141">
        <v>0</v>
      </c>
      <c r="R141">
        <v>0</v>
      </c>
      <c r="S141">
        <v>0</v>
      </c>
      <c r="T141">
        <v>0</v>
      </c>
      <c r="U141">
        <v>0</v>
      </c>
      <c r="V141" s="37">
        <v>156857</v>
      </c>
      <c r="W141">
        <v>0</v>
      </c>
      <c r="X141" s="37">
        <v>0</v>
      </c>
      <c r="Y141">
        <v>0</v>
      </c>
      <c r="Z141">
        <v>0</v>
      </c>
      <c r="AA141">
        <v>0</v>
      </c>
      <c r="AB141">
        <v>0</v>
      </c>
      <c r="AC141">
        <v>0</v>
      </c>
      <c r="AD141">
        <v>0</v>
      </c>
      <c r="AE141" s="37">
        <v>0</v>
      </c>
      <c r="AF141">
        <v>0</v>
      </c>
      <c r="AG141" s="37">
        <v>0</v>
      </c>
      <c r="AH141" s="37">
        <v>0</v>
      </c>
      <c r="AI141" s="37">
        <v>0</v>
      </c>
      <c r="AJ141" s="37">
        <v>0</v>
      </c>
      <c r="AK141">
        <v>0</v>
      </c>
      <c r="AL141">
        <v>0</v>
      </c>
      <c r="AM141">
        <v>0</v>
      </c>
      <c r="AN141">
        <v>0</v>
      </c>
      <c r="AO141" s="37">
        <v>0</v>
      </c>
      <c r="AP141">
        <v>0</v>
      </c>
      <c r="AQ141">
        <v>9264</v>
      </c>
      <c r="AR141">
        <v>0</v>
      </c>
      <c r="AS141">
        <v>0</v>
      </c>
      <c r="AT141">
        <v>0</v>
      </c>
      <c r="AU141">
        <v>0</v>
      </c>
      <c r="AV141" s="37">
        <v>43692</v>
      </c>
      <c r="AW141" s="37">
        <v>10125</v>
      </c>
      <c r="AX141" s="37">
        <v>366863</v>
      </c>
      <c r="AY141">
        <v>0</v>
      </c>
      <c r="AZ141" s="37">
        <v>77992</v>
      </c>
      <c r="BA141" s="37">
        <v>1647</v>
      </c>
      <c r="BB141">
        <v>2803601</v>
      </c>
      <c r="BC141" s="37">
        <v>3198241</v>
      </c>
      <c r="BD141" s="37">
        <v>5713</v>
      </c>
      <c r="BE141" s="37">
        <v>6377</v>
      </c>
      <c r="BF141">
        <v>0</v>
      </c>
      <c r="BG141">
        <v>0</v>
      </c>
      <c r="BH141" s="37">
        <v>0</v>
      </c>
      <c r="BI141">
        <v>0</v>
      </c>
      <c r="BJ141">
        <v>0</v>
      </c>
      <c r="BK141" s="37">
        <v>0</v>
      </c>
      <c r="BL141">
        <v>0</v>
      </c>
      <c r="BM141" s="37">
        <v>96036</v>
      </c>
      <c r="BN141" s="37">
        <v>9975</v>
      </c>
      <c r="BO141">
        <v>0</v>
      </c>
      <c r="BP141">
        <v>0</v>
      </c>
      <c r="BQ141">
        <v>0</v>
      </c>
      <c r="BR141">
        <v>0</v>
      </c>
      <c r="BS141" s="37"/>
    </row>
    <row r="142" spans="1:71" x14ac:dyDescent="0.2">
      <c r="A142" s="40" t="str">
        <f t="shared" si="8"/>
        <v>2022–23PRGY</v>
      </c>
      <c r="B142" t="s">
        <v>660</v>
      </c>
      <c r="C142" t="s">
        <v>254</v>
      </c>
      <c r="D142">
        <v>0</v>
      </c>
      <c r="E142" s="37">
        <v>0</v>
      </c>
      <c r="F142">
        <v>0</v>
      </c>
      <c r="G142">
        <v>0</v>
      </c>
      <c r="H142">
        <v>0</v>
      </c>
      <c r="I142" s="37">
        <v>0</v>
      </c>
      <c r="J142">
        <v>0</v>
      </c>
      <c r="K142" s="37">
        <v>0</v>
      </c>
      <c r="L142">
        <v>0</v>
      </c>
      <c r="M142" s="37">
        <v>0</v>
      </c>
      <c r="N142">
        <v>0</v>
      </c>
      <c r="O142">
        <v>0</v>
      </c>
      <c r="P142">
        <v>0</v>
      </c>
      <c r="Q142">
        <v>0</v>
      </c>
      <c r="R142">
        <v>0</v>
      </c>
      <c r="S142" s="37">
        <v>0</v>
      </c>
      <c r="T142">
        <v>0</v>
      </c>
      <c r="U142">
        <v>0</v>
      </c>
      <c r="V142" s="37">
        <v>0</v>
      </c>
      <c r="W142">
        <v>0</v>
      </c>
      <c r="X142" s="37">
        <v>293119</v>
      </c>
      <c r="Y142">
        <v>0</v>
      </c>
      <c r="Z142">
        <v>0</v>
      </c>
      <c r="AA142">
        <v>0</v>
      </c>
      <c r="AB142">
        <v>0</v>
      </c>
      <c r="AC142">
        <v>0</v>
      </c>
      <c r="AD142">
        <v>0</v>
      </c>
      <c r="AE142">
        <v>0</v>
      </c>
      <c r="AF142">
        <v>0</v>
      </c>
      <c r="AG142" s="37">
        <v>0</v>
      </c>
      <c r="AH142" s="37">
        <v>0</v>
      </c>
      <c r="AI142" s="37">
        <v>0</v>
      </c>
      <c r="AJ142">
        <v>0</v>
      </c>
      <c r="AK142">
        <v>0</v>
      </c>
      <c r="AL142" s="37">
        <v>0</v>
      </c>
      <c r="AM142" s="37">
        <v>0</v>
      </c>
      <c r="AN142">
        <v>0</v>
      </c>
      <c r="AO142">
        <v>54120</v>
      </c>
      <c r="AP142">
        <v>0</v>
      </c>
      <c r="AQ142" s="37">
        <v>0</v>
      </c>
      <c r="AR142">
        <v>0</v>
      </c>
      <c r="AS142" s="37">
        <v>0</v>
      </c>
      <c r="AT142" s="37">
        <v>0</v>
      </c>
      <c r="AU142">
        <v>0</v>
      </c>
      <c r="AV142" s="37">
        <v>0</v>
      </c>
      <c r="AW142">
        <v>0</v>
      </c>
      <c r="AX142" s="37">
        <v>0</v>
      </c>
      <c r="AY142" s="37">
        <v>0</v>
      </c>
      <c r="AZ142" s="37">
        <v>0</v>
      </c>
      <c r="BA142" s="37">
        <v>0</v>
      </c>
      <c r="BB142" s="37">
        <v>0</v>
      </c>
      <c r="BC142" s="37">
        <v>34453</v>
      </c>
      <c r="BD142" s="37">
        <v>13200</v>
      </c>
      <c r="BE142">
        <v>0</v>
      </c>
      <c r="BF142" s="37">
        <v>0</v>
      </c>
      <c r="BG142" s="37">
        <v>0</v>
      </c>
      <c r="BH142">
        <v>0</v>
      </c>
      <c r="BI142" s="37">
        <v>0</v>
      </c>
      <c r="BJ142">
        <v>0</v>
      </c>
      <c r="BK142" s="37">
        <v>0</v>
      </c>
      <c r="BL142">
        <v>0</v>
      </c>
      <c r="BM142" s="37">
        <v>0</v>
      </c>
      <c r="BN142" s="37">
        <v>0</v>
      </c>
      <c r="BO142">
        <v>0</v>
      </c>
      <c r="BP142">
        <v>0</v>
      </c>
      <c r="BQ142">
        <v>0</v>
      </c>
      <c r="BR142" s="37">
        <v>0</v>
      </c>
      <c r="BS142" s="37"/>
    </row>
    <row r="143" spans="1:71" x14ac:dyDescent="0.2">
      <c r="A143" s="40" t="str">
        <f t="shared" si="8"/>
        <v>2022–23PSIA</v>
      </c>
      <c r="B143" t="s">
        <v>660</v>
      </c>
      <c r="C143" t="s">
        <v>255</v>
      </c>
      <c r="D143">
        <v>0</v>
      </c>
      <c r="E143" s="37">
        <v>0</v>
      </c>
      <c r="F143">
        <v>0</v>
      </c>
      <c r="G143">
        <v>0</v>
      </c>
      <c r="H143">
        <v>0</v>
      </c>
      <c r="I143">
        <v>0</v>
      </c>
      <c r="J143">
        <v>0</v>
      </c>
      <c r="K143">
        <v>0</v>
      </c>
      <c r="L143">
        <v>0</v>
      </c>
      <c r="M143">
        <v>0</v>
      </c>
      <c r="N143">
        <v>0</v>
      </c>
      <c r="O143">
        <v>0</v>
      </c>
      <c r="P143">
        <v>0</v>
      </c>
      <c r="Q143">
        <v>0</v>
      </c>
      <c r="R143">
        <v>0</v>
      </c>
      <c r="S143">
        <v>0</v>
      </c>
      <c r="T143">
        <v>0</v>
      </c>
      <c r="U143">
        <v>0</v>
      </c>
      <c r="V143">
        <v>0</v>
      </c>
      <c r="W143">
        <v>0</v>
      </c>
      <c r="X143" s="37">
        <v>0</v>
      </c>
      <c r="Y143">
        <v>0</v>
      </c>
      <c r="Z143">
        <v>0</v>
      </c>
      <c r="AA143">
        <v>0</v>
      </c>
      <c r="AB143">
        <v>0</v>
      </c>
      <c r="AC143">
        <v>0</v>
      </c>
      <c r="AD143">
        <v>0</v>
      </c>
      <c r="AE143">
        <v>0</v>
      </c>
      <c r="AF143">
        <v>0</v>
      </c>
      <c r="AG143">
        <v>0</v>
      </c>
      <c r="AH143">
        <v>0</v>
      </c>
      <c r="AI143">
        <v>0</v>
      </c>
      <c r="AJ143">
        <v>0</v>
      </c>
      <c r="AK143">
        <v>0</v>
      </c>
      <c r="AL143" s="37">
        <v>0</v>
      </c>
      <c r="AM143">
        <v>0</v>
      </c>
      <c r="AN143">
        <v>0</v>
      </c>
      <c r="AO143">
        <v>0</v>
      </c>
      <c r="AP143">
        <v>0</v>
      </c>
      <c r="AQ143">
        <v>0</v>
      </c>
      <c r="AR143">
        <v>0</v>
      </c>
      <c r="AS143">
        <v>0</v>
      </c>
      <c r="AT143">
        <v>0</v>
      </c>
      <c r="AU143">
        <v>0</v>
      </c>
      <c r="AV143" s="37">
        <v>0</v>
      </c>
      <c r="AW143">
        <v>0</v>
      </c>
      <c r="AX143" s="37">
        <v>0</v>
      </c>
      <c r="AY143">
        <v>0</v>
      </c>
      <c r="AZ143">
        <v>0</v>
      </c>
      <c r="BA143" s="37">
        <v>0</v>
      </c>
      <c r="BB143">
        <v>0</v>
      </c>
      <c r="BC143">
        <v>0</v>
      </c>
      <c r="BD143">
        <v>0</v>
      </c>
      <c r="BE143">
        <v>0</v>
      </c>
      <c r="BF143">
        <v>0</v>
      </c>
      <c r="BG143">
        <v>0</v>
      </c>
      <c r="BH143">
        <v>0</v>
      </c>
      <c r="BI143">
        <v>0</v>
      </c>
      <c r="BJ143">
        <v>0</v>
      </c>
      <c r="BK143">
        <v>23085</v>
      </c>
      <c r="BL143">
        <v>0</v>
      </c>
      <c r="BM143" s="37">
        <v>0</v>
      </c>
      <c r="BN143">
        <v>0</v>
      </c>
      <c r="BO143">
        <v>0</v>
      </c>
      <c r="BP143">
        <v>0</v>
      </c>
      <c r="BQ143">
        <v>0</v>
      </c>
      <c r="BR143">
        <v>0</v>
      </c>
      <c r="BS143" s="37"/>
    </row>
    <row r="144" spans="1:71" x14ac:dyDescent="0.2">
      <c r="A144" s="40" t="str">
        <f t="shared" si="8"/>
        <v>2022–23QATA</v>
      </c>
      <c r="B144" t="s">
        <v>660</v>
      </c>
      <c r="C144" t="s">
        <v>256</v>
      </c>
      <c r="D144">
        <v>0</v>
      </c>
      <c r="E144">
        <v>22520678</v>
      </c>
      <c r="F144">
        <v>0</v>
      </c>
      <c r="G144">
        <v>0</v>
      </c>
      <c r="H144">
        <v>21948164</v>
      </c>
      <c r="I144">
        <v>1038956</v>
      </c>
      <c r="J144">
        <v>160028</v>
      </c>
      <c r="K144">
        <v>8540</v>
      </c>
      <c r="L144">
        <v>0</v>
      </c>
      <c r="M144" s="37">
        <v>100700</v>
      </c>
      <c r="N144">
        <v>49063</v>
      </c>
      <c r="O144">
        <v>0</v>
      </c>
      <c r="P144">
        <v>0</v>
      </c>
      <c r="Q144">
        <v>0</v>
      </c>
      <c r="R144">
        <v>0</v>
      </c>
      <c r="S144">
        <v>0</v>
      </c>
      <c r="T144">
        <v>0</v>
      </c>
      <c r="U144">
        <v>0</v>
      </c>
      <c r="V144">
        <v>0</v>
      </c>
      <c r="W144">
        <v>89840593</v>
      </c>
      <c r="X144">
        <v>282010</v>
      </c>
      <c r="Y144">
        <v>0</v>
      </c>
      <c r="Z144">
        <v>0</v>
      </c>
      <c r="AA144">
        <v>0</v>
      </c>
      <c r="AB144">
        <v>0</v>
      </c>
      <c r="AC144">
        <v>12667</v>
      </c>
      <c r="AD144">
        <v>0</v>
      </c>
      <c r="AE144">
        <v>0</v>
      </c>
      <c r="AF144">
        <v>0</v>
      </c>
      <c r="AG144">
        <v>0</v>
      </c>
      <c r="AH144" s="37">
        <v>23968</v>
      </c>
      <c r="AI144">
        <v>52461</v>
      </c>
      <c r="AJ144">
        <v>52805</v>
      </c>
      <c r="AK144">
        <v>0</v>
      </c>
      <c r="AL144">
        <v>3</v>
      </c>
      <c r="AM144" s="37">
        <v>295406</v>
      </c>
      <c r="AN144">
        <v>0</v>
      </c>
      <c r="AO144">
        <v>0</v>
      </c>
      <c r="AP144">
        <v>0</v>
      </c>
      <c r="AQ144">
        <v>0</v>
      </c>
      <c r="AR144">
        <v>0</v>
      </c>
      <c r="AS144">
        <v>17230</v>
      </c>
      <c r="AT144">
        <v>0</v>
      </c>
      <c r="AU144">
        <v>1340595</v>
      </c>
      <c r="AV144">
        <v>525129</v>
      </c>
      <c r="AW144" s="37">
        <v>31981</v>
      </c>
      <c r="AX144">
        <v>0</v>
      </c>
      <c r="AY144">
        <v>0</v>
      </c>
      <c r="AZ144">
        <v>167553</v>
      </c>
      <c r="BA144">
        <v>26434</v>
      </c>
      <c r="BB144">
        <v>0</v>
      </c>
      <c r="BC144">
        <v>576012</v>
      </c>
      <c r="BD144" s="37">
        <v>651899</v>
      </c>
      <c r="BE144">
        <v>1819145</v>
      </c>
      <c r="BF144">
        <v>6643</v>
      </c>
      <c r="BG144">
        <v>22198</v>
      </c>
      <c r="BH144">
        <v>0</v>
      </c>
      <c r="BI144">
        <v>9147</v>
      </c>
      <c r="BJ144">
        <v>238</v>
      </c>
      <c r="BK144" s="37">
        <v>0</v>
      </c>
      <c r="BL144">
        <v>0</v>
      </c>
      <c r="BM144">
        <v>55597</v>
      </c>
      <c r="BN144" s="37">
        <v>0</v>
      </c>
      <c r="BO144">
        <v>0</v>
      </c>
      <c r="BP144">
        <v>0</v>
      </c>
      <c r="BQ144">
        <v>0</v>
      </c>
      <c r="BR144">
        <v>206996</v>
      </c>
      <c r="BS144" s="37"/>
    </row>
    <row r="145" spans="1:71" x14ac:dyDescent="0.2">
      <c r="A145" s="40" t="str">
        <f t="shared" si="8"/>
        <v>2022–23REUN</v>
      </c>
      <c r="B145" t="s">
        <v>660</v>
      </c>
      <c r="C145" t="s">
        <v>257</v>
      </c>
      <c r="D145" s="37">
        <v>0</v>
      </c>
      <c r="E145" s="37">
        <v>0</v>
      </c>
      <c r="F145">
        <v>0</v>
      </c>
      <c r="G145" s="37">
        <v>0</v>
      </c>
      <c r="H145" s="37">
        <v>0</v>
      </c>
      <c r="I145" s="37">
        <v>0</v>
      </c>
      <c r="J145" s="37">
        <v>0</v>
      </c>
      <c r="K145" s="37">
        <v>0</v>
      </c>
      <c r="L145" s="37">
        <v>0</v>
      </c>
      <c r="M145" s="37">
        <v>0</v>
      </c>
      <c r="N145" s="37">
        <v>0</v>
      </c>
      <c r="O145">
        <v>0</v>
      </c>
      <c r="P145" s="37">
        <v>0</v>
      </c>
      <c r="Q145" s="37">
        <v>0</v>
      </c>
      <c r="R145" s="37">
        <v>0</v>
      </c>
      <c r="S145" s="37">
        <v>0</v>
      </c>
      <c r="T145" s="37">
        <v>0</v>
      </c>
      <c r="U145" s="37">
        <v>0</v>
      </c>
      <c r="V145" s="37">
        <v>0</v>
      </c>
      <c r="W145" s="37">
        <v>0</v>
      </c>
      <c r="X145" s="37">
        <v>60434</v>
      </c>
      <c r="Y145" s="37">
        <v>0</v>
      </c>
      <c r="Z145" s="37">
        <v>0</v>
      </c>
      <c r="AA145">
        <v>0</v>
      </c>
      <c r="AB145" s="37">
        <v>0</v>
      </c>
      <c r="AC145" s="37">
        <v>0</v>
      </c>
      <c r="AD145">
        <v>0</v>
      </c>
      <c r="AE145" s="37">
        <v>0</v>
      </c>
      <c r="AF145" s="37">
        <v>0</v>
      </c>
      <c r="AG145" s="37">
        <v>0</v>
      </c>
      <c r="AH145" s="37">
        <v>0</v>
      </c>
      <c r="AI145" s="37">
        <v>0</v>
      </c>
      <c r="AJ145" s="37">
        <v>0</v>
      </c>
      <c r="AK145" s="37">
        <v>0</v>
      </c>
      <c r="AL145" s="37">
        <v>0</v>
      </c>
      <c r="AM145" s="37">
        <v>0</v>
      </c>
      <c r="AN145" s="37">
        <v>0</v>
      </c>
      <c r="AO145" s="37">
        <v>0</v>
      </c>
      <c r="AP145" s="37">
        <v>0</v>
      </c>
      <c r="AQ145" s="37">
        <v>0</v>
      </c>
      <c r="AR145" s="37">
        <v>0</v>
      </c>
      <c r="AS145" s="37">
        <v>0</v>
      </c>
      <c r="AT145" s="37">
        <v>0</v>
      </c>
      <c r="AU145" s="37">
        <v>0</v>
      </c>
      <c r="AV145" s="37">
        <v>68042</v>
      </c>
      <c r="AW145" s="37">
        <v>10260</v>
      </c>
      <c r="AX145" s="37">
        <v>0</v>
      </c>
      <c r="AY145" s="37">
        <v>0</v>
      </c>
      <c r="AZ145" s="37">
        <v>4618</v>
      </c>
      <c r="BA145" s="37">
        <v>0</v>
      </c>
      <c r="BB145" s="37">
        <v>0</v>
      </c>
      <c r="BC145" s="37">
        <v>0</v>
      </c>
      <c r="BD145" s="37">
        <v>0</v>
      </c>
      <c r="BE145" s="37">
        <v>0</v>
      </c>
      <c r="BF145" s="37">
        <v>0</v>
      </c>
      <c r="BG145" s="37">
        <v>0</v>
      </c>
      <c r="BH145" s="37">
        <v>0</v>
      </c>
      <c r="BI145" s="37">
        <v>0</v>
      </c>
      <c r="BJ145" s="37">
        <v>0</v>
      </c>
      <c r="BK145" s="37">
        <v>0</v>
      </c>
      <c r="BL145" s="37">
        <v>336382</v>
      </c>
      <c r="BM145" s="37">
        <v>297792</v>
      </c>
      <c r="BN145" s="37">
        <v>0</v>
      </c>
      <c r="BO145" s="37">
        <v>0</v>
      </c>
      <c r="BP145">
        <v>0</v>
      </c>
      <c r="BQ145">
        <v>0</v>
      </c>
      <c r="BR145" s="37">
        <v>4000</v>
      </c>
      <c r="BS145" s="37"/>
    </row>
    <row r="146" spans="1:71" x14ac:dyDescent="0.2">
      <c r="A146" s="40" t="str">
        <f t="shared" si="8"/>
        <v>2022–23RICO</v>
      </c>
      <c r="B146" t="s">
        <v>660</v>
      </c>
      <c r="C146" t="s">
        <v>258</v>
      </c>
      <c r="D146">
        <v>0</v>
      </c>
      <c r="E146">
        <v>253897</v>
      </c>
      <c r="F146">
        <v>0</v>
      </c>
      <c r="G146">
        <v>0</v>
      </c>
      <c r="H146">
        <v>0</v>
      </c>
      <c r="I146">
        <v>0</v>
      </c>
      <c r="J146">
        <v>0</v>
      </c>
      <c r="K146">
        <v>0</v>
      </c>
      <c r="L146">
        <v>0</v>
      </c>
      <c r="M146">
        <v>0</v>
      </c>
      <c r="N146" s="37">
        <v>0</v>
      </c>
      <c r="O146">
        <v>0</v>
      </c>
      <c r="P146">
        <v>0</v>
      </c>
      <c r="Q146">
        <v>0</v>
      </c>
      <c r="R146">
        <v>0</v>
      </c>
      <c r="S146">
        <v>0</v>
      </c>
      <c r="T146">
        <v>0</v>
      </c>
      <c r="U146">
        <v>0</v>
      </c>
      <c r="V146">
        <v>0</v>
      </c>
      <c r="W146">
        <v>0</v>
      </c>
      <c r="X146" s="37">
        <v>0</v>
      </c>
      <c r="Y146">
        <v>0</v>
      </c>
      <c r="Z146">
        <v>0</v>
      </c>
      <c r="AA146">
        <v>0</v>
      </c>
      <c r="AB146">
        <v>0</v>
      </c>
      <c r="AC146">
        <v>0</v>
      </c>
      <c r="AD146">
        <v>0</v>
      </c>
      <c r="AE146">
        <v>0</v>
      </c>
      <c r="AF146">
        <v>0</v>
      </c>
      <c r="AG146" s="37">
        <v>0</v>
      </c>
      <c r="AH146">
        <v>6477</v>
      </c>
      <c r="AI146" s="37">
        <v>0</v>
      </c>
      <c r="AJ146">
        <v>0</v>
      </c>
      <c r="AK146">
        <v>0</v>
      </c>
      <c r="AL146">
        <v>575667</v>
      </c>
      <c r="AM146" s="37">
        <v>0</v>
      </c>
      <c r="AN146">
        <v>2166</v>
      </c>
      <c r="AO146">
        <v>0</v>
      </c>
      <c r="AP146">
        <v>217932</v>
      </c>
      <c r="AQ146">
        <v>0</v>
      </c>
      <c r="AR146">
        <v>13476</v>
      </c>
      <c r="AS146">
        <v>0</v>
      </c>
      <c r="AT146" s="37">
        <v>0</v>
      </c>
      <c r="AU146">
        <v>163229</v>
      </c>
      <c r="AV146" s="37">
        <v>2302</v>
      </c>
      <c r="AW146">
        <v>149576</v>
      </c>
      <c r="AX146" s="37">
        <v>2438</v>
      </c>
      <c r="AY146">
        <v>0</v>
      </c>
      <c r="AZ146" s="37">
        <v>9560</v>
      </c>
      <c r="BA146" s="37">
        <v>2400</v>
      </c>
      <c r="BB146">
        <v>563</v>
      </c>
      <c r="BC146" s="37">
        <v>0</v>
      </c>
      <c r="BD146" s="37">
        <v>12724</v>
      </c>
      <c r="BE146">
        <v>0</v>
      </c>
      <c r="BF146">
        <v>0</v>
      </c>
      <c r="BG146">
        <v>0</v>
      </c>
      <c r="BH146">
        <v>569</v>
      </c>
      <c r="BI146">
        <v>11210</v>
      </c>
      <c r="BJ146">
        <v>0</v>
      </c>
      <c r="BK146" s="37">
        <v>0</v>
      </c>
      <c r="BL146">
        <v>0</v>
      </c>
      <c r="BM146" s="37">
        <v>28259</v>
      </c>
      <c r="BN146">
        <v>200405</v>
      </c>
      <c r="BO146">
        <v>0</v>
      </c>
      <c r="BP146">
        <v>0</v>
      </c>
      <c r="BQ146">
        <v>0</v>
      </c>
      <c r="BR146" s="37">
        <v>0</v>
      </c>
      <c r="BS146" s="37"/>
    </row>
    <row r="147" spans="1:71" x14ac:dyDescent="0.2">
      <c r="A147" s="40" t="str">
        <f t="shared" si="8"/>
        <v>2022–23RKOR</v>
      </c>
      <c r="B147" t="s">
        <v>660</v>
      </c>
      <c r="C147" t="s">
        <v>259</v>
      </c>
      <c r="D147">
        <v>0</v>
      </c>
      <c r="E147" s="37">
        <v>1555131614</v>
      </c>
      <c r="F147">
        <v>379920</v>
      </c>
      <c r="G147">
        <v>282354</v>
      </c>
      <c r="H147">
        <v>102219862</v>
      </c>
      <c r="I147">
        <v>20881079</v>
      </c>
      <c r="J147">
        <v>41790639</v>
      </c>
      <c r="K147">
        <v>861421</v>
      </c>
      <c r="L147" s="37">
        <v>614410</v>
      </c>
      <c r="M147">
        <v>27104970</v>
      </c>
      <c r="N147">
        <v>12023893</v>
      </c>
      <c r="O147">
        <v>0</v>
      </c>
      <c r="P147" s="37">
        <v>47435</v>
      </c>
      <c r="Q147">
        <v>35842997</v>
      </c>
      <c r="R147">
        <v>0</v>
      </c>
      <c r="S147">
        <v>1307779</v>
      </c>
      <c r="T147">
        <v>3833581</v>
      </c>
      <c r="U147">
        <v>0</v>
      </c>
      <c r="V147">
        <v>3583278</v>
      </c>
      <c r="W147">
        <v>821933862</v>
      </c>
      <c r="X147" s="37">
        <v>20274205</v>
      </c>
      <c r="Y147">
        <v>9982112400</v>
      </c>
      <c r="Z147">
        <v>211438</v>
      </c>
      <c r="AA147">
        <v>0</v>
      </c>
      <c r="AB147">
        <v>4888217</v>
      </c>
      <c r="AC147">
        <v>615325</v>
      </c>
      <c r="AD147">
        <v>0</v>
      </c>
      <c r="AE147">
        <v>264</v>
      </c>
      <c r="AF147">
        <v>103568</v>
      </c>
      <c r="AG147">
        <v>174642</v>
      </c>
      <c r="AH147">
        <v>18515972</v>
      </c>
      <c r="AI147">
        <v>3121992</v>
      </c>
      <c r="AJ147">
        <v>551646</v>
      </c>
      <c r="AK147">
        <v>6558</v>
      </c>
      <c r="AL147">
        <v>625952</v>
      </c>
      <c r="AM147">
        <v>157250</v>
      </c>
      <c r="AN147">
        <v>316813</v>
      </c>
      <c r="AO147" s="37">
        <v>927133</v>
      </c>
      <c r="AP147">
        <v>1358834</v>
      </c>
      <c r="AQ147">
        <v>17800</v>
      </c>
      <c r="AR147">
        <v>207031</v>
      </c>
      <c r="AS147">
        <v>204404</v>
      </c>
      <c r="AT147">
        <v>974951</v>
      </c>
      <c r="AU147">
        <v>807051728</v>
      </c>
      <c r="AV147">
        <v>3751234</v>
      </c>
      <c r="AW147" s="37">
        <v>440310</v>
      </c>
      <c r="AX147" s="37">
        <v>3337427</v>
      </c>
      <c r="AY147">
        <v>69545</v>
      </c>
      <c r="AZ147" s="37">
        <v>4036850</v>
      </c>
      <c r="BA147">
        <v>214837</v>
      </c>
      <c r="BB147" s="37">
        <v>1172090</v>
      </c>
      <c r="BC147" s="37">
        <v>2087605</v>
      </c>
      <c r="BD147" s="37">
        <v>309938</v>
      </c>
      <c r="BE147" s="37">
        <v>444989</v>
      </c>
      <c r="BF147" s="37">
        <v>307066</v>
      </c>
      <c r="BG147">
        <v>1012032</v>
      </c>
      <c r="BH147">
        <v>4920</v>
      </c>
      <c r="BI147">
        <v>246711</v>
      </c>
      <c r="BJ147">
        <v>134635</v>
      </c>
      <c r="BK147" s="37">
        <v>1091654</v>
      </c>
      <c r="BL147">
        <v>0</v>
      </c>
      <c r="BM147" s="37">
        <v>1066995</v>
      </c>
      <c r="BN147" s="37">
        <v>4629010</v>
      </c>
      <c r="BO147">
        <v>129775</v>
      </c>
      <c r="BP147">
        <v>0</v>
      </c>
      <c r="BQ147">
        <v>0</v>
      </c>
      <c r="BR147" s="37">
        <v>3915927318</v>
      </c>
      <c r="BS147" s="37"/>
    </row>
    <row r="148" spans="1:71" x14ac:dyDescent="0.2">
      <c r="A148" s="40" t="str">
        <f t="shared" si="8"/>
        <v>2022–23ROUM</v>
      </c>
      <c r="B148" t="s">
        <v>660</v>
      </c>
      <c r="C148" t="s">
        <v>260</v>
      </c>
      <c r="D148">
        <v>0</v>
      </c>
      <c r="E148">
        <v>0</v>
      </c>
      <c r="F148">
        <v>0</v>
      </c>
      <c r="G148">
        <v>0</v>
      </c>
      <c r="H148">
        <v>0</v>
      </c>
      <c r="I148">
        <v>38553</v>
      </c>
      <c r="J148">
        <v>0</v>
      </c>
      <c r="K148">
        <v>0</v>
      </c>
      <c r="L148">
        <v>0</v>
      </c>
      <c r="M148">
        <v>0</v>
      </c>
      <c r="N148">
        <v>662886</v>
      </c>
      <c r="O148">
        <v>0</v>
      </c>
      <c r="P148">
        <v>0</v>
      </c>
      <c r="Q148">
        <v>0</v>
      </c>
      <c r="R148">
        <v>0</v>
      </c>
      <c r="S148">
        <v>0</v>
      </c>
      <c r="T148">
        <v>0</v>
      </c>
      <c r="U148">
        <v>0</v>
      </c>
      <c r="V148">
        <v>0</v>
      </c>
      <c r="W148">
        <v>0</v>
      </c>
      <c r="X148">
        <v>0</v>
      </c>
      <c r="Y148">
        <v>0</v>
      </c>
      <c r="Z148">
        <v>0</v>
      </c>
      <c r="AA148">
        <v>0</v>
      </c>
      <c r="AB148">
        <v>0</v>
      </c>
      <c r="AC148">
        <v>2004</v>
      </c>
      <c r="AD148">
        <v>0</v>
      </c>
      <c r="AE148">
        <v>0</v>
      </c>
      <c r="AF148">
        <v>0</v>
      </c>
      <c r="AG148" s="37">
        <v>0</v>
      </c>
      <c r="AH148">
        <v>0</v>
      </c>
      <c r="AI148">
        <v>15410</v>
      </c>
      <c r="AJ148">
        <v>0</v>
      </c>
      <c r="AK148">
        <v>0</v>
      </c>
      <c r="AL148">
        <v>0</v>
      </c>
      <c r="AM148">
        <v>0</v>
      </c>
      <c r="AN148">
        <v>0</v>
      </c>
      <c r="AO148">
        <v>81323</v>
      </c>
      <c r="AP148">
        <v>141</v>
      </c>
      <c r="AQ148">
        <v>0</v>
      </c>
      <c r="AR148">
        <v>59392</v>
      </c>
      <c r="AS148">
        <v>0</v>
      </c>
      <c r="AT148">
        <v>0</v>
      </c>
      <c r="AU148">
        <v>0</v>
      </c>
      <c r="AV148">
        <v>3716</v>
      </c>
      <c r="AW148">
        <v>0</v>
      </c>
      <c r="AX148">
        <v>9346</v>
      </c>
      <c r="AY148">
        <v>0</v>
      </c>
      <c r="AZ148">
        <v>574323</v>
      </c>
      <c r="BA148">
        <v>0</v>
      </c>
      <c r="BB148">
        <v>14607</v>
      </c>
      <c r="BC148">
        <v>214593</v>
      </c>
      <c r="BD148">
        <v>7568</v>
      </c>
      <c r="BE148">
        <v>0</v>
      </c>
      <c r="BF148">
        <v>0</v>
      </c>
      <c r="BG148">
        <v>0</v>
      </c>
      <c r="BH148">
        <v>0</v>
      </c>
      <c r="BI148">
        <v>0</v>
      </c>
      <c r="BJ148">
        <v>0</v>
      </c>
      <c r="BK148">
        <v>81104</v>
      </c>
      <c r="BL148">
        <v>0</v>
      </c>
      <c r="BM148">
        <v>4020</v>
      </c>
      <c r="BN148">
        <v>0</v>
      </c>
      <c r="BO148">
        <v>0</v>
      </c>
      <c r="BP148">
        <v>0</v>
      </c>
      <c r="BQ148">
        <v>0</v>
      </c>
      <c r="BR148">
        <v>4513</v>
      </c>
      <c r="BS148" s="37"/>
    </row>
    <row r="149" spans="1:71" x14ac:dyDescent="0.2">
      <c r="A149" s="40" t="str">
        <f t="shared" si="8"/>
        <v>2022–23RUSS</v>
      </c>
      <c r="B149" t="s">
        <v>660</v>
      </c>
      <c r="C149" t="s">
        <v>261</v>
      </c>
      <c r="D149" s="37">
        <v>0</v>
      </c>
      <c r="E149" s="37">
        <v>0</v>
      </c>
      <c r="F149">
        <v>0</v>
      </c>
      <c r="G149" s="37">
        <v>0</v>
      </c>
      <c r="H149" s="37">
        <v>0</v>
      </c>
      <c r="I149" s="37">
        <v>0</v>
      </c>
      <c r="J149">
        <v>0</v>
      </c>
      <c r="K149" s="37">
        <v>0</v>
      </c>
      <c r="L149" s="37">
        <v>0</v>
      </c>
      <c r="M149" s="37">
        <v>0</v>
      </c>
      <c r="N149" s="37">
        <v>0</v>
      </c>
      <c r="O149">
        <v>0</v>
      </c>
      <c r="P149" s="37">
        <v>0</v>
      </c>
      <c r="Q149" s="37">
        <v>0</v>
      </c>
      <c r="R149">
        <v>0</v>
      </c>
      <c r="S149">
        <v>0</v>
      </c>
      <c r="T149">
        <v>0</v>
      </c>
      <c r="U149">
        <v>0</v>
      </c>
      <c r="V149" s="37">
        <v>0</v>
      </c>
      <c r="W149">
        <v>0</v>
      </c>
      <c r="X149" s="37">
        <v>0</v>
      </c>
      <c r="Y149" s="37">
        <v>0</v>
      </c>
      <c r="Z149">
        <v>0</v>
      </c>
      <c r="AA149">
        <v>0</v>
      </c>
      <c r="AB149">
        <v>0</v>
      </c>
      <c r="AC149">
        <v>0</v>
      </c>
      <c r="AD149">
        <v>0</v>
      </c>
      <c r="AE149" s="37">
        <v>0</v>
      </c>
      <c r="AF149" s="37">
        <v>0</v>
      </c>
      <c r="AG149" s="37">
        <v>0</v>
      </c>
      <c r="AH149" s="37">
        <v>0</v>
      </c>
      <c r="AI149" s="37">
        <v>0</v>
      </c>
      <c r="AJ149" s="37">
        <v>0</v>
      </c>
      <c r="AK149" s="37">
        <v>0</v>
      </c>
      <c r="AL149" s="37">
        <v>0</v>
      </c>
      <c r="AM149" s="37">
        <v>0</v>
      </c>
      <c r="AN149">
        <v>0</v>
      </c>
      <c r="AO149" s="37">
        <v>185378</v>
      </c>
      <c r="AP149" s="37">
        <v>0</v>
      </c>
      <c r="AQ149" s="37">
        <v>0</v>
      </c>
      <c r="AR149" s="37">
        <v>84599</v>
      </c>
      <c r="AS149" s="37">
        <v>0</v>
      </c>
      <c r="AT149" s="37">
        <v>0</v>
      </c>
      <c r="AU149" s="37">
        <v>0</v>
      </c>
      <c r="AV149" s="37">
        <v>324721</v>
      </c>
      <c r="AW149" s="37">
        <v>84397</v>
      </c>
      <c r="AX149" s="37">
        <v>3136290</v>
      </c>
      <c r="AY149" s="37">
        <v>0</v>
      </c>
      <c r="AZ149" s="37">
        <v>12069569</v>
      </c>
      <c r="BA149" s="37">
        <v>0</v>
      </c>
      <c r="BB149" s="37">
        <v>1722</v>
      </c>
      <c r="BC149" s="37">
        <v>25040</v>
      </c>
      <c r="BD149" s="37">
        <v>30107</v>
      </c>
      <c r="BE149" s="37">
        <v>0</v>
      </c>
      <c r="BF149" s="37">
        <v>0</v>
      </c>
      <c r="BG149" s="37">
        <v>13717</v>
      </c>
      <c r="BH149" s="37">
        <v>0</v>
      </c>
      <c r="BI149" s="37">
        <v>0</v>
      </c>
      <c r="BJ149" s="37">
        <v>0</v>
      </c>
      <c r="BK149" s="37">
        <v>39569</v>
      </c>
      <c r="BL149" s="37">
        <v>0</v>
      </c>
      <c r="BM149" s="37">
        <v>0</v>
      </c>
      <c r="BN149" s="37">
        <v>0</v>
      </c>
      <c r="BO149">
        <v>0</v>
      </c>
      <c r="BP149">
        <v>0</v>
      </c>
      <c r="BQ149">
        <v>0</v>
      </c>
      <c r="BR149" s="37">
        <v>244440</v>
      </c>
      <c r="BS149" s="37"/>
    </row>
    <row r="150" spans="1:71" x14ac:dyDescent="0.2">
      <c r="A150" s="40" t="str">
        <f t="shared" si="8"/>
        <v>2022–23RWAN</v>
      </c>
      <c r="B150" t="s">
        <v>660</v>
      </c>
      <c r="C150" t="s">
        <v>324</v>
      </c>
      <c r="D150">
        <v>0</v>
      </c>
      <c r="E150">
        <v>0</v>
      </c>
      <c r="F150">
        <v>0</v>
      </c>
      <c r="G150">
        <v>0</v>
      </c>
      <c r="H150">
        <v>0</v>
      </c>
      <c r="I150">
        <v>0</v>
      </c>
      <c r="J150">
        <v>0</v>
      </c>
      <c r="K150">
        <v>0</v>
      </c>
      <c r="L150">
        <v>0</v>
      </c>
      <c r="M150">
        <v>390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s="37">
        <v>0</v>
      </c>
      <c r="AV150">
        <v>0</v>
      </c>
      <c r="AW150">
        <v>0</v>
      </c>
      <c r="AX150">
        <v>0</v>
      </c>
      <c r="AY150">
        <v>0</v>
      </c>
      <c r="AZ150" s="37">
        <v>0</v>
      </c>
      <c r="BA150">
        <v>0</v>
      </c>
      <c r="BB150">
        <v>0</v>
      </c>
      <c r="BC150" s="37">
        <v>0</v>
      </c>
      <c r="BD150">
        <v>0</v>
      </c>
      <c r="BE150">
        <v>0</v>
      </c>
      <c r="BF150">
        <v>0</v>
      </c>
      <c r="BG150">
        <v>0</v>
      </c>
      <c r="BH150">
        <v>0</v>
      </c>
      <c r="BI150">
        <v>628</v>
      </c>
      <c r="BJ150">
        <v>57</v>
      </c>
      <c r="BK150">
        <v>390</v>
      </c>
      <c r="BL150">
        <v>942</v>
      </c>
      <c r="BM150">
        <v>33</v>
      </c>
      <c r="BN150">
        <v>0</v>
      </c>
      <c r="BO150">
        <v>0</v>
      </c>
      <c r="BP150">
        <v>0</v>
      </c>
      <c r="BQ150">
        <v>0</v>
      </c>
      <c r="BR150">
        <v>0</v>
      </c>
      <c r="BS150" s="37"/>
    </row>
    <row r="151" spans="1:71" x14ac:dyDescent="0.2">
      <c r="A151" s="40" t="str">
        <f t="shared" si="8"/>
        <v>2022–23SAFR</v>
      </c>
      <c r="B151" t="s">
        <v>660</v>
      </c>
      <c r="C151" t="s">
        <v>262</v>
      </c>
      <c r="D151">
        <v>0</v>
      </c>
      <c r="E151" s="37">
        <v>5385195</v>
      </c>
      <c r="F151">
        <v>0</v>
      </c>
      <c r="G151" s="37">
        <v>0</v>
      </c>
      <c r="H151">
        <v>217520</v>
      </c>
      <c r="I151">
        <v>223866</v>
      </c>
      <c r="J151">
        <v>29894</v>
      </c>
      <c r="K151">
        <v>2787</v>
      </c>
      <c r="L151" s="37">
        <v>25820</v>
      </c>
      <c r="M151">
        <v>173658</v>
      </c>
      <c r="N151">
        <v>0</v>
      </c>
      <c r="O151">
        <v>0</v>
      </c>
      <c r="P151">
        <v>0</v>
      </c>
      <c r="Q151">
        <v>132000</v>
      </c>
      <c r="R151">
        <v>0</v>
      </c>
      <c r="S151">
        <v>0</v>
      </c>
      <c r="T151">
        <v>0</v>
      </c>
      <c r="U151">
        <v>0</v>
      </c>
      <c r="V151">
        <v>106813</v>
      </c>
      <c r="W151">
        <v>0</v>
      </c>
      <c r="X151">
        <v>1333803</v>
      </c>
      <c r="Y151">
        <v>275578481</v>
      </c>
      <c r="Z151">
        <v>0</v>
      </c>
      <c r="AA151">
        <v>0</v>
      </c>
      <c r="AB151">
        <v>0</v>
      </c>
      <c r="AC151">
        <v>0</v>
      </c>
      <c r="AD151">
        <v>0</v>
      </c>
      <c r="AE151">
        <v>153000</v>
      </c>
      <c r="AF151">
        <v>8214</v>
      </c>
      <c r="AG151">
        <v>151220</v>
      </c>
      <c r="AH151">
        <v>131372</v>
      </c>
      <c r="AI151">
        <v>214716</v>
      </c>
      <c r="AJ151">
        <v>0</v>
      </c>
      <c r="AK151">
        <v>259173</v>
      </c>
      <c r="AL151">
        <v>151332</v>
      </c>
      <c r="AM151" s="37">
        <v>488872</v>
      </c>
      <c r="AN151">
        <v>10395</v>
      </c>
      <c r="AO151">
        <v>667902</v>
      </c>
      <c r="AP151">
        <v>0</v>
      </c>
      <c r="AQ151">
        <v>55263</v>
      </c>
      <c r="AR151">
        <v>29338</v>
      </c>
      <c r="AS151">
        <v>27633</v>
      </c>
      <c r="AT151" s="37">
        <v>283263</v>
      </c>
      <c r="AU151">
        <v>3663551</v>
      </c>
      <c r="AV151">
        <v>1986784</v>
      </c>
      <c r="AW151" s="37">
        <v>3524357</v>
      </c>
      <c r="AX151" s="37">
        <v>14809497</v>
      </c>
      <c r="AY151">
        <v>59606</v>
      </c>
      <c r="AZ151" s="37">
        <v>11270066</v>
      </c>
      <c r="BA151">
        <v>541838</v>
      </c>
      <c r="BB151">
        <v>1325373</v>
      </c>
      <c r="BC151" s="37">
        <v>8530767</v>
      </c>
      <c r="BD151">
        <v>4051172</v>
      </c>
      <c r="BE151">
        <v>126739</v>
      </c>
      <c r="BF151">
        <v>168116</v>
      </c>
      <c r="BG151">
        <v>55548</v>
      </c>
      <c r="BH151">
        <v>0</v>
      </c>
      <c r="BI151">
        <v>19533</v>
      </c>
      <c r="BJ151">
        <v>13956</v>
      </c>
      <c r="BK151">
        <v>9326082</v>
      </c>
      <c r="BL151">
        <v>26014</v>
      </c>
      <c r="BM151">
        <v>1456913</v>
      </c>
      <c r="BN151" s="37">
        <v>474236</v>
      </c>
      <c r="BO151">
        <v>0</v>
      </c>
      <c r="BP151">
        <v>0</v>
      </c>
      <c r="BQ151">
        <v>0</v>
      </c>
      <c r="BR151">
        <v>938799</v>
      </c>
      <c r="BS151" s="37"/>
    </row>
    <row r="152" spans="1:71" x14ac:dyDescent="0.2">
      <c r="A152" s="40" t="str">
        <f t="shared" si="8"/>
        <v>2022–23SALV</v>
      </c>
      <c r="B152" t="s">
        <v>660</v>
      </c>
      <c r="C152" t="s">
        <v>263</v>
      </c>
      <c r="D152">
        <v>0</v>
      </c>
      <c r="E152" s="37">
        <v>0</v>
      </c>
      <c r="F152" s="37">
        <v>0</v>
      </c>
      <c r="G152" s="37">
        <v>0</v>
      </c>
      <c r="H152" s="37">
        <v>0</v>
      </c>
      <c r="I152" s="37">
        <v>0</v>
      </c>
      <c r="J152">
        <v>0</v>
      </c>
      <c r="K152" s="37">
        <v>0</v>
      </c>
      <c r="L152" s="37">
        <v>0</v>
      </c>
      <c r="M152" s="37">
        <v>0</v>
      </c>
      <c r="N152" s="37">
        <v>0</v>
      </c>
      <c r="O152">
        <v>0</v>
      </c>
      <c r="P152">
        <v>0</v>
      </c>
      <c r="Q152">
        <v>0</v>
      </c>
      <c r="R152">
        <v>0</v>
      </c>
      <c r="S152">
        <v>0</v>
      </c>
      <c r="T152">
        <v>0</v>
      </c>
      <c r="U152">
        <v>0</v>
      </c>
      <c r="V152" s="37">
        <v>0</v>
      </c>
      <c r="W152">
        <v>0</v>
      </c>
      <c r="X152" s="37">
        <v>0</v>
      </c>
      <c r="Y152">
        <v>0</v>
      </c>
      <c r="Z152">
        <v>0</v>
      </c>
      <c r="AA152">
        <v>0</v>
      </c>
      <c r="AB152">
        <v>0</v>
      </c>
      <c r="AC152">
        <v>0</v>
      </c>
      <c r="AD152">
        <v>0</v>
      </c>
      <c r="AE152">
        <v>0</v>
      </c>
      <c r="AF152">
        <v>0</v>
      </c>
      <c r="AG152">
        <v>0</v>
      </c>
      <c r="AH152" s="37">
        <v>0</v>
      </c>
      <c r="AI152" s="37">
        <v>0</v>
      </c>
      <c r="AJ152">
        <v>0</v>
      </c>
      <c r="AK152">
        <v>0</v>
      </c>
      <c r="AL152">
        <v>0</v>
      </c>
      <c r="AM152" s="37">
        <v>0</v>
      </c>
      <c r="AN152">
        <v>0</v>
      </c>
      <c r="AO152" s="37">
        <v>25477</v>
      </c>
      <c r="AP152">
        <v>0</v>
      </c>
      <c r="AQ152" s="37">
        <v>0</v>
      </c>
      <c r="AR152">
        <v>0</v>
      </c>
      <c r="AS152" s="37">
        <v>0</v>
      </c>
      <c r="AT152">
        <v>0</v>
      </c>
      <c r="AU152" s="37">
        <v>0</v>
      </c>
      <c r="AV152" s="37">
        <v>58727</v>
      </c>
      <c r="AW152" s="37">
        <v>0</v>
      </c>
      <c r="AX152" s="37">
        <v>2193</v>
      </c>
      <c r="AY152" s="37">
        <v>0</v>
      </c>
      <c r="AZ152" s="37">
        <v>0</v>
      </c>
      <c r="BA152" s="37">
        <v>0</v>
      </c>
      <c r="BB152" s="37">
        <v>0</v>
      </c>
      <c r="BC152" s="37">
        <v>1456017</v>
      </c>
      <c r="BD152" s="37">
        <v>0</v>
      </c>
      <c r="BE152" s="37">
        <v>0</v>
      </c>
      <c r="BF152" s="37">
        <v>0</v>
      </c>
      <c r="BG152">
        <v>0</v>
      </c>
      <c r="BH152">
        <v>0</v>
      </c>
      <c r="BI152" s="37">
        <v>0</v>
      </c>
      <c r="BJ152">
        <v>0</v>
      </c>
      <c r="BK152" s="37">
        <v>0</v>
      </c>
      <c r="BL152">
        <v>0</v>
      </c>
      <c r="BM152" s="37">
        <v>16843</v>
      </c>
      <c r="BN152" s="37">
        <v>0</v>
      </c>
      <c r="BO152">
        <v>0</v>
      </c>
      <c r="BP152">
        <v>0</v>
      </c>
      <c r="BQ152">
        <v>0</v>
      </c>
      <c r="BR152" s="37">
        <v>0</v>
      </c>
      <c r="BS152" s="37"/>
    </row>
    <row r="153" spans="1:71" x14ac:dyDescent="0.2">
      <c r="A153" s="40" t="str">
        <f t="shared" si="8"/>
        <v>2022–23SAMO</v>
      </c>
      <c r="B153" t="s">
        <v>660</v>
      </c>
      <c r="C153" t="s">
        <v>264</v>
      </c>
      <c r="D153">
        <v>0</v>
      </c>
      <c r="E153" s="37">
        <v>63251</v>
      </c>
      <c r="F153">
        <v>0</v>
      </c>
      <c r="G153">
        <v>0</v>
      </c>
      <c r="H153">
        <v>0</v>
      </c>
      <c r="I153">
        <v>55301</v>
      </c>
      <c r="J153">
        <v>0</v>
      </c>
      <c r="K153">
        <v>0</v>
      </c>
      <c r="L153">
        <v>0</v>
      </c>
      <c r="M153">
        <v>5438</v>
      </c>
      <c r="N153">
        <v>37854</v>
      </c>
      <c r="O153">
        <v>0</v>
      </c>
      <c r="P153">
        <v>0</v>
      </c>
      <c r="Q153">
        <v>0</v>
      </c>
      <c r="R153">
        <v>0</v>
      </c>
      <c r="S153">
        <v>0</v>
      </c>
      <c r="T153">
        <v>0</v>
      </c>
      <c r="U153">
        <v>0</v>
      </c>
      <c r="V153">
        <v>0</v>
      </c>
      <c r="W153">
        <v>0</v>
      </c>
      <c r="X153">
        <v>0</v>
      </c>
      <c r="Y153">
        <v>0</v>
      </c>
      <c r="Z153" s="37">
        <v>0</v>
      </c>
      <c r="AA153">
        <v>0</v>
      </c>
      <c r="AB153">
        <v>0</v>
      </c>
      <c r="AC153">
        <v>0</v>
      </c>
      <c r="AD153">
        <v>0</v>
      </c>
      <c r="AE153">
        <v>0</v>
      </c>
      <c r="AF153" s="37">
        <v>0</v>
      </c>
      <c r="AG153">
        <v>9774</v>
      </c>
      <c r="AH153">
        <v>0</v>
      </c>
      <c r="AI153">
        <v>0</v>
      </c>
      <c r="AJ153">
        <v>0</v>
      </c>
      <c r="AK153" s="37">
        <v>0</v>
      </c>
      <c r="AL153">
        <v>4004</v>
      </c>
      <c r="AM153">
        <v>0</v>
      </c>
      <c r="AN153">
        <v>0</v>
      </c>
      <c r="AO153" s="37">
        <v>10</v>
      </c>
      <c r="AP153">
        <v>0</v>
      </c>
      <c r="AQ153" s="37">
        <v>0</v>
      </c>
      <c r="AR153" s="37">
        <v>0</v>
      </c>
      <c r="AS153" s="37">
        <v>0</v>
      </c>
      <c r="AT153">
        <v>18191</v>
      </c>
      <c r="AU153">
        <v>243</v>
      </c>
      <c r="AV153" s="37">
        <v>6629</v>
      </c>
      <c r="AW153" s="37">
        <v>6747</v>
      </c>
      <c r="AX153" s="37">
        <v>0</v>
      </c>
      <c r="AY153">
        <v>0</v>
      </c>
      <c r="AZ153" s="37">
        <v>158830</v>
      </c>
      <c r="BA153">
        <v>35773</v>
      </c>
      <c r="BB153">
        <v>2060</v>
      </c>
      <c r="BC153" s="37">
        <v>76442</v>
      </c>
      <c r="BD153" s="37">
        <v>19561</v>
      </c>
      <c r="BE153">
        <v>0</v>
      </c>
      <c r="BF153" s="37">
        <v>0</v>
      </c>
      <c r="BG153">
        <v>0</v>
      </c>
      <c r="BH153">
        <v>0</v>
      </c>
      <c r="BI153" s="37">
        <v>0</v>
      </c>
      <c r="BJ153">
        <v>0</v>
      </c>
      <c r="BK153" s="37">
        <v>18415</v>
      </c>
      <c r="BL153" s="37">
        <v>0</v>
      </c>
      <c r="BM153" s="37">
        <v>24471</v>
      </c>
      <c r="BN153" s="37">
        <v>7223</v>
      </c>
      <c r="BO153">
        <v>0</v>
      </c>
      <c r="BP153">
        <v>0</v>
      </c>
      <c r="BQ153">
        <v>0</v>
      </c>
      <c r="BR153">
        <v>52100</v>
      </c>
      <c r="BS153" s="37"/>
    </row>
    <row r="154" spans="1:71" x14ac:dyDescent="0.2">
      <c r="A154" s="40" t="str">
        <f t="shared" si="8"/>
        <v>2022–23SAUD</v>
      </c>
      <c r="B154" t="s">
        <v>660</v>
      </c>
      <c r="C154" t="s">
        <v>265</v>
      </c>
      <c r="D154">
        <v>0</v>
      </c>
      <c r="E154">
        <v>96118450</v>
      </c>
      <c r="F154">
        <v>0</v>
      </c>
      <c r="G154">
        <v>0</v>
      </c>
      <c r="H154">
        <v>9630430</v>
      </c>
      <c r="I154">
        <v>671312</v>
      </c>
      <c r="J154">
        <v>93830</v>
      </c>
      <c r="K154">
        <v>11654</v>
      </c>
      <c r="L154">
        <v>110530</v>
      </c>
      <c r="M154">
        <v>614899</v>
      </c>
      <c r="N154">
        <v>53605</v>
      </c>
      <c r="O154">
        <v>0</v>
      </c>
      <c r="P154">
        <v>0</v>
      </c>
      <c r="Q154">
        <v>0</v>
      </c>
      <c r="R154">
        <v>0</v>
      </c>
      <c r="S154">
        <v>0</v>
      </c>
      <c r="T154">
        <v>0</v>
      </c>
      <c r="U154">
        <v>0</v>
      </c>
      <c r="V154">
        <v>4701</v>
      </c>
      <c r="W154">
        <v>1083482</v>
      </c>
      <c r="X154">
        <v>10527731</v>
      </c>
      <c r="Y154">
        <v>0</v>
      </c>
      <c r="Z154">
        <v>0</v>
      </c>
      <c r="AA154">
        <v>0</v>
      </c>
      <c r="AB154">
        <v>65078</v>
      </c>
      <c r="AC154">
        <v>0</v>
      </c>
      <c r="AD154">
        <v>0</v>
      </c>
      <c r="AE154">
        <v>0</v>
      </c>
      <c r="AF154">
        <v>22008</v>
      </c>
      <c r="AG154">
        <v>0</v>
      </c>
      <c r="AH154">
        <v>103075</v>
      </c>
      <c r="AI154">
        <v>235143</v>
      </c>
      <c r="AJ154">
        <v>0</v>
      </c>
      <c r="AK154">
        <v>20600</v>
      </c>
      <c r="AL154">
        <v>435</v>
      </c>
      <c r="AM154">
        <v>2461</v>
      </c>
      <c r="AN154">
        <v>0</v>
      </c>
      <c r="AO154">
        <v>83569</v>
      </c>
      <c r="AP154">
        <v>9000</v>
      </c>
      <c r="AQ154">
        <v>0</v>
      </c>
      <c r="AR154">
        <v>3958</v>
      </c>
      <c r="AS154">
        <v>56259</v>
      </c>
      <c r="AT154">
        <v>428953</v>
      </c>
      <c r="AU154">
        <v>5222499</v>
      </c>
      <c r="AV154">
        <v>1418386</v>
      </c>
      <c r="AW154">
        <v>101133</v>
      </c>
      <c r="AX154">
        <v>1656070</v>
      </c>
      <c r="AY154">
        <v>0</v>
      </c>
      <c r="AZ154">
        <v>7923027</v>
      </c>
      <c r="BA154">
        <v>7760</v>
      </c>
      <c r="BB154">
        <v>809236</v>
      </c>
      <c r="BC154" s="37">
        <v>5464630</v>
      </c>
      <c r="BD154">
        <v>840172</v>
      </c>
      <c r="BE154">
        <v>0</v>
      </c>
      <c r="BF154">
        <v>0</v>
      </c>
      <c r="BG154">
        <v>2727</v>
      </c>
      <c r="BH154">
        <v>0</v>
      </c>
      <c r="BI154">
        <v>0</v>
      </c>
      <c r="BJ154">
        <v>0</v>
      </c>
      <c r="BK154" s="37">
        <v>1349882</v>
      </c>
      <c r="BL154">
        <v>68406</v>
      </c>
      <c r="BM154">
        <v>3709573</v>
      </c>
      <c r="BN154">
        <v>333317</v>
      </c>
      <c r="BO154">
        <v>0</v>
      </c>
      <c r="BP154">
        <v>0</v>
      </c>
      <c r="BQ154">
        <v>0</v>
      </c>
      <c r="BR154">
        <v>69779</v>
      </c>
      <c r="BS154" s="37"/>
    </row>
    <row r="155" spans="1:71" x14ac:dyDescent="0.2">
      <c r="A155" s="40" t="str">
        <f t="shared" si="8"/>
        <v>2022–23SENE</v>
      </c>
      <c r="B155" t="s">
        <v>660</v>
      </c>
      <c r="C155" t="s">
        <v>266</v>
      </c>
      <c r="D155">
        <v>0</v>
      </c>
      <c r="E155" s="37">
        <v>0</v>
      </c>
      <c r="F155">
        <v>0</v>
      </c>
      <c r="G155">
        <v>0</v>
      </c>
      <c r="H155">
        <v>0</v>
      </c>
      <c r="I155" s="37">
        <v>0</v>
      </c>
      <c r="J155">
        <v>0</v>
      </c>
      <c r="K155">
        <v>0</v>
      </c>
      <c r="L155">
        <v>0</v>
      </c>
      <c r="M155" s="37">
        <v>0</v>
      </c>
      <c r="N155" s="37">
        <v>0</v>
      </c>
      <c r="O155">
        <v>0</v>
      </c>
      <c r="P155">
        <v>0</v>
      </c>
      <c r="Q155">
        <v>0</v>
      </c>
      <c r="R155">
        <v>0</v>
      </c>
      <c r="S155">
        <v>0</v>
      </c>
      <c r="T155">
        <v>0</v>
      </c>
      <c r="U155">
        <v>0</v>
      </c>
      <c r="V155">
        <v>0</v>
      </c>
      <c r="W155">
        <v>0</v>
      </c>
      <c r="X155">
        <v>2509</v>
      </c>
      <c r="Y155">
        <v>15510464</v>
      </c>
      <c r="Z155">
        <v>0</v>
      </c>
      <c r="AA155">
        <v>0</v>
      </c>
      <c r="AB155">
        <v>0</v>
      </c>
      <c r="AC155">
        <v>0</v>
      </c>
      <c r="AD155">
        <v>0</v>
      </c>
      <c r="AE155">
        <v>0</v>
      </c>
      <c r="AF155">
        <v>6980</v>
      </c>
      <c r="AG155" s="37">
        <v>0</v>
      </c>
      <c r="AH155">
        <v>0</v>
      </c>
      <c r="AI155" s="37">
        <v>0</v>
      </c>
      <c r="AJ155">
        <v>0</v>
      </c>
      <c r="AK155">
        <v>0</v>
      </c>
      <c r="AL155">
        <v>11011</v>
      </c>
      <c r="AM155">
        <v>0</v>
      </c>
      <c r="AN155">
        <v>0</v>
      </c>
      <c r="AO155">
        <v>138517</v>
      </c>
      <c r="AP155" s="37">
        <v>0</v>
      </c>
      <c r="AQ155">
        <v>0</v>
      </c>
      <c r="AR155" s="37">
        <v>12000</v>
      </c>
      <c r="AS155" s="37">
        <v>0</v>
      </c>
      <c r="AT155">
        <v>20815</v>
      </c>
      <c r="AU155" s="37">
        <v>0</v>
      </c>
      <c r="AV155" s="37">
        <v>48491</v>
      </c>
      <c r="AW155">
        <v>33750</v>
      </c>
      <c r="AX155">
        <v>2355891</v>
      </c>
      <c r="AY155" s="37">
        <v>0</v>
      </c>
      <c r="AZ155" s="37">
        <v>293155</v>
      </c>
      <c r="BA155">
        <v>23647</v>
      </c>
      <c r="BB155">
        <v>2997</v>
      </c>
      <c r="BC155" s="37">
        <v>282283</v>
      </c>
      <c r="BD155" s="37">
        <v>0</v>
      </c>
      <c r="BE155" s="37">
        <v>10439</v>
      </c>
      <c r="BF155" s="37">
        <v>2684</v>
      </c>
      <c r="BG155">
        <v>0</v>
      </c>
      <c r="BH155">
        <v>0</v>
      </c>
      <c r="BI155">
        <v>0</v>
      </c>
      <c r="BJ155">
        <v>0</v>
      </c>
      <c r="BK155" s="37">
        <v>911834</v>
      </c>
      <c r="BL155">
        <v>0</v>
      </c>
      <c r="BM155" s="37">
        <v>38669</v>
      </c>
      <c r="BN155" s="37">
        <v>0</v>
      </c>
      <c r="BO155">
        <v>0</v>
      </c>
      <c r="BP155">
        <v>0</v>
      </c>
      <c r="BQ155">
        <v>0</v>
      </c>
      <c r="BR155">
        <v>6784</v>
      </c>
      <c r="BS155" s="37"/>
    </row>
    <row r="156" spans="1:71" x14ac:dyDescent="0.2">
      <c r="A156" s="40" t="str">
        <f t="shared" si="8"/>
        <v>2022–23SERB</v>
      </c>
      <c r="B156" t="s">
        <v>660</v>
      </c>
      <c r="C156" t="s">
        <v>267</v>
      </c>
      <c r="D156">
        <v>0</v>
      </c>
      <c r="E156">
        <v>0</v>
      </c>
      <c r="F156">
        <v>0</v>
      </c>
      <c r="G156">
        <v>0</v>
      </c>
      <c r="H156">
        <v>0</v>
      </c>
      <c r="I156">
        <v>0</v>
      </c>
      <c r="J156">
        <v>0</v>
      </c>
      <c r="K156">
        <v>0</v>
      </c>
      <c r="L156" s="37">
        <v>0</v>
      </c>
      <c r="M156">
        <v>0</v>
      </c>
      <c r="N156" s="37">
        <v>0</v>
      </c>
      <c r="O156">
        <v>0</v>
      </c>
      <c r="P156">
        <v>0</v>
      </c>
      <c r="Q156" s="37">
        <v>0</v>
      </c>
      <c r="R156">
        <v>0</v>
      </c>
      <c r="S156" s="37">
        <v>0</v>
      </c>
      <c r="T156">
        <v>0</v>
      </c>
      <c r="U156">
        <v>0</v>
      </c>
      <c r="V156">
        <v>0</v>
      </c>
      <c r="W156">
        <v>0</v>
      </c>
      <c r="X156">
        <v>0</v>
      </c>
      <c r="Y156">
        <v>0</v>
      </c>
      <c r="Z156" s="37">
        <v>0</v>
      </c>
      <c r="AA156">
        <v>0</v>
      </c>
      <c r="AB156">
        <v>0</v>
      </c>
      <c r="AC156">
        <v>0</v>
      </c>
      <c r="AD156">
        <v>0</v>
      </c>
      <c r="AE156" s="37">
        <v>0</v>
      </c>
      <c r="AF156" s="37">
        <v>0</v>
      </c>
      <c r="AG156">
        <v>0</v>
      </c>
      <c r="AH156">
        <v>0</v>
      </c>
      <c r="AI156" s="37">
        <v>0</v>
      </c>
      <c r="AJ156">
        <v>0</v>
      </c>
      <c r="AK156">
        <v>0</v>
      </c>
      <c r="AL156" s="37">
        <v>6073</v>
      </c>
      <c r="AM156" s="37">
        <v>0</v>
      </c>
      <c r="AN156">
        <v>0</v>
      </c>
      <c r="AO156">
        <v>275</v>
      </c>
      <c r="AP156">
        <v>0</v>
      </c>
      <c r="AQ156">
        <v>0</v>
      </c>
      <c r="AR156">
        <v>0</v>
      </c>
      <c r="AS156">
        <v>0</v>
      </c>
      <c r="AT156" s="37">
        <v>0</v>
      </c>
      <c r="AU156">
        <v>0</v>
      </c>
      <c r="AV156" s="37">
        <v>196847</v>
      </c>
      <c r="AW156">
        <v>45303</v>
      </c>
      <c r="AX156" s="37">
        <v>0</v>
      </c>
      <c r="AY156">
        <v>0</v>
      </c>
      <c r="AZ156">
        <v>325731</v>
      </c>
      <c r="BA156">
        <v>0</v>
      </c>
      <c r="BB156">
        <v>0</v>
      </c>
      <c r="BC156">
        <v>78578</v>
      </c>
      <c r="BD156">
        <v>0</v>
      </c>
      <c r="BE156">
        <v>0</v>
      </c>
      <c r="BF156">
        <v>0</v>
      </c>
      <c r="BG156">
        <v>0</v>
      </c>
      <c r="BH156">
        <v>0</v>
      </c>
      <c r="BI156">
        <v>15122</v>
      </c>
      <c r="BJ156">
        <v>0</v>
      </c>
      <c r="BK156" s="37">
        <v>9587</v>
      </c>
      <c r="BL156">
        <v>0</v>
      </c>
      <c r="BM156" s="37">
        <v>8853</v>
      </c>
      <c r="BN156" s="37">
        <v>0</v>
      </c>
      <c r="BO156">
        <v>0</v>
      </c>
      <c r="BP156">
        <v>0</v>
      </c>
      <c r="BQ156">
        <v>0</v>
      </c>
      <c r="BR156" s="37">
        <v>0</v>
      </c>
      <c r="BS156" s="37"/>
    </row>
    <row r="157" spans="1:71" x14ac:dyDescent="0.2">
      <c r="A157" s="40" t="str">
        <f t="shared" si="8"/>
        <v>2022–23SEYC</v>
      </c>
      <c r="B157" t="s">
        <v>660</v>
      </c>
      <c r="C157" t="s">
        <v>268</v>
      </c>
      <c r="D157" s="37">
        <v>0</v>
      </c>
      <c r="E157" s="37">
        <v>376374</v>
      </c>
      <c r="F157" s="37">
        <v>0</v>
      </c>
      <c r="G157" s="37">
        <v>0</v>
      </c>
      <c r="H157" s="37">
        <v>0</v>
      </c>
      <c r="I157" s="37">
        <v>0</v>
      </c>
      <c r="J157" s="37">
        <v>0</v>
      </c>
      <c r="K157" s="37">
        <v>0</v>
      </c>
      <c r="L157" s="37">
        <v>0</v>
      </c>
      <c r="M157" s="37">
        <v>7650</v>
      </c>
      <c r="N157" s="37">
        <v>0</v>
      </c>
      <c r="O157">
        <v>0</v>
      </c>
      <c r="P157" s="37">
        <v>0</v>
      </c>
      <c r="Q157" s="37">
        <v>0</v>
      </c>
      <c r="R157" s="37">
        <v>0</v>
      </c>
      <c r="S157" s="37">
        <v>0</v>
      </c>
      <c r="T157">
        <v>0</v>
      </c>
      <c r="U157" s="37">
        <v>0</v>
      </c>
      <c r="V157" s="37">
        <v>0</v>
      </c>
      <c r="W157" s="37">
        <v>0</v>
      </c>
      <c r="X157" s="37">
        <v>18413</v>
      </c>
      <c r="Y157">
        <v>0</v>
      </c>
      <c r="Z157" s="37">
        <v>0</v>
      </c>
      <c r="AA157">
        <v>0</v>
      </c>
      <c r="AB157" s="37">
        <v>0</v>
      </c>
      <c r="AC157" s="37">
        <v>0</v>
      </c>
      <c r="AD157" s="37">
        <v>0</v>
      </c>
      <c r="AE157" s="37">
        <v>0</v>
      </c>
      <c r="AF157" s="37">
        <v>0</v>
      </c>
      <c r="AG157" s="37">
        <v>0</v>
      </c>
      <c r="AH157" s="37">
        <v>41879</v>
      </c>
      <c r="AI157" s="37">
        <v>6830</v>
      </c>
      <c r="AJ157" s="37">
        <v>0</v>
      </c>
      <c r="AK157" s="37">
        <v>0</v>
      </c>
      <c r="AL157" s="37">
        <v>0</v>
      </c>
      <c r="AM157" s="37">
        <v>0</v>
      </c>
      <c r="AN157" s="37">
        <v>0</v>
      </c>
      <c r="AO157" s="37">
        <v>0</v>
      </c>
      <c r="AP157" s="37">
        <v>0</v>
      </c>
      <c r="AQ157" s="37">
        <v>0</v>
      </c>
      <c r="AR157" s="37">
        <v>0</v>
      </c>
      <c r="AS157" s="37">
        <v>3325</v>
      </c>
      <c r="AT157" s="37">
        <v>0</v>
      </c>
      <c r="AU157" s="37">
        <v>0</v>
      </c>
      <c r="AV157" s="37">
        <v>31432</v>
      </c>
      <c r="AW157" s="37">
        <v>0</v>
      </c>
      <c r="AX157" s="37">
        <v>0</v>
      </c>
      <c r="AY157" s="37">
        <v>0</v>
      </c>
      <c r="AZ157" s="37">
        <v>41714</v>
      </c>
      <c r="BA157" s="37">
        <v>0</v>
      </c>
      <c r="BB157" s="37">
        <v>0</v>
      </c>
      <c r="BC157" s="37">
        <v>33908</v>
      </c>
      <c r="BD157" s="37">
        <v>0</v>
      </c>
      <c r="BE157" s="37">
        <v>0</v>
      </c>
      <c r="BF157" s="37">
        <v>87880</v>
      </c>
      <c r="BG157" s="37">
        <v>122360</v>
      </c>
      <c r="BH157" s="37">
        <v>0</v>
      </c>
      <c r="BI157" s="37">
        <v>0</v>
      </c>
      <c r="BJ157" s="37">
        <v>0</v>
      </c>
      <c r="BK157" s="37">
        <v>28736</v>
      </c>
      <c r="BL157" s="37">
        <v>0</v>
      </c>
      <c r="BM157" s="37">
        <v>2849</v>
      </c>
      <c r="BN157" s="37">
        <v>59605</v>
      </c>
      <c r="BO157" s="37">
        <v>0</v>
      </c>
      <c r="BP157">
        <v>0</v>
      </c>
      <c r="BQ157">
        <v>0</v>
      </c>
      <c r="BR157" s="37">
        <v>0</v>
      </c>
      <c r="BS157" s="37"/>
    </row>
    <row r="158" spans="1:71" x14ac:dyDescent="0.2">
      <c r="A158" s="40" t="str">
        <f t="shared" si="8"/>
        <v>2022–23SHIP</v>
      </c>
      <c r="B158" t="s">
        <v>660</v>
      </c>
      <c r="C158" t="s">
        <v>269</v>
      </c>
      <c r="D158">
        <v>0</v>
      </c>
      <c r="E158">
        <v>29936</v>
      </c>
      <c r="F158">
        <v>7551</v>
      </c>
      <c r="G158">
        <v>4766</v>
      </c>
      <c r="H158">
        <v>161</v>
      </c>
      <c r="I158">
        <v>12400</v>
      </c>
      <c r="J158">
        <v>0</v>
      </c>
      <c r="K158">
        <v>843891</v>
      </c>
      <c r="L158">
        <v>44860</v>
      </c>
      <c r="M158">
        <v>366</v>
      </c>
      <c r="N158">
        <v>525970</v>
      </c>
      <c r="O158">
        <v>25008</v>
      </c>
      <c r="P158">
        <v>0</v>
      </c>
      <c r="Q158">
        <v>0</v>
      </c>
      <c r="R158">
        <v>0</v>
      </c>
      <c r="S158">
        <v>62640</v>
      </c>
      <c r="T158">
        <v>0</v>
      </c>
      <c r="U158">
        <v>0</v>
      </c>
      <c r="V158">
        <v>0</v>
      </c>
      <c r="W158">
        <v>0</v>
      </c>
      <c r="X158">
        <v>0</v>
      </c>
      <c r="Y158">
        <v>0</v>
      </c>
      <c r="Z158">
        <v>1368713</v>
      </c>
      <c r="AA158">
        <v>0</v>
      </c>
      <c r="AB158">
        <v>0</v>
      </c>
      <c r="AC158">
        <v>0</v>
      </c>
      <c r="AD158">
        <v>0</v>
      </c>
      <c r="AE158">
        <v>0</v>
      </c>
      <c r="AF158">
        <v>3520</v>
      </c>
      <c r="AG158">
        <v>0</v>
      </c>
      <c r="AH158">
        <v>398271</v>
      </c>
      <c r="AI158">
        <v>503</v>
      </c>
      <c r="AJ158">
        <v>43800</v>
      </c>
      <c r="AK158">
        <v>0</v>
      </c>
      <c r="AL158">
        <v>6790</v>
      </c>
      <c r="AM158">
        <v>15840</v>
      </c>
      <c r="AN158">
        <v>200</v>
      </c>
      <c r="AO158" s="37">
        <v>140707</v>
      </c>
      <c r="AP158">
        <v>156</v>
      </c>
      <c r="AQ158">
        <v>6787</v>
      </c>
      <c r="AR158">
        <v>291774</v>
      </c>
      <c r="AS158">
        <v>2428</v>
      </c>
      <c r="AT158">
        <v>17642</v>
      </c>
      <c r="AU158">
        <v>288</v>
      </c>
      <c r="AV158">
        <v>22530</v>
      </c>
      <c r="AW158">
        <v>4000</v>
      </c>
      <c r="AX158" s="37">
        <v>244000</v>
      </c>
      <c r="AY158">
        <v>4258</v>
      </c>
      <c r="AZ158">
        <v>34474</v>
      </c>
      <c r="BA158">
        <v>0</v>
      </c>
      <c r="BB158">
        <v>7500</v>
      </c>
      <c r="BC158">
        <v>33335</v>
      </c>
      <c r="BD158" s="37">
        <v>0</v>
      </c>
      <c r="BE158" s="37">
        <v>52226</v>
      </c>
      <c r="BF158">
        <v>0</v>
      </c>
      <c r="BG158">
        <v>0</v>
      </c>
      <c r="BH158">
        <v>0</v>
      </c>
      <c r="BI158">
        <v>14051</v>
      </c>
      <c r="BJ158">
        <v>0</v>
      </c>
      <c r="BK158" s="37">
        <v>8208</v>
      </c>
      <c r="BL158">
        <v>0</v>
      </c>
      <c r="BM158">
        <v>40389</v>
      </c>
      <c r="BN158" s="37">
        <v>408806</v>
      </c>
      <c r="BO158">
        <v>0</v>
      </c>
      <c r="BP158">
        <v>0</v>
      </c>
      <c r="BQ158">
        <v>0</v>
      </c>
      <c r="BR158">
        <v>1575144</v>
      </c>
      <c r="BS158" s="37"/>
    </row>
    <row r="159" spans="1:71" x14ac:dyDescent="0.2">
      <c r="A159" s="40" t="str">
        <f t="shared" si="8"/>
        <v>2022–23SING</v>
      </c>
      <c r="B159" t="s">
        <v>660</v>
      </c>
      <c r="C159" t="s">
        <v>270</v>
      </c>
      <c r="D159">
        <v>639616</v>
      </c>
      <c r="E159" s="37">
        <v>58087376</v>
      </c>
      <c r="F159">
        <v>2646511</v>
      </c>
      <c r="G159">
        <v>3100212</v>
      </c>
      <c r="H159">
        <v>607039</v>
      </c>
      <c r="I159" s="37">
        <v>30117746</v>
      </c>
      <c r="J159">
        <v>22470757</v>
      </c>
      <c r="K159">
        <v>429106</v>
      </c>
      <c r="L159">
        <v>655428</v>
      </c>
      <c r="M159">
        <v>1631034</v>
      </c>
      <c r="N159">
        <v>2026475</v>
      </c>
      <c r="O159">
        <v>0</v>
      </c>
      <c r="P159">
        <v>0</v>
      </c>
      <c r="Q159">
        <v>25694</v>
      </c>
      <c r="R159">
        <v>9713</v>
      </c>
      <c r="S159">
        <v>2089062</v>
      </c>
      <c r="T159">
        <v>23300</v>
      </c>
      <c r="U159">
        <v>0</v>
      </c>
      <c r="V159">
        <v>86238</v>
      </c>
      <c r="W159">
        <v>4320681</v>
      </c>
      <c r="X159">
        <v>90607</v>
      </c>
      <c r="Y159" s="37">
        <v>497270699</v>
      </c>
      <c r="Z159">
        <v>44610404</v>
      </c>
      <c r="AA159">
        <v>0</v>
      </c>
      <c r="AB159">
        <v>112180809</v>
      </c>
      <c r="AC159">
        <v>62125</v>
      </c>
      <c r="AD159">
        <v>1778648</v>
      </c>
      <c r="AE159">
        <v>19127</v>
      </c>
      <c r="AF159">
        <v>109137</v>
      </c>
      <c r="AG159">
        <v>191714</v>
      </c>
      <c r="AH159">
        <v>10536871</v>
      </c>
      <c r="AI159" s="37">
        <v>1532403</v>
      </c>
      <c r="AJ159">
        <v>64017</v>
      </c>
      <c r="AK159">
        <v>146340</v>
      </c>
      <c r="AL159">
        <v>407822</v>
      </c>
      <c r="AM159">
        <v>1009635</v>
      </c>
      <c r="AN159">
        <v>57304</v>
      </c>
      <c r="AO159" s="37">
        <v>257707</v>
      </c>
      <c r="AP159">
        <v>40343</v>
      </c>
      <c r="AQ159">
        <v>56988</v>
      </c>
      <c r="AR159">
        <v>494780</v>
      </c>
      <c r="AS159">
        <v>1813851</v>
      </c>
      <c r="AT159">
        <v>496019</v>
      </c>
      <c r="AU159" s="37">
        <v>118710498</v>
      </c>
      <c r="AV159" s="37">
        <v>1881940</v>
      </c>
      <c r="AW159">
        <v>5445553</v>
      </c>
      <c r="AX159" s="37">
        <v>5852465</v>
      </c>
      <c r="AY159">
        <v>16306</v>
      </c>
      <c r="AZ159" s="37">
        <v>11956652</v>
      </c>
      <c r="BA159" s="37">
        <v>3135603</v>
      </c>
      <c r="BB159" s="37">
        <v>686468</v>
      </c>
      <c r="BC159" s="37">
        <v>7949740</v>
      </c>
      <c r="BD159">
        <v>3104434</v>
      </c>
      <c r="BE159">
        <v>29863529</v>
      </c>
      <c r="BF159">
        <v>116146</v>
      </c>
      <c r="BG159">
        <v>498588</v>
      </c>
      <c r="BH159">
        <v>1321083</v>
      </c>
      <c r="BI159">
        <v>1022139</v>
      </c>
      <c r="BJ159">
        <v>71838</v>
      </c>
      <c r="BK159">
        <v>14659390</v>
      </c>
      <c r="BL159">
        <v>348031</v>
      </c>
      <c r="BM159" s="37">
        <v>9198233</v>
      </c>
      <c r="BN159">
        <v>1251884</v>
      </c>
      <c r="BO159">
        <v>50177</v>
      </c>
      <c r="BP159">
        <v>0</v>
      </c>
      <c r="BQ159">
        <v>260334</v>
      </c>
      <c r="BR159" s="37">
        <v>1162994173</v>
      </c>
      <c r="BS159" s="37"/>
    </row>
    <row r="160" spans="1:71" x14ac:dyDescent="0.2">
      <c r="A160" s="40" t="str">
        <f t="shared" si="8"/>
        <v>2022–23SLEO</v>
      </c>
      <c r="B160" t="s">
        <v>660</v>
      </c>
      <c r="C160" t="s">
        <v>271</v>
      </c>
      <c r="D160">
        <v>0</v>
      </c>
      <c r="E160" s="37">
        <v>0</v>
      </c>
      <c r="F160" s="37">
        <v>0</v>
      </c>
      <c r="G160" s="37">
        <v>0</v>
      </c>
      <c r="H160" s="37">
        <v>0</v>
      </c>
      <c r="I160" s="37">
        <v>0</v>
      </c>
      <c r="J160">
        <v>0</v>
      </c>
      <c r="K160" s="37">
        <v>0</v>
      </c>
      <c r="L160" s="37">
        <v>0</v>
      </c>
      <c r="M160" s="37">
        <v>0</v>
      </c>
      <c r="N160" s="37">
        <v>0</v>
      </c>
      <c r="O160">
        <v>0</v>
      </c>
      <c r="P160">
        <v>0</v>
      </c>
      <c r="Q160">
        <v>0</v>
      </c>
      <c r="R160">
        <v>0</v>
      </c>
      <c r="S160">
        <v>0</v>
      </c>
      <c r="T160">
        <v>0</v>
      </c>
      <c r="U160" s="37">
        <v>17150</v>
      </c>
      <c r="V160" s="37">
        <v>0</v>
      </c>
      <c r="W160">
        <v>0</v>
      </c>
      <c r="X160" s="37">
        <v>0</v>
      </c>
      <c r="Y160">
        <v>0</v>
      </c>
      <c r="Z160" s="37">
        <v>0</v>
      </c>
      <c r="AA160" s="37">
        <v>0</v>
      </c>
      <c r="AB160">
        <v>0</v>
      </c>
      <c r="AC160">
        <v>0</v>
      </c>
      <c r="AD160">
        <v>0</v>
      </c>
      <c r="AE160" s="37">
        <v>0</v>
      </c>
      <c r="AF160" s="37">
        <v>0</v>
      </c>
      <c r="AG160" s="37">
        <v>0</v>
      </c>
      <c r="AH160" s="37">
        <v>0</v>
      </c>
      <c r="AI160" s="37">
        <v>0</v>
      </c>
      <c r="AJ160" s="37">
        <v>0</v>
      </c>
      <c r="AK160" s="37">
        <v>0</v>
      </c>
      <c r="AL160" s="37">
        <v>0</v>
      </c>
      <c r="AM160" s="37">
        <v>0</v>
      </c>
      <c r="AN160">
        <v>0</v>
      </c>
      <c r="AO160" s="37">
        <v>0</v>
      </c>
      <c r="AP160" s="37">
        <v>0</v>
      </c>
      <c r="AQ160" s="37">
        <v>0</v>
      </c>
      <c r="AR160" s="37">
        <v>0</v>
      </c>
      <c r="AS160" s="37">
        <v>0</v>
      </c>
      <c r="AT160" s="37">
        <v>0</v>
      </c>
      <c r="AU160" s="37">
        <v>0</v>
      </c>
      <c r="AV160" s="37">
        <v>0</v>
      </c>
      <c r="AW160" s="37">
        <v>0</v>
      </c>
      <c r="AX160" s="37">
        <v>1297673</v>
      </c>
      <c r="AY160" s="37">
        <v>0</v>
      </c>
      <c r="AZ160" s="37">
        <v>357905</v>
      </c>
      <c r="BA160" s="37">
        <v>0</v>
      </c>
      <c r="BB160" s="37">
        <v>5000</v>
      </c>
      <c r="BC160" s="37">
        <v>4000</v>
      </c>
      <c r="BD160" s="37">
        <v>500</v>
      </c>
      <c r="BE160" s="37">
        <v>0</v>
      </c>
      <c r="BF160" s="37">
        <v>0</v>
      </c>
      <c r="BG160" s="37">
        <v>0</v>
      </c>
      <c r="BH160">
        <v>0</v>
      </c>
      <c r="BI160" s="37">
        <v>0</v>
      </c>
      <c r="BJ160" s="37">
        <v>3500</v>
      </c>
      <c r="BK160" s="37">
        <v>6594</v>
      </c>
      <c r="BL160" s="37">
        <v>0</v>
      </c>
      <c r="BM160" s="37">
        <v>0</v>
      </c>
      <c r="BN160" s="37">
        <v>63503</v>
      </c>
      <c r="BO160">
        <v>0</v>
      </c>
      <c r="BP160">
        <v>0</v>
      </c>
      <c r="BQ160">
        <v>0</v>
      </c>
      <c r="BR160" s="37">
        <v>0</v>
      </c>
      <c r="BS160" s="37"/>
    </row>
    <row r="161" spans="1:71" x14ac:dyDescent="0.2">
      <c r="A161" s="40" t="str">
        <f t="shared" si="8"/>
        <v>2022–23SLOV</v>
      </c>
      <c r="B161" t="s">
        <v>660</v>
      </c>
      <c r="C161" t="s">
        <v>272</v>
      </c>
      <c r="D161">
        <v>0</v>
      </c>
      <c r="E161">
        <v>960213</v>
      </c>
      <c r="F161">
        <v>0</v>
      </c>
      <c r="G161" s="37">
        <v>0</v>
      </c>
      <c r="H161">
        <v>0</v>
      </c>
      <c r="I161" s="37">
        <v>0</v>
      </c>
      <c r="J161" s="37">
        <v>0</v>
      </c>
      <c r="K161" s="37">
        <v>0</v>
      </c>
      <c r="L161">
        <v>0</v>
      </c>
      <c r="M161">
        <v>0</v>
      </c>
      <c r="N161">
        <v>3482</v>
      </c>
      <c r="O161">
        <v>0</v>
      </c>
      <c r="P161" s="37">
        <v>0</v>
      </c>
      <c r="Q161">
        <v>0</v>
      </c>
      <c r="R161">
        <v>0</v>
      </c>
      <c r="S161">
        <v>0</v>
      </c>
      <c r="T161">
        <v>0</v>
      </c>
      <c r="U161">
        <v>0</v>
      </c>
      <c r="V161">
        <v>0</v>
      </c>
      <c r="W161" s="37">
        <v>0</v>
      </c>
      <c r="X161" s="37">
        <v>0</v>
      </c>
      <c r="Y161" s="37">
        <v>123410700</v>
      </c>
      <c r="Z161">
        <v>30450</v>
      </c>
      <c r="AA161">
        <v>0</v>
      </c>
      <c r="AB161">
        <v>0</v>
      </c>
      <c r="AC161" s="37">
        <v>0</v>
      </c>
      <c r="AD161">
        <v>17376</v>
      </c>
      <c r="AE161">
        <v>0</v>
      </c>
      <c r="AF161">
        <v>0</v>
      </c>
      <c r="AG161">
        <v>0</v>
      </c>
      <c r="AH161" s="37">
        <v>0</v>
      </c>
      <c r="AI161" s="37">
        <v>155679</v>
      </c>
      <c r="AJ161">
        <v>0</v>
      </c>
      <c r="AK161">
        <v>0</v>
      </c>
      <c r="AL161" s="37">
        <v>0</v>
      </c>
      <c r="AM161" s="37">
        <v>3008</v>
      </c>
      <c r="AN161" s="37">
        <v>0</v>
      </c>
      <c r="AO161" s="37">
        <v>0</v>
      </c>
      <c r="AP161" s="37">
        <v>0</v>
      </c>
      <c r="AQ161">
        <v>0</v>
      </c>
      <c r="AR161" s="37">
        <v>0</v>
      </c>
      <c r="AS161" s="37">
        <v>0</v>
      </c>
      <c r="AT161" s="37">
        <v>900</v>
      </c>
      <c r="AU161" s="37">
        <v>51161</v>
      </c>
      <c r="AV161" s="37">
        <v>0</v>
      </c>
      <c r="AW161" s="37">
        <v>0</v>
      </c>
      <c r="AX161" s="37">
        <v>0</v>
      </c>
      <c r="AY161">
        <v>0</v>
      </c>
      <c r="AZ161" s="37">
        <v>148136</v>
      </c>
      <c r="BA161" s="37">
        <v>0</v>
      </c>
      <c r="BB161" s="37">
        <v>50054</v>
      </c>
      <c r="BC161" s="37">
        <v>17138</v>
      </c>
      <c r="BD161" s="37">
        <v>48079</v>
      </c>
      <c r="BE161" s="37">
        <v>0</v>
      </c>
      <c r="BF161" s="37">
        <v>0</v>
      </c>
      <c r="BG161" s="37">
        <v>0</v>
      </c>
      <c r="BH161">
        <v>0</v>
      </c>
      <c r="BI161" s="37">
        <v>0</v>
      </c>
      <c r="BJ161" s="37">
        <v>0</v>
      </c>
      <c r="BK161" s="37">
        <v>0</v>
      </c>
      <c r="BL161" s="37">
        <v>0</v>
      </c>
      <c r="BM161" s="37">
        <v>33744</v>
      </c>
      <c r="BN161" s="37">
        <v>0</v>
      </c>
      <c r="BO161">
        <v>0</v>
      </c>
      <c r="BP161">
        <v>0</v>
      </c>
      <c r="BQ161">
        <v>0</v>
      </c>
      <c r="BR161" s="37">
        <v>0</v>
      </c>
      <c r="BS161" s="37"/>
    </row>
    <row r="162" spans="1:71" x14ac:dyDescent="0.2">
      <c r="A162" s="40" t="str">
        <f t="shared" si="8"/>
        <v>2022–23SOLO</v>
      </c>
      <c r="B162" t="s">
        <v>660</v>
      </c>
      <c r="C162" t="s">
        <v>273</v>
      </c>
      <c r="D162">
        <v>0</v>
      </c>
      <c r="E162" s="37">
        <v>5010062</v>
      </c>
      <c r="F162">
        <v>171609</v>
      </c>
      <c r="G162">
        <v>6600</v>
      </c>
      <c r="H162" s="37">
        <v>3317872</v>
      </c>
      <c r="I162" s="37">
        <v>480979</v>
      </c>
      <c r="J162">
        <v>5303</v>
      </c>
      <c r="K162">
        <v>42812</v>
      </c>
      <c r="L162" s="37">
        <v>2041402</v>
      </c>
      <c r="M162" s="37">
        <v>1085077</v>
      </c>
      <c r="N162">
        <v>384344</v>
      </c>
      <c r="O162">
        <v>0</v>
      </c>
      <c r="P162">
        <v>0</v>
      </c>
      <c r="Q162">
        <v>0</v>
      </c>
      <c r="R162">
        <v>0</v>
      </c>
      <c r="S162">
        <v>90454</v>
      </c>
      <c r="T162">
        <v>0</v>
      </c>
      <c r="U162">
        <v>2227113</v>
      </c>
      <c r="V162">
        <v>67837</v>
      </c>
      <c r="W162" s="37">
        <v>0</v>
      </c>
      <c r="X162" s="37">
        <v>261000</v>
      </c>
      <c r="Y162">
        <v>0</v>
      </c>
      <c r="Z162">
        <v>1386322</v>
      </c>
      <c r="AA162">
        <v>0</v>
      </c>
      <c r="AB162">
        <v>0</v>
      </c>
      <c r="AC162">
        <v>4550</v>
      </c>
      <c r="AD162">
        <v>0</v>
      </c>
      <c r="AE162">
        <v>13511</v>
      </c>
      <c r="AF162">
        <v>317168</v>
      </c>
      <c r="AG162" s="37">
        <v>493943</v>
      </c>
      <c r="AH162" s="37">
        <v>167780</v>
      </c>
      <c r="AI162" s="37">
        <v>342144</v>
      </c>
      <c r="AJ162">
        <v>75795</v>
      </c>
      <c r="AK162">
        <v>636513</v>
      </c>
      <c r="AL162" s="37">
        <v>1548812</v>
      </c>
      <c r="AM162" s="37">
        <v>478667</v>
      </c>
      <c r="AN162" s="37">
        <v>0</v>
      </c>
      <c r="AO162" s="37">
        <v>213652</v>
      </c>
      <c r="AP162">
        <v>107282</v>
      </c>
      <c r="AQ162" s="37">
        <v>99869</v>
      </c>
      <c r="AR162" s="37">
        <v>236965</v>
      </c>
      <c r="AS162" s="37">
        <v>213042</v>
      </c>
      <c r="AT162" s="37">
        <v>2692479</v>
      </c>
      <c r="AU162">
        <v>216481</v>
      </c>
      <c r="AV162" s="37">
        <v>1675289</v>
      </c>
      <c r="AW162" s="37">
        <v>804907</v>
      </c>
      <c r="AX162" s="37">
        <v>1797100</v>
      </c>
      <c r="AY162">
        <v>99198</v>
      </c>
      <c r="AZ162" s="37">
        <v>1781382</v>
      </c>
      <c r="BA162" s="37">
        <v>3110974</v>
      </c>
      <c r="BB162" s="37">
        <v>357919</v>
      </c>
      <c r="BC162" s="37">
        <v>3288688</v>
      </c>
      <c r="BD162" s="37">
        <v>1715902</v>
      </c>
      <c r="BE162">
        <v>2271750</v>
      </c>
      <c r="BF162">
        <v>248615</v>
      </c>
      <c r="BG162">
        <v>729568</v>
      </c>
      <c r="BH162">
        <v>13333</v>
      </c>
      <c r="BI162" s="37">
        <v>562606</v>
      </c>
      <c r="BJ162">
        <v>148437</v>
      </c>
      <c r="BK162" s="37">
        <v>686893</v>
      </c>
      <c r="BL162">
        <v>179128</v>
      </c>
      <c r="BM162" s="37">
        <v>855600</v>
      </c>
      <c r="BN162" s="37">
        <v>4486162</v>
      </c>
      <c r="BO162">
        <v>3211</v>
      </c>
      <c r="BP162">
        <v>0</v>
      </c>
      <c r="BQ162">
        <v>0</v>
      </c>
      <c r="BR162" s="37">
        <v>184869</v>
      </c>
      <c r="BS162" s="37"/>
    </row>
    <row r="163" spans="1:71" x14ac:dyDescent="0.2">
      <c r="A163" s="40" t="str">
        <f t="shared" si="8"/>
        <v>2022–23SOML</v>
      </c>
      <c r="B163" t="s">
        <v>660</v>
      </c>
      <c r="C163" t="s">
        <v>274</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386057</v>
      </c>
      <c r="AR163">
        <v>0</v>
      </c>
      <c r="AS163">
        <v>0</v>
      </c>
      <c r="AT163">
        <v>0</v>
      </c>
      <c r="AU163">
        <v>0</v>
      </c>
      <c r="AV163">
        <v>0</v>
      </c>
      <c r="AW163">
        <v>0</v>
      </c>
      <c r="AX163">
        <v>0</v>
      </c>
      <c r="AY163">
        <v>0</v>
      </c>
      <c r="AZ163" s="37">
        <v>0</v>
      </c>
      <c r="BA163">
        <v>0</v>
      </c>
      <c r="BB163">
        <v>0</v>
      </c>
      <c r="BC163">
        <v>2660</v>
      </c>
      <c r="BD163">
        <v>5000</v>
      </c>
      <c r="BE163">
        <v>0</v>
      </c>
      <c r="BF163">
        <v>0</v>
      </c>
      <c r="BG163">
        <v>0</v>
      </c>
      <c r="BH163">
        <v>0</v>
      </c>
      <c r="BI163">
        <v>0</v>
      </c>
      <c r="BJ163">
        <v>0</v>
      </c>
      <c r="BK163">
        <v>0</v>
      </c>
      <c r="BL163">
        <v>0</v>
      </c>
      <c r="BM163">
        <v>0</v>
      </c>
      <c r="BN163">
        <v>0</v>
      </c>
      <c r="BO163">
        <v>0</v>
      </c>
      <c r="BP163">
        <v>0</v>
      </c>
      <c r="BQ163">
        <v>0</v>
      </c>
      <c r="BR163">
        <v>0</v>
      </c>
      <c r="BS163" s="37"/>
    </row>
    <row r="164" spans="1:71" x14ac:dyDescent="0.2">
      <c r="A164" s="40" t="str">
        <f t="shared" si="8"/>
        <v>2022–23SPAI</v>
      </c>
      <c r="B164" t="s">
        <v>660</v>
      </c>
      <c r="C164" t="s">
        <v>275</v>
      </c>
      <c r="D164">
        <v>359497</v>
      </c>
      <c r="E164">
        <v>14</v>
      </c>
      <c r="F164">
        <v>0</v>
      </c>
      <c r="G164">
        <v>812797</v>
      </c>
      <c r="H164">
        <v>4</v>
      </c>
      <c r="I164">
        <v>545872</v>
      </c>
      <c r="J164">
        <v>0</v>
      </c>
      <c r="K164">
        <v>0</v>
      </c>
      <c r="L164">
        <v>0</v>
      </c>
      <c r="M164">
        <v>216119</v>
      </c>
      <c r="N164">
        <v>0</v>
      </c>
      <c r="O164">
        <v>0</v>
      </c>
      <c r="P164">
        <v>0</v>
      </c>
      <c r="Q164">
        <v>0</v>
      </c>
      <c r="R164">
        <v>0</v>
      </c>
      <c r="S164">
        <v>0</v>
      </c>
      <c r="T164">
        <v>28600</v>
      </c>
      <c r="U164">
        <v>0</v>
      </c>
      <c r="V164">
        <v>0</v>
      </c>
      <c r="W164">
        <v>793333</v>
      </c>
      <c r="X164">
        <v>25762</v>
      </c>
      <c r="Y164">
        <v>605909453</v>
      </c>
      <c r="Z164">
        <v>0</v>
      </c>
      <c r="AA164">
        <v>0</v>
      </c>
      <c r="AB164">
        <v>0</v>
      </c>
      <c r="AC164">
        <v>483442</v>
      </c>
      <c r="AD164">
        <v>0</v>
      </c>
      <c r="AE164">
        <v>137</v>
      </c>
      <c r="AF164">
        <v>3460</v>
      </c>
      <c r="AG164">
        <v>186</v>
      </c>
      <c r="AH164">
        <v>9414</v>
      </c>
      <c r="AI164">
        <v>419969</v>
      </c>
      <c r="AJ164">
        <v>0</v>
      </c>
      <c r="AK164">
        <v>87593</v>
      </c>
      <c r="AL164">
        <v>21311</v>
      </c>
      <c r="AM164">
        <v>6436</v>
      </c>
      <c r="AN164">
        <v>38339</v>
      </c>
      <c r="AO164">
        <v>43571</v>
      </c>
      <c r="AP164">
        <v>100008</v>
      </c>
      <c r="AQ164">
        <v>9497</v>
      </c>
      <c r="AR164">
        <v>49454</v>
      </c>
      <c r="AS164">
        <v>169</v>
      </c>
      <c r="AT164">
        <v>0</v>
      </c>
      <c r="AU164">
        <v>64599</v>
      </c>
      <c r="AV164">
        <v>177926</v>
      </c>
      <c r="AW164">
        <v>1036015</v>
      </c>
      <c r="AX164">
        <v>1497521</v>
      </c>
      <c r="AY164">
        <v>187643</v>
      </c>
      <c r="AZ164">
        <v>956751</v>
      </c>
      <c r="BA164">
        <v>226953</v>
      </c>
      <c r="BB164">
        <v>89569</v>
      </c>
      <c r="BC164">
        <v>4541799</v>
      </c>
      <c r="BD164">
        <v>656196</v>
      </c>
      <c r="BE164">
        <v>8930886</v>
      </c>
      <c r="BF164">
        <v>0</v>
      </c>
      <c r="BG164">
        <v>36528</v>
      </c>
      <c r="BH164">
        <v>55329</v>
      </c>
      <c r="BI164" s="37">
        <v>11115</v>
      </c>
      <c r="BJ164">
        <v>3083</v>
      </c>
      <c r="BK164">
        <v>388626</v>
      </c>
      <c r="BL164">
        <v>2975</v>
      </c>
      <c r="BM164">
        <v>5561396</v>
      </c>
      <c r="BN164">
        <v>81865</v>
      </c>
      <c r="BO164">
        <v>38256</v>
      </c>
      <c r="BP164">
        <v>710</v>
      </c>
      <c r="BQ164">
        <v>20902</v>
      </c>
      <c r="BR164">
        <v>8060</v>
      </c>
      <c r="BS164" s="37"/>
    </row>
    <row r="165" spans="1:71" x14ac:dyDescent="0.2">
      <c r="A165" s="40" t="str">
        <f t="shared" si="8"/>
        <v>2022–23SRIL</v>
      </c>
      <c r="B165" t="s">
        <v>660</v>
      </c>
      <c r="C165" t="s">
        <v>276</v>
      </c>
      <c r="D165">
        <v>2000</v>
      </c>
      <c r="E165" s="37">
        <v>0</v>
      </c>
      <c r="F165">
        <v>0</v>
      </c>
      <c r="G165">
        <v>10000</v>
      </c>
      <c r="H165">
        <v>0</v>
      </c>
      <c r="I165">
        <v>209990</v>
      </c>
      <c r="J165">
        <v>11060</v>
      </c>
      <c r="K165">
        <v>11717</v>
      </c>
      <c r="L165">
        <v>344923</v>
      </c>
      <c r="M165">
        <v>209305</v>
      </c>
      <c r="N165">
        <v>0</v>
      </c>
      <c r="O165">
        <v>0</v>
      </c>
      <c r="P165">
        <v>0</v>
      </c>
      <c r="Q165">
        <v>0</v>
      </c>
      <c r="R165">
        <v>0</v>
      </c>
      <c r="S165">
        <v>0</v>
      </c>
      <c r="T165">
        <v>0</v>
      </c>
      <c r="U165">
        <v>0</v>
      </c>
      <c r="V165">
        <v>0</v>
      </c>
      <c r="W165">
        <v>0</v>
      </c>
      <c r="X165">
        <v>24023</v>
      </c>
      <c r="Y165">
        <v>0</v>
      </c>
      <c r="Z165">
        <v>0</v>
      </c>
      <c r="AA165">
        <v>0</v>
      </c>
      <c r="AB165">
        <v>0</v>
      </c>
      <c r="AC165">
        <v>0</v>
      </c>
      <c r="AD165">
        <v>0</v>
      </c>
      <c r="AE165">
        <v>0</v>
      </c>
      <c r="AF165">
        <v>0</v>
      </c>
      <c r="AG165">
        <v>96973</v>
      </c>
      <c r="AH165">
        <v>48313</v>
      </c>
      <c r="AI165">
        <v>0</v>
      </c>
      <c r="AJ165">
        <v>0</v>
      </c>
      <c r="AK165">
        <v>105227</v>
      </c>
      <c r="AL165">
        <v>0</v>
      </c>
      <c r="AM165">
        <v>113486</v>
      </c>
      <c r="AN165">
        <v>0</v>
      </c>
      <c r="AO165">
        <v>111723</v>
      </c>
      <c r="AP165">
        <v>0</v>
      </c>
      <c r="AQ165">
        <v>256</v>
      </c>
      <c r="AR165">
        <v>51984</v>
      </c>
      <c r="AS165">
        <v>0</v>
      </c>
      <c r="AT165">
        <v>0</v>
      </c>
      <c r="AU165">
        <v>0</v>
      </c>
      <c r="AV165">
        <v>26826</v>
      </c>
      <c r="AW165">
        <v>95680</v>
      </c>
      <c r="AX165">
        <v>486812</v>
      </c>
      <c r="AY165">
        <v>0</v>
      </c>
      <c r="AZ165">
        <v>162250</v>
      </c>
      <c r="BA165">
        <v>7596</v>
      </c>
      <c r="BB165">
        <v>104</v>
      </c>
      <c r="BC165">
        <v>397332</v>
      </c>
      <c r="BD165">
        <v>125400</v>
      </c>
      <c r="BE165">
        <v>44430</v>
      </c>
      <c r="BF165">
        <v>0</v>
      </c>
      <c r="BG165">
        <v>0</v>
      </c>
      <c r="BH165">
        <v>17157</v>
      </c>
      <c r="BI165">
        <v>569241</v>
      </c>
      <c r="BJ165">
        <v>475</v>
      </c>
      <c r="BK165">
        <v>10228</v>
      </c>
      <c r="BL165">
        <v>0</v>
      </c>
      <c r="BM165">
        <v>108958</v>
      </c>
      <c r="BN165">
        <v>19786</v>
      </c>
      <c r="BO165">
        <v>0</v>
      </c>
      <c r="BP165">
        <v>0</v>
      </c>
      <c r="BQ165">
        <v>357</v>
      </c>
      <c r="BR165">
        <v>8535</v>
      </c>
      <c r="BS165" s="37"/>
    </row>
    <row r="166" spans="1:71" x14ac:dyDescent="0.2">
      <c r="A166" s="40" t="str">
        <f t="shared" si="8"/>
        <v>2022–23SRNM</v>
      </c>
      <c r="B166" t="s">
        <v>660</v>
      </c>
      <c r="C166" t="s">
        <v>277</v>
      </c>
      <c r="D166">
        <v>0</v>
      </c>
      <c r="E166">
        <v>0</v>
      </c>
      <c r="F166">
        <v>0</v>
      </c>
      <c r="G166">
        <v>0</v>
      </c>
      <c r="H166">
        <v>0</v>
      </c>
      <c r="I166">
        <v>0</v>
      </c>
      <c r="J166">
        <v>0</v>
      </c>
      <c r="K166">
        <v>0</v>
      </c>
      <c r="L166">
        <v>0</v>
      </c>
      <c r="M166">
        <v>0</v>
      </c>
      <c r="N166" s="37">
        <v>0</v>
      </c>
      <c r="O166">
        <v>0</v>
      </c>
      <c r="P166">
        <v>0</v>
      </c>
      <c r="Q166">
        <v>0</v>
      </c>
      <c r="R166">
        <v>0</v>
      </c>
      <c r="S166">
        <v>0</v>
      </c>
      <c r="T166">
        <v>0</v>
      </c>
      <c r="U166">
        <v>0</v>
      </c>
      <c r="V166">
        <v>0</v>
      </c>
      <c r="W166">
        <v>0</v>
      </c>
      <c r="X166">
        <v>0</v>
      </c>
      <c r="Y166">
        <v>0</v>
      </c>
      <c r="Z166">
        <v>0</v>
      </c>
      <c r="AA166">
        <v>0</v>
      </c>
      <c r="AB166">
        <v>0</v>
      </c>
      <c r="AC166">
        <v>0</v>
      </c>
      <c r="AD166">
        <v>0</v>
      </c>
      <c r="AE166">
        <v>0</v>
      </c>
      <c r="AF166">
        <v>0</v>
      </c>
      <c r="AG166">
        <v>105</v>
      </c>
      <c r="AH166">
        <v>0</v>
      </c>
      <c r="AI166">
        <v>12767</v>
      </c>
      <c r="AJ166">
        <v>0</v>
      </c>
      <c r="AK166">
        <v>12414</v>
      </c>
      <c r="AL166">
        <v>0</v>
      </c>
      <c r="AM166">
        <v>0</v>
      </c>
      <c r="AN166">
        <v>0</v>
      </c>
      <c r="AO166">
        <v>19222</v>
      </c>
      <c r="AP166">
        <v>0</v>
      </c>
      <c r="AQ166">
        <v>6</v>
      </c>
      <c r="AR166">
        <v>286</v>
      </c>
      <c r="AS166">
        <v>0</v>
      </c>
      <c r="AT166">
        <v>0</v>
      </c>
      <c r="AU166">
        <v>0</v>
      </c>
      <c r="AV166">
        <v>60967</v>
      </c>
      <c r="AW166">
        <v>0</v>
      </c>
      <c r="AX166">
        <v>480222</v>
      </c>
      <c r="AY166">
        <v>0</v>
      </c>
      <c r="AZ166">
        <v>224064</v>
      </c>
      <c r="BA166">
        <v>0</v>
      </c>
      <c r="BB166">
        <v>0</v>
      </c>
      <c r="BC166">
        <v>866</v>
      </c>
      <c r="BD166">
        <v>0</v>
      </c>
      <c r="BE166">
        <v>0</v>
      </c>
      <c r="BF166">
        <v>0</v>
      </c>
      <c r="BG166">
        <v>0</v>
      </c>
      <c r="BH166">
        <v>0</v>
      </c>
      <c r="BI166">
        <v>262</v>
      </c>
      <c r="BJ166">
        <v>0</v>
      </c>
      <c r="BK166">
        <v>144583</v>
      </c>
      <c r="BL166">
        <v>0</v>
      </c>
      <c r="BM166">
        <v>113</v>
      </c>
      <c r="BN166">
        <v>0</v>
      </c>
      <c r="BO166">
        <v>0</v>
      </c>
      <c r="BP166">
        <v>0</v>
      </c>
      <c r="BQ166">
        <v>0</v>
      </c>
      <c r="BR166" s="37">
        <v>0</v>
      </c>
      <c r="BS166" s="37"/>
    </row>
    <row r="167" spans="1:71" x14ac:dyDescent="0.2">
      <c r="A167" s="40" t="str">
        <f t="shared" si="8"/>
        <v>2022–23SSUD</v>
      </c>
      <c r="B167" t="s">
        <v>660</v>
      </c>
      <c r="C167" t="s">
        <v>325</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s="37">
        <v>0</v>
      </c>
      <c r="AW167">
        <v>0</v>
      </c>
      <c r="AX167">
        <v>0</v>
      </c>
      <c r="AY167">
        <v>0</v>
      </c>
      <c r="AZ167">
        <v>0</v>
      </c>
      <c r="BA167">
        <v>0</v>
      </c>
      <c r="BB167">
        <v>0</v>
      </c>
      <c r="BC167" s="37">
        <v>0</v>
      </c>
      <c r="BD167">
        <v>0</v>
      </c>
      <c r="BE167">
        <v>0</v>
      </c>
      <c r="BF167">
        <v>0</v>
      </c>
      <c r="BG167">
        <v>0</v>
      </c>
      <c r="BH167">
        <v>0</v>
      </c>
      <c r="BI167">
        <v>2231</v>
      </c>
      <c r="BJ167">
        <v>0</v>
      </c>
      <c r="BK167">
        <v>0</v>
      </c>
      <c r="BL167">
        <v>0</v>
      </c>
      <c r="BM167">
        <v>0</v>
      </c>
      <c r="BN167" s="37">
        <v>0</v>
      </c>
      <c r="BO167">
        <v>0</v>
      </c>
      <c r="BP167">
        <v>0</v>
      </c>
      <c r="BQ167">
        <v>0</v>
      </c>
      <c r="BR167">
        <v>0</v>
      </c>
      <c r="BS167" s="37"/>
    </row>
    <row r="168" spans="1:71" x14ac:dyDescent="0.2">
      <c r="A168" s="40" t="str">
        <f t="shared" si="8"/>
        <v>2022–23STHE</v>
      </c>
      <c r="B168" t="s">
        <v>660</v>
      </c>
      <c r="C168" t="s">
        <v>279</v>
      </c>
      <c r="D168">
        <v>0</v>
      </c>
      <c r="E168">
        <v>0</v>
      </c>
      <c r="F168">
        <v>0</v>
      </c>
      <c r="G168">
        <v>0</v>
      </c>
      <c r="H168">
        <v>0</v>
      </c>
      <c r="I168">
        <v>0</v>
      </c>
      <c r="J168">
        <v>0</v>
      </c>
      <c r="K168">
        <v>0</v>
      </c>
      <c r="L168">
        <v>0</v>
      </c>
      <c r="M168">
        <v>0</v>
      </c>
      <c r="N168">
        <v>1829</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s="37">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7644</v>
      </c>
      <c r="BS168" s="37"/>
    </row>
    <row r="169" spans="1:71" x14ac:dyDescent="0.2">
      <c r="A169" s="40" t="str">
        <f t="shared" si="8"/>
        <v>2022–23STLU</v>
      </c>
      <c r="B169" t="s">
        <v>660</v>
      </c>
      <c r="C169" t="s">
        <v>280</v>
      </c>
      <c r="D169">
        <v>0</v>
      </c>
      <c r="E169">
        <v>0</v>
      </c>
      <c r="F169">
        <v>0</v>
      </c>
      <c r="G169">
        <v>0</v>
      </c>
      <c r="H169">
        <v>0</v>
      </c>
      <c r="I169" s="37">
        <v>0</v>
      </c>
      <c r="J169" s="37">
        <v>0</v>
      </c>
      <c r="K169">
        <v>0</v>
      </c>
      <c r="L169">
        <v>0</v>
      </c>
      <c r="M169">
        <v>0</v>
      </c>
      <c r="N169">
        <v>0</v>
      </c>
      <c r="O169">
        <v>0</v>
      </c>
      <c r="P169">
        <v>0</v>
      </c>
      <c r="Q169">
        <v>0</v>
      </c>
      <c r="R169">
        <v>0</v>
      </c>
      <c r="S169">
        <v>0</v>
      </c>
      <c r="T169">
        <v>0</v>
      </c>
      <c r="U169">
        <v>0</v>
      </c>
      <c r="V169">
        <v>0</v>
      </c>
      <c r="W169">
        <v>0</v>
      </c>
      <c r="X169" s="37">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s="37">
        <v>0</v>
      </c>
      <c r="AU169">
        <v>0</v>
      </c>
      <c r="AV169">
        <v>0</v>
      </c>
      <c r="AW169">
        <v>0</v>
      </c>
      <c r="AX169">
        <v>0</v>
      </c>
      <c r="AY169">
        <v>0</v>
      </c>
      <c r="AZ169">
        <v>0</v>
      </c>
      <c r="BA169">
        <v>0</v>
      </c>
      <c r="BB169">
        <v>0</v>
      </c>
      <c r="BC169" s="37">
        <v>2435</v>
      </c>
      <c r="BD169" s="37">
        <v>0</v>
      </c>
      <c r="BE169">
        <v>0</v>
      </c>
      <c r="BF169">
        <v>0</v>
      </c>
      <c r="BG169">
        <v>0</v>
      </c>
      <c r="BH169">
        <v>0</v>
      </c>
      <c r="BI169">
        <v>0</v>
      </c>
      <c r="BJ169">
        <v>0</v>
      </c>
      <c r="BK169">
        <v>0</v>
      </c>
      <c r="BL169">
        <v>0</v>
      </c>
      <c r="BM169">
        <v>0</v>
      </c>
      <c r="BN169" s="37">
        <v>0</v>
      </c>
      <c r="BO169">
        <v>0</v>
      </c>
      <c r="BP169">
        <v>0</v>
      </c>
      <c r="BQ169">
        <v>0</v>
      </c>
      <c r="BR169">
        <v>0</v>
      </c>
      <c r="BS169" s="37"/>
    </row>
    <row r="170" spans="1:71" x14ac:dyDescent="0.2">
      <c r="A170" s="40" t="str">
        <f t="shared" si="8"/>
        <v>2022–23STVI</v>
      </c>
      <c r="B170" t="s">
        <v>660</v>
      </c>
      <c r="C170" t="s">
        <v>336</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33947490</v>
      </c>
      <c r="Z170">
        <v>0</v>
      </c>
      <c r="AA170">
        <v>0</v>
      </c>
      <c r="AB170">
        <v>0</v>
      </c>
      <c r="AC170">
        <v>0</v>
      </c>
      <c r="AD170">
        <v>0</v>
      </c>
      <c r="AE170">
        <v>0</v>
      </c>
      <c r="AF170">
        <v>0</v>
      </c>
      <c r="AG170">
        <v>0</v>
      </c>
      <c r="AH170">
        <v>0</v>
      </c>
      <c r="AI170" s="37">
        <v>0</v>
      </c>
      <c r="AJ170">
        <v>0</v>
      </c>
      <c r="AK170">
        <v>0</v>
      </c>
      <c r="AL170">
        <v>0</v>
      </c>
      <c r="AM170">
        <v>0</v>
      </c>
      <c r="AN170">
        <v>0</v>
      </c>
      <c r="AO170">
        <v>0</v>
      </c>
      <c r="AP170">
        <v>0</v>
      </c>
      <c r="AQ170">
        <v>0</v>
      </c>
      <c r="AR170" s="37">
        <v>0</v>
      </c>
      <c r="AS170">
        <v>0</v>
      </c>
      <c r="AT170">
        <v>0</v>
      </c>
      <c r="AU170">
        <v>0</v>
      </c>
      <c r="AV170" s="37">
        <v>0</v>
      </c>
      <c r="AW170">
        <v>0</v>
      </c>
      <c r="AX170">
        <v>0</v>
      </c>
      <c r="AY170">
        <v>0</v>
      </c>
      <c r="AZ170" s="37">
        <v>0</v>
      </c>
      <c r="BA170">
        <v>0</v>
      </c>
      <c r="BB170">
        <v>0</v>
      </c>
      <c r="BC170" s="37">
        <v>0</v>
      </c>
      <c r="BD170">
        <v>0</v>
      </c>
      <c r="BE170" s="37">
        <v>0</v>
      </c>
      <c r="BF170">
        <v>0</v>
      </c>
      <c r="BG170">
        <v>0</v>
      </c>
      <c r="BH170">
        <v>0</v>
      </c>
      <c r="BI170">
        <v>0</v>
      </c>
      <c r="BJ170">
        <v>0</v>
      </c>
      <c r="BK170">
        <v>0</v>
      </c>
      <c r="BL170">
        <v>0</v>
      </c>
      <c r="BM170">
        <v>0</v>
      </c>
      <c r="BN170" s="37">
        <v>0</v>
      </c>
      <c r="BO170">
        <v>0</v>
      </c>
      <c r="BP170">
        <v>0</v>
      </c>
      <c r="BQ170">
        <v>0</v>
      </c>
      <c r="BR170">
        <v>0</v>
      </c>
      <c r="BS170" s="37"/>
    </row>
    <row r="171" spans="1:71" x14ac:dyDescent="0.2">
      <c r="A171" s="40" t="str">
        <f t="shared" si="8"/>
        <v>2022–23SUDN</v>
      </c>
      <c r="B171" t="s">
        <v>660</v>
      </c>
      <c r="C171" t="s">
        <v>281</v>
      </c>
      <c r="D171">
        <v>0</v>
      </c>
      <c r="E171">
        <v>0</v>
      </c>
      <c r="F171">
        <v>0</v>
      </c>
      <c r="G171">
        <v>0</v>
      </c>
      <c r="H171">
        <v>13221953</v>
      </c>
      <c r="I171">
        <v>0</v>
      </c>
      <c r="J171">
        <v>0</v>
      </c>
      <c r="K171">
        <v>0</v>
      </c>
      <c r="L171">
        <v>0</v>
      </c>
      <c r="M171">
        <v>0</v>
      </c>
      <c r="N171" s="37">
        <v>0</v>
      </c>
      <c r="O171">
        <v>0</v>
      </c>
      <c r="P171">
        <v>0</v>
      </c>
      <c r="Q171">
        <v>0</v>
      </c>
      <c r="R171">
        <v>0</v>
      </c>
      <c r="S171">
        <v>0</v>
      </c>
      <c r="T171">
        <v>0</v>
      </c>
      <c r="U171">
        <v>0</v>
      </c>
      <c r="V171">
        <v>0</v>
      </c>
      <c r="W171">
        <v>0</v>
      </c>
      <c r="X171" s="37">
        <v>382372</v>
      </c>
      <c r="Y171" s="37">
        <v>0</v>
      </c>
      <c r="Z171">
        <v>0</v>
      </c>
      <c r="AA171">
        <v>0</v>
      </c>
      <c r="AB171">
        <v>0</v>
      </c>
      <c r="AC171">
        <v>0</v>
      </c>
      <c r="AD171">
        <v>0</v>
      </c>
      <c r="AE171">
        <v>0</v>
      </c>
      <c r="AF171">
        <v>0</v>
      </c>
      <c r="AG171">
        <v>0</v>
      </c>
      <c r="AH171" s="37">
        <v>0</v>
      </c>
      <c r="AI171" s="37">
        <v>0</v>
      </c>
      <c r="AJ171">
        <v>0</v>
      </c>
      <c r="AK171">
        <v>0</v>
      </c>
      <c r="AL171">
        <v>0</v>
      </c>
      <c r="AM171">
        <v>0</v>
      </c>
      <c r="AN171">
        <v>0</v>
      </c>
      <c r="AO171">
        <v>0</v>
      </c>
      <c r="AP171">
        <v>0</v>
      </c>
      <c r="AQ171" s="37">
        <v>0</v>
      </c>
      <c r="AR171" s="37">
        <v>0</v>
      </c>
      <c r="AS171" s="37">
        <v>0</v>
      </c>
      <c r="AT171">
        <v>0</v>
      </c>
      <c r="AU171" s="37">
        <v>0</v>
      </c>
      <c r="AV171" s="37">
        <v>2114</v>
      </c>
      <c r="AW171" s="37">
        <v>0</v>
      </c>
      <c r="AX171" s="37">
        <v>536193</v>
      </c>
      <c r="AY171" s="37">
        <v>0</v>
      </c>
      <c r="AZ171" s="37">
        <v>1093466</v>
      </c>
      <c r="BA171" s="37">
        <v>1709</v>
      </c>
      <c r="BB171" s="37">
        <v>0</v>
      </c>
      <c r="BC171" s="37">
        <v>1757</v>
      </c>
      <c r="BD171" s="37">
        <v>55000</v>
      </c>
      <c r="BE171" s="37">
        <v>0</v>
      </c>
      <c r="BF171" s="37">
        <v>0</v>
      </c>
      <c r="BG171">
        <v>0</v>
      </c>
      <c r="BH171" s="37">
        <v>50613</v>
      </c>
      <c r="BI171" s="37">
        <v>0</v>
      </c>
      <c r="BJ171">
        <v>0</v>
      </c>
      <c r="BK171" s="37">
        <v>0</v>
      </c>
      <c r="BL171">
        <v>0</v>
      </c>
      <c r="BM171" s="37">
        <v>217321</v>
      </c>
      <c r="BN171" s="37">
        <v>0</v>
      </c>
      <c r="BO171">
        <v>0</v>
      </c>
      <c r="BP171">
        <v>0</v>
      </c>
      <c r="BQ171">
        <v>0</v>
      </c>
      <c r="BR171" s="37">
        <v>475</v>
      </c>
      <c r="BS171" s="37"/>
    </row>
    <row r="172" spans="1:71" x14ac:dyDescent="0.2">
      <c r="A172" s="40" t="str">
        <f t="shared" si="8"/>
        <v>2022–23SVAK</v>
      </c>
      <c r="B172" t="s">
        <v>660</v>
      </c>
      <c r="C172" t="s">
        <v>282</v>
      </c>
      <c r="D172">
        <v>0</v>
      </c>
      <c r="E172" s="37">
        <v>0</v>
      </c>
      <c r="F172">
        <v>0</v>
      </c>
      <c r="G172" s="37">
        <v>0</v>
      </c>
      <c r="H172">
        <v>0</v>
      </c>
      <c r="I172" s="37">
        <v>0</v>
      </c>
      <c r="J172">
        <v>0</v>
      </c>
      <c r="K172" s="37">
        <v>0</v>
      </c>
      <c r="L172">
        <v>0</v>
      </c>
      <c r="M172">
        <v>0</v>
      </c>
      <c r="N172">
        <v>0</v>
      </c>
      <c r="O172">
        <v>0</v>
      </c>
      <c r="P172">
        <v>0</v>
      </c>
      <c r="Q172">
        <v>0</v>
      </c>
      <c r="R172">
        <v>0</v>
      </c>
      <c r="S172">
        <v>0</v>
      </c>
      <c r="T172">
        <v>0</v>
      </c>
      <c r="U172" s="37">
        <v>0</v>
      </c>
      <c r="V172">
        <v>0</v>
      </c>
      <c r="W172">
        <v>0</v>
      </c>
      <c r="X172" s="37">
        <v>0</v>
      </c>
      <c r="Y172">
        <v>0</v>
      </c>
      <c r="Z172">
        <v>0</v>
      </c>
      <c r="AA172">
        <v>0</v>
      </c>
      <c r="AB172">
        <v>0</v>
      </c>
      <c r="AC172">
        <v>0</v>
      </c>
      <c r="AD172">
        <v>0</v>
      </c>
      <c r="AE172">
        <v>0</v>
      </c>
      <c r="AF172">
        <v>0</v>
      </c>
      <c r="AG172">
        <v>0</v>
      </c>
      <c r="AH172" s="37">
        <v>0</v>
      </c>
      <c r="AI172" s="37">
        <v>0</v>
      </c>
      <c r="AJ172">
        <v>0</v>
      </c>
      <c r="AK172">
        <v>0</v>
      </c>
      <c r="AL172" s="37">
        <v>0</v>
      </c>
      <c r="AM172" s="37">
        <v>0</v>
      </c>
      <c r="AN172" s="37">
        <v>0</v>
      </c>
      <c r="AO172" s="37">
        <v>0</v>
      </c>
      <c r="AP172">
        <v>0</v>
      </c>
      <c r="AQ172">
        <v>0</v>
      </c>
      <c r="AR172">
        <v>0</v>
      </c>
      <c r="AS172" s="37">
        <v>0</v>
      </c>
      <c r="AT172" s="37">
        <v>0</v>
      </c>
      <c r="AU172">
        <v>0</v>
      </c>
      <c r="AV172" s="37">
        <v>0</v>
      </c>
      <c r="AW172" s="37">
        <v>0</v>
      </c>
      <c r="AX172" s="37">
        <v>0</v>
      </c>
      <c r="AY172" s="37">
        <v>0</v>
      </c>
      <c r="AZ172" s="37">
        <v>41182</v>
      </c>
      <c r="BA172" s="37">
        <v>0</v>
      </c>
      <c r="BB172" s="37">
        <v>9801</v>
      </c>
      <c r="BC172" s="37">
        <v>0</v>
      </c>
      <c r="BD172" s="37">
        <v>0</v>
      </c>
      <c r="BE172" s="37">
        <v>5500</v>
      </c>
      <c r="BF172">
        <v>0</v>
      </c>
      <c r="BG172">
        <v>0</v>
      </c>
      <c r="BH172">
        <v>0</v>
      </c>
      <c r="BI172" s="37">
        <v>0</v>
      </c>
      <c r="BJ172">
        <v>0</v>
      </c>
      <c r="BK172" s="37">
        <v>29152</v>
      </c>
      <c r="BL172" s="37">
        <v>0</v>
      </c>
      <c r="BM172" s="37">
        <v>9524</v>
      </c>
      <c r="BN172" s="37">
        <v>0</v>
      </c>
      <c r="BO172">
        <v>0</v>
      </c>
      <c r="BP172">
        <v>0</v>
      </c>
      <c r="BQ172">
        <v>0</v>
      </c>
      <c r="BR172" s="37">
        <v>181650</v>
      </c>
      <c r="BS172" s="37"/>
    </row>
    <row r="173" spans="1:71" x14ac:dyDescent="0.2">
      <c r="A173" s="40" t="str">
        <f t="shared" si="8"/>
        <v>2022–23SWED</v>
      </c>
      <c r="B173" t="s">
        <v>660</v>
      </c>
      <c r="C173" t="s">
        <v>283</v>
      </c>
      <c r="D173">
        <v>0</v>
      </c>
      <c r="E173">
        <v>0</v>
      </c>
      <c r="F173">
        <v>0</v>
      </c>
      <c r="G173">
        <v>0</v>
      </c>
      <c r="H173">
        <v>0</v>
      </c>
      <c r="I173">
        <v>9750</v>
      </c>
      <c r="J173">
        <v>0</v>
      </c>
      <c r="K173">
        <v>0</v>
      </c>
      <c r="L173">
        <v>0</v>
      </c>
      <c r="M173">
        <v>0</v>
      </c>
      <c r="N173">
        <v>45682</v>
      </c>
      <c r="O173">
        <v>0</v>
      </c>
      <c r="P173">
        <v>0</v>
      </c>
      <c r="Q173">
        <v>0</v>
      </c>
      <c r="R173">
        <v>0</v>
      </c>
      <c r="S173">
        <v>0</v>
      </c>
      <c r="T173">
        <v>0</v>
      </c>
      <c r="U173">
        <v>0</v>
      </c>
      <c r="V173">
        <v>0</v>
      </c>
      <c r="W173">
        <v>0</v>
      </c>
      <c r="X173">
        <v>0</v>
      </c>
      <c r="Y173">
        <v>460700107</v>
      </c>
      <c r="Z173">
        <v>0</v>
      </c>
      <c r="AA173">
        <v>0</v>
      </c>
      <c r="AB173">
        <v>0</v>
      </c>
      <c r="AC173">
        <v>0</v>
      </c>
      <c r="AD173">
        <v>0</v>
      </c>
      <c r="AE173">
        <v>0</v>
      </c>
      <c r="AF173">
        <v>0</v>
      </c>
      <c r="AG173">
        <v>1150</v>
      </c>
      <c r="AH173" s="37">
        <v>0</v>
      </c>
      <c r="AI173">
        <v>278192</v>
      </c>
      <c r="AJ173">
        <v>0</v>
      </c>
      <c r="AK173">
        <v>0</v>
      </c>
      <c r="AL173">
        <v>15588</v>
      </c>
      <c r="AM173">
        <v>1720</v>
      </c>
      <c r="AN173">
        <v>0</v>
      </c>
      <c r="AO173">
        <v>10655</v>
      </c>
      <c r="AP173">
        <v>4187141</v>
      </c>
      <c r="AQ173">
        <v>1000</v>
      </c>
      <c r="AR173">
        <v>0</v>
      </c>
      <c r="AS173">
        <v>3</v>
      </c>
      <c r="AT173">
        <v>6097</v>
      </c>
      <c r="AU173">
        <v>0</v>
      </c>
      <c r="AV173">
        <v>66209</v>
      </c>
      <c r="AW173">
        <v>7934</v>
      </c>
      <c r="AX173">
        <v>230751</v>
      </c>
      <c r="AY173">
        <v>17309</v>
      </c>
      <c r="AZ173">
        <v>2471374</v>
      </c>
      <c r="BA173">
        <v>38468</v>
      </c>
      <c r="BB173">
        <v>87758</v>
      </c>
      <c r="BC173">
        <v>696815</v>
      </c>
      <c r="BD173">
        <v>400644</v>
      </c>
      <c r="BE173">
        <v>24479</v>
      </c>
      <c r="BF173">
        <v>22522</v>
      </c>
      <c r="BG173">
        <v>0</v>
      </c>
      <c r="BH173">
        <v>1009</v>
      </c>
      <c r="BI173">
        <v>57237</v>
      </c>
      <c r="BJ173">
        <v>7685</v>
      </c>
      <c r="BK173">
        <v>2416368</v>
      </c>
      <c r="BL173">
        <v>49437</v>
      </c>
      <c r="BM173">
        <v>110063</v>
      </c>
      <c r="BN173" s="37">
        <v>542975</v>
      </c>
      <c r="BO173">
        <v>0</v>
      </c>
      <c r="BP173">
        <v>0</v>
      </c>
      <c r="BQ173">
        <v>0</v>
      </c>
      <c r="BR173">
        <v>174664</v>
      </c>
      <c r="BS173" s="37"/>
    </row>
    <row r="174" spans="1:71" x14ac:dyDescent="0.2">
      <c r="A174" s="40" t="str">
        <f t="shared" si="8"/>
        <v>2022–23SWIT</v>
      </c>
      <c r="B174" t="s">
        <v>660</v>
      </c>
      <c r="C174" t="s">
        <v>284</v>
      </c>
      <c r="D174">
        <v>0</v>
      </c>
      <c r="E174">
        <v>11862488</v>
      </c>
      <c r="F174">
        <v>0</v>
      </c>
      <c r="G174">
        <v>0</v>
      </c>
      <c r="H174">
        <v>16</v>
      </c>
      <c r="I174">
        <v>4550</v>
      </c>
      <c r="J174">
        <v>0</v>
      </c>
      <c r="K174">
        <v>488545</v>
      </c>
      <c r="L174" s="37">
        <v>0</v>
      </c>
      <c r="M174">
        <v>15789</v>
      </c>
      <c r="N174">
        <v>2653</v>
      </c>
      <c r="O174">
        <v>0</v>
      </c>
      <c r="P174">
        <v>0</v>
      </c>
      <c r="Q174">
        <v>0</v>
      </c>
      <c r="R174">
        <v>0</v>
      </c>
      <c r="S174">
        <v>0</v>
      </c>
      <c r="T174">
        <v>0</v>
      </c>
      <c r="U174">
        <v>0</v>
      </c>
      <c r="V174">
        <v>0</v>
      </c>
      <c r="W174">
        <v>0</v>
      </c>
      <c r="X174">
        <v>6153</v>
      </c>
      <c r="Y174">
        <v>66201631</v>
      </c>
      <c r="Z174">
        <v>753</v>
      </c>
      <c r="AA174">
        <v>0</v>
      </c>
      <c r="AB174">
        <v>0</v>
      </c>
      <c r="AC174">
        <v>0</v>
      </c>
      <c r="AD174">
        <v>12077</v>
      </c>
      <c r="AE174">
        <v>0</v>
      </c>
      <c r="AF174">
        <v>0</v>
      </c>
      <c r="AG174">
        <v>0</v>
      </c>
      <c r="AH174">
        <v>355497</v>
      </c>
      <c r="AI174">
        <v>82665</v>
      </c>
      <c r="AJ174">
        <v>0</v>
      </c>
      <c r="AK174">
        <v>0</v>
      </c>
      <c r="AL174">
        <v>29463</v>
      </c>
      <c r="AM174">
        <v>2335</v>
      </c>
      <c r="AN174">
        <v>5526</v>
      </c>
      <c r="AO174">
        <v>70</v>
      </c>
      <c r="AP174">
        <v>0</v>
      </c>
      <c r="AQ174">
        <v>2300</v>
      </c>
      <c r="AR174">
        <v>8772</v>
      </c>
      <c r="AS174">
        <v>38902</v>
      </c>
      <c r="AT174">
        <v>0</v>
      </c>
      <c r="AU174">
        <v>0</v>
      </c>
      <c r="AV174">
        <v>38748</v>
      </c>
      <c r="AW174">
        <v>1907055</v>
      </c>
      <c r="AX174">
        <v>327063</v>
      </c>
      <c r="AY174">
        <v>0</v>
      </c>
      <c r="AZ174">
        <v>366845</v>
      </c>
      <c r="BA174">
        <v>21358</v>
      </c>
      <c r="BB174">
        <v>11433</v>
      </c>
      <c r="BC174">
        <v>465780</v>
      </c>
      <c r="BD174">
        <v>1575829</v>
      </c>
      <c r="BE174">
        <v>184470</v>
      </c>
      <c r="BF174">
        <v>3167</v>
      </c>
      <c r="BG174">
        <v>0</v>
      </c>
      <c r="BH174">
        <v>5510</v>
      </c>
      <c r="BI174">
        <v>20967</v>
      </c>
      <c r="BJ174">
        <v>3325</v>
      </c>
      <c r="BK174">
        <v>860168</v>
      </c>
      <c r="BL174">
        <v>225001</v>
      </c>
      <c r="BM174">
        <v>1066687</v>
      </c>
      <c r="BN174">
        <v>24700</v>
      </c>
      <c r="BO174">
        <v>0</v>
      </c>
      <c r="BP174">
        <v>0</v>
      </c>
      <c r="BQ174">
        <v>0</v>
      </c>
      <c r="BR174">
        <v>12750</v>
      </c>
      <c r="BS174" s="37"/>
    </row>
    <row r="175" spans="1:71" x14ac:dyDescent="0.2">
      <c r="A175" s="40" t="str">
        <f t="shared" si="8"/>
        <v>2022–23SWZI</v>
      </c>
      <c r="B175" t="s">
        <v>660</v>
      </c>
      <c r="C175" t="s">
        <v>285</v>
      </c>
      <c r="D175">
        <v>0</v>
      </c>
      <c r="E175" s="37">
        <v>0</v>
      </c>
      <c r="F175" s="37">
        <v>0</v>
      </c>
      <c r="G175" s="37">
        <v>0</v>
      </c>
      <c r="H175" s="37">
        <v>0</v>
      </c>
      <c r="I175" s="37">
        <v>0</v>
      </c>
      <c r="J175" s="37">
        <v>0</v>
      </c>
      <c r="K175" s="37">
        <v>0</v>
      </c>
      <c r="L175" s="37">
        <v>0</v>
      </c>
      <c r="M175" s="37">
        <v>0</v>
      </c>
      <c r="N175" s="37">
        <v>0</v>
      </c>
      <c r="O175">
        <v>0</v>
      </c>
      <c r="P175" s="37">
        <v>0</v>
      </c>
      <c r="Q175" s="37">
        <v>0</v>
      </c>
      <c r="R175">
        <v>0</v>
      </c>
      <c r="S175" s="37">
        <v>0</v>
      </c>
      <c r="T175">
        <v>0</v>
      </c>
      <c r="U175" s="37">
        <v>0</v>
      </c>
      <c r="V175" s="37">
        <v>0</v>
      </c>
      <c r="W175" s="37">
        <v>0</v>
      </c>
      <c r="X175" s="37">
        <v>0</v>
      </c>
      <c r="Y175" s="37">
        <v>0</v>
      </c>
      <c r="Z175" s="37">
        <v>0</v>
      </c>
      <c r="AA175">
        <v>0</v>
      </c>
      <c r="AB175" s="37">
        <v>0</v>
      </c>
      <c r="AC175" s="37">
        <v>0</v>
      </c>
      <c r="AD175">
        <v>0</v>
      </c>
      <c r="AE175" s="37">
        <v>0</v>
      </c>
      <c r="AF175">
        <v>0</v>
      </c>
      <c r="AG175" s="37">
        <v>0</v>
      </c>
      <c r="AH175" s="37">
        <v>0</v>
      </c>
      <c r="AI175" s="37">
        <v>0</v>
      </c>
      <c r="AJ175" s="37">
        <v>0</v>
      </c>
      <c r="AK175" s="37">
        <v>0</v>
      </c>
      <c r="AL175" s="37">
        <v>0</v>
      </c>
      <c r="AM175" s="37">
        <v>0</v>
      </c>
      <c r="AN175" s="37">
        <v>0</v>
      </c>
      <c r="AO175" s="37">
        <v>0</v>
      </c>
      <c r="AP175" s="37">
        <v>0</v>
      </c>
      <c r="AQ175" s="37">
        <v>0</v>
      </c>
      <c r="AR175" s="37">
        <v>0</v>
      </c>
      <c r="AS175" s="37">
        <v>5751</v>
      </c>
      <c r="AT175" s="37">
        <v>0</v>
      </c>
      <c r="AU175" s="37">
        <v>0</v>
      </c>
      <c r="AV175" s="37">
        <v>52477</v>
      </c>
      <c r="AW175" s="37">
        <v>0</v>
      </c>
      <c r="AX175" s="37">
        <v>18969</v>
      </c>
      <c r="AY175" s="37">
        <v>0</v>
      </c>
      <c r="AZ175" s="37">
        <v>0</v>
      </c>
      <c r="BA175" s="37">
        <v>0</v>
      </c>
      <c r="BB175" s="37">
        <v>0</v>
      </c>
      <c r="BC175" s="37">
        <v>0</v>
      </c>
      <c r="BD175" s="37">
        <v>0</v>
      </c>
      <c r="BE175" s="37">
        <v>0</v>
      </c>
      <c r="BF175" s="37">
        <v>0</v>
      </c>
      <c r="BG175" s="37">
        <v>0</v>
      </c>
      <c r="BH175" s="37">
        <v>0</v>
      </c>
      <c r="BI175" s="37">
        <v>0</v>
      </c>
      <c r="BJ175" s="37">
        <v>0</v>
      </c>
      <c r="BK175" s="37">
        <v>0</v>
      </c>
      <c r="BL175" s="37">
        <v>0</v>
      </c>
      <c r="BM175" s="37">
        <v>0</v>
      </c>
      <c r="BN175" s="37">
        <v>0</v>
      </c>
      <c r="BO175">
        <v>0</v>
      </c>
      <c r="BP175">
        <v>0</v>
      </c>
      <c r="BQ175">
        <v>0</v>
      </c>
      <c r="BR175" s="37">
        <v>0</v>
      </c>
      <c r="BS175" s="37"/>
    </row>
    <row r="176" spans="1:71" x14ac:dyDescent="0.2">
      <c r="A176" s="40" t="str">
        <f t="shared" si="8"/>
        <v>2022–23TAIW</v>
      </c>
      <c r="B176" t="s">
        <v>660</v>
      </c>
      <c r="C176" t="s">
        <v>287</v>
      </c>
      <c r="D176">
        <v>9100</v>
      </c>
      <c r="E176">
        <v>233492145</v>
      </c>
      <c r="F176">
        <v>1847784</v>
      </c>
      <c r="G176">
        <v>2844732</v>
      </c>
      <c r="H176">
        <v>48021078</v>
      </c>
      <c r="I176">
        <v>14971262</v>
      </c>
      <c r="J176">
        <v>473229</v>
      </c>
      <c r="K176">
        <v>1304712</v>
      </c>
      <c r="L176">
        <v>30384113</v>
      </c>
      <c r="M176">
        <v>699622</v>
      </c>
      <c r="N176">
        <v>5301027</v>
      </c>
      <c r="O176">
        <v>0</v>
      </c>
      <c r="P176">
        <v>66701</v>
      </c>
      <c r="Q176">
        <v>2122859</v>
      </c>
      <c r="R176">
        <v>0</v>
      </c>
      <c r="S176">
        <v>7307854</v>
      </c>
      <c r="T176">
        <v>0</v>
      </c>
      <c r="U176">
        <v>0</v>
      </c>
      <c r="V176">
        <v>1312799</v>
      </c>
      <c r="W176">
        <v>68771974</v>
      </c>
      <c r="X176">
        <v>2286238</v>
      </c>
      <c r="Y176">
        <v>5362968833</v>
      </c>
      <c r="Z176">
        <v>2932042</v>
      </c>
      <c r="AA176">
        <v>0</v>
      </c>
      <c r="AB176">
        <v>12326351</v>
      </c>
      <c r="AC176">
        <v>21113</v>
      </c>
      <c r="AD176">
        <v>0</v>
      </c>
      <c r="AE176">
        <v>40450</v>
      </c>
      <c r="AF176">
        <v>4899</v>
      </c>
      <c r="AG176" s="37">
        <v>0</v>
      </c>
      <c r="AH176">
        <v>1106023</v>
      </c>
      <c r="AI176">
        <v>4126031</v>
      </c>
      <c r="AJ176">
        <v>236563</v>
      </c>
      <c r="AK176">
        <v>88831</v>
      </c>
      <c r="AL176">
        <v>117526</v>
      </c>
      <c r="AM176" s="37">
        <v>4355139</v>
      </c>
      <c r="AN176">
        <v>8595</v>
      </c>
      <c r="AO176" s="37">
        <v>81742</v>
      </c>
      <c r="AP176">
        <v>85532</v>
      </c>
      <c r="AQ176">
        <v>1061431</v>
      </c>
      <c r="AR176">
        <v>260062</v>
      </c>
      <c r="AS176">
        <v>34621</v>
      </c>
      <c r="AT176">
        <v>52831</v>
      </c>
      <c r="AU176">
        <v>410446236</v>
      </c>
      <c r="AV176" s="37">
        <v>601388</v>
      </c>
      <c r="AW176" s="37">
        <v>574268</v>
      </c>
      <c r="AX176" s="37">
        <v>1662729</v>
      </c>
      <c r="AY176" s="37">
        <v>145024</v>
      </c>
      <c r="AZ176" s="37">
        <v>1697722</v>
      </c>
      <c r="BA176">
        <v>260198</v>
      </c>
      <c r="BB176">
        <v>689778</v>
      </c>
      <c r="BC176" s="37">
        <v>2507680</v>
      </c>
      <c r="BD176" s="37">
        <v>324154</v>
      </c>
      <c r="BE176">
        <v>491993</v>
      </c>
      <c r="BF176">
        <v>29979</v>
      </c>
      <c r="BG176">
        <v>237638</v>
      </c>
      <c r="BH176">
        <v>384</v>
      </c>
      <c r="BI176" s="37">
        <v>55146</v>
      </c>
      <c r="BJ176" s="37">
        <v>2585</v>
      </c>
      <c r="BK176" s="37">
        <v>818733</v>
      </c>
      <c r="BL176">
        <v>7210</v>
      </c>
      <c r="BM176" s="37">
        <v>617891</v>
      </c>
      <c r="BN176" s="37">
        <v>703289</v>
      </c>
      <c r="BO176">
        <v>0</v>
      </c>
      <c r="BP176">
        <v>0</v>
      </c>
      <c r="BQ176">
        <v>0</v>
      </c>
      <c r="BR176">
        <v>10625784</v>
      </c>
      <c r="BS176" s="37"/>
    </row>
    <row r="177" spans="1:71" x14ac:dyDescent="0.2">
      <c r="A177" s="40" t="str">
        <f t="shared" si="8"/>
        <v>2022–23TANZ</v>
      </c>
      <c r="B177" t="s">
        <v>660</v>
      </c>
      <c r="C177" t="s">
        <v>288</v>
      </c>
      <c r="D177" s="37">
        <v>0</v>
      </c>
      <c r="E177" s="37">
        <v>0</v>
      </c>
      <c r="F177" s="37">
        <v>0</v>
      </c>
      <c r="G177" s="37">
        <v>0</v>
      </c>
      <c r="H177" s="37">
        <v>0</v>
      </c>
      <c r="I177" s="37">
        <v>0</v>
      </c>
      <c r="J177" s="37">
        <v>0</v>
      </c>
      <c r="K177" s="37">
        <v>0</v>
      </c>
      <c r="L177" s="37">
        <v>0</v>
      </c>
      <c r="M177" s="37">
        <v>0</v>
      </c>
      <c r="N177" s="37">
        <v>0</v>
      </c>
      <c r="O177">
        <v>0</v>
      </c>
      <c r="P177" s="37">
        <v>0</v>
      </c>
      <c r="Q177">
        <v>0</v>
      </c>
      <c r="R177">
        <v>0</v>
      </c>
      <c r="S177" s="37">
        <v>0</v>
      </c>
      <c r="T177" s="37">
        <v>0</v>
      </c>
      <c r="U177" s="37">
        <v>101</v>
      </c>
      <c r="V177" s="37">
        <v>0</v>
      </c>
      <c r="W177" s="37">
        <v>0</v>
      </c>
      <c r="X177" s="37">
        <v>8991</v>
      </c>
      <c r="Y177" s="37">
        <v>0</v>
      </c>
      <c r="Z177" s="37">
        <v>0</v>
      </c>
      <c r="AA177">
        <v>0</v>
      </c>
      <c r="AB177" s="37">
        <v>0</v>
      </c>
      <c r="AC177">
        <v>0</v>
      </c>
      <c r="AD177">
        <v>0</v>
      </c>
      <c r="AE177" s="37">
        <v>0</v>
      </c>
      <c r="AF177" s="37">
        <v>0</v>
      </c>
      <c r="AG177" s="37">
        <v>20</v>
      </c>
      <c r="AH177">
        <v>0</v>
      </c>
      <c r="AI177" s="37">
        <v>10774</v>
      </c>
      <c r="AJ177" s="37">
        <v>0</v>
      </c>
      <c r="AK177" s="37">
        <v>0</v>
      </c>
      <c r="AL177" s="37">
        <v>81547</v>
      </c>
      <c r="AM177" s="37">
        <v>0</v>
      </c>
      <c r="AN177" s="37">
        <v>0</v>
      </c>
      <c r="AO177" s="37">
        <v>5476</v>
      </c>
      <c r="AP177" s="37">
        <v>6</v>
      </c>
      <c r="AQ177" s="37">
        <v>0</v>
      </c>
      <c r="AR177" s="37">
        <v>92420</v>
      </c>
      <c r="AS177" s="37">
        <v>0</v>
      </c>
      <c r="AT177" s="37">
        <v>0</v>
      </c>
      <c r="AU177" s="37">
        <v>1270791</v>
      </c>
      <c r="AV177" s="37">
        <v>251837</v>
      </c>
      <c r="AW177" s="37">
        <v>200</v>
      </c>
      <c r="AX177" s="37">
        <v>132543</v>
      </c>
      <c r="AY177" s="37">
        <v>0</v>
      </c>
      <c r="AZ177" s="37">
        <v>1802067</v>
      </c>
      <c r="BA177" s="37">
        <v>0</v>
      </c>
      <c r="BB177" s="37">
        <v>27186</v>
      </c>
      <c r="BC177" s="37">
        <v>801290</v>
      </c>
      <c r="BD177" s="37">
        <v>479944</v>
      </c>
      <c r="BE177" s="37">
        <v>11019</v>
      </c>
      <c r="BF177" s="37">
        <v>0</v>
      </c>
      <c r="BG177" s="37">
        <v>4635</v>
      </c>
      <c r="BH177" s="37">
        <v>5610</v>
      </c>
      <c r="BI177" s="37">
        <v>25</v>
      </c>
      <c r="BJ177" s="37">
        <v>0</v>
      </c>
      <c r="BK177" s="37">
        <v>325283</v>
      </c>
      <c r="BL177" s="37">
        <v>0</v>
      </c>
      <c r="BM177" s="37">
        <v>10751</v>
      </c>
      <c r="BN177" s="37">
        <v>65210</v>
      </c>
      <c r="BO177" s="37">
        <v>0</v>
      </c>
      <c r="BP177">
        <v>0</v>
      </c>
      <c r="BQ177" s="37">
        <v>0</v>
      </c>
      <c r="BR177" s="37">
        <v>15543</v>
      </c>
      <c r="BS177" s="37"/>
    </row>
    <row r="178" spans="1:71" x14ac:dyDescent="0.2">
      <c r="A178" s="40" t="str">
        <f t="shared" si="8"/>
        <v>2022–23THAI</v>
      </c>
      <c r="B178" t="s">
        <v>660</v>
      </c>
      <c r="C178" t="s">
        <v>289</v>
      </c>
      <c r="D178">
        <v>0</v>
      </c>
      <c r="E178" s="37">
        <v>117901471</v>
      </c>
      <c r="F178">
        <v>1000634</v>
      </c>
      <c r="G178">
        <v>27471893</v>
      </c>
      <c r="H178">
        <v>77722674</v>
      </c>
      <c r="I178" s="37">
        <v>37058669</v>
      </c>
      <c r="J178">
        <v>4033867</v>
      </c>
      <c r="K178">
        <v>50418</v>
      </c>
      <c r="L178">
        <v>443751</v>
      </c>
      <c r="M178">
        <v>941178</v>
      </c>
      <c r="N178">
        <v>493114</v>
      </c>
      <c r="O178">
        <v>0</v>
      </c>
      <c r="P178">
        <v>1130666</v>
      </c>
      <c r="Q178">
        <v>36488</v>
      </c>
      <c r="R178">
        <v>0</v>
      </c>
      <c r="S178">
        <v>3292415</v>
      </c>
      <c r="T178">
        <v>1852605</v>
      </c>
      <c r="U178">
        <v>50434</v>
      </c>
      <c r="V178">
        <v>211129</v>
      </c>
      <c r="W178">
        <v>108850108</v>
      </c>
      <c r="X178" s="37">
        <v>2315772</v>
      </c>
      <c r="Y178">
        <v>30892015</v>
      </c>
      <c r="Z178">
        <v>1961519</v>
      </c>
      <c r="AA178">
        <v>7</v>
      </c>
      <c r="AB178">
        <v>5468471</v>
      </c>
      <c r="AC178">
        <v>81952</v>
      </c>
      <c r="AD178">
        <v>0</v>
      </c>
      <c r="AE178">
        <v>44684</v>
      </c>
      <c r="AF178">
        <v>1598860</v>
      </c>
      <c r="AG178">
        <v>149943</v>
      </c>
      <c r="AH178">
        <v>299413</v>
      </c>
      <c r="AI178">
        <v>1398654</v>
      </c>
      <c r="AJ178">
        <v>3868616</v>
      </c>
      <c r="AK178" s="37">
        <v>256044</v>
      </c>
      <c r="AL178" s="37">
        <v>820587</v>
      </c>
      <c r="AM178">
        <v>9780964</v>
      </c>
      <c r="AN178">
        <v>104189</v>
      </c>
      <c r="AO178">
        <v>1609633</v>
      </c>
      <c r="AP178">
        <v>689439</v>
      </c>
      <c r="AQ178">
        <v>9497</v>
      </c>
      <c r="AR178" s="37">
        <v>313875</v>
      </c>
      <c r="AS178" s="37">
        <v>1891772</v>
      </c>
      <c r="AT178" s="37">
        <v>318006</v>
      </c>
      <c r="AU178">
        <v>162350310</v>
      </c>
      <c r="AV178" s="37">
        <v>4315475</v>
      </c>
      <c r="AW178" s="37">
        <v>3275073</v>
      </c>
      <c r="AX178" s="37">
        <v>5519659</v>
      </c>
      <c r="AY178">
        <v>307894</v>
      </c>
      <c r="AZ178" s="37">
        <v>7849071</v>
      </c>
      <c r="BA178" s="37">
        <v>24706</v>
      </c>
      <c r="BB178">
        <v>611265</v>
      </c>
      <c r="BC178" s="37">
        <v>15597860</v>
      </c>
      <c r="BD178" s="37">
        <v>5998961</v>
      </c>
      <c r="BE178" s="37">
        <v>1412967</v>
      </c>
      <c r="BF178">
        <v>31017</v>
      </c>
      <c r="BG178">
        <v>434906</v>
      </c>
      <c r="BH178" s="37">
        <v>6118</v>
      </c>
      <c r="BI178" s="37">
        <v>58024</v>
      </c>
      <c r="BJ178">
        <v>26255</v>
      </c>
      <c r="BK178" s="37">
        <v>2129388</v>
      </c>
      <c r="BL178">
        <v>51520</v>
      </c>
      <c r="BM178" s="37">
        <v>8584164</v>
      </c>
      <c r="BN178" s="37">
        <v>101054</v>
      </c>
      <c r="BO178">
        <v>36591</v>
      </c>
      <c r="BP178">
        <v>0</v>
      </c>
      <c r="BQ178">
        <v>0</v>
      </c>
      <c r="BR178" s="37">
        <v>320547294</v>
      </c>
      <c r="BS178" s="37"/>
    </row>
    <row r="179" spans="1:71" x14ac:dyDescent="0.2">
      <c r="A179" s="40" t="str">
        <f t="shared" si="8"/>
        <v>2022–23TNGA</v>
      </c>
      <c r="B179" t="s">
        <v>660</v>
      </c>
      <c r="C179" t="s">
        <v>290</v>
      </c>
      <c r="D179">
        <v>0</v>
      </c>
      <c r="E179">
        <v>401197</v>
      </c>
      <c r="F179">
        <v>158691</v>
      </c>
      <c r="G179">
        <v>0</v>
      </c>
      <c r="H179">
        <v>0</v>
      </c>
      <c r="I179">
        <v>129691</v>
      </c>
      <c r="J179">
        <v>0</v>
      </c>
      <c r="K179">
        <v>0</v>
      </c>
      <c r="L179">
        <v>0</v>
      </c>
      <c r="M179">
        <v>0</v>
      </c>
      <c r="N179">
        <v>3053</v>
      </c>
      <c r="O179">
        <v>0</v>
      </c>
      <c r="P179">
        <v>0</v>
      </c>
      <c r="Q179">
        <v>0</v>
      </c>
      <c r="R179">
        <v>0</v>
      </c>
      <c r="S179">
        <v>0</v>
      </c>
      <c r="T179">
        <v>0</v>
      </c>
      <c r="U179" s="37">
        <v>0</v>
      </c>
      <c r="V179">
        <v>0</v>
      </c>
      <c r="W179">
        <v>0</v>
      </c>
      <c r="X179">
        <v>7793</v>
      </c>
      <c r="Y179">
        <v>0</v>
      </c>
      <c r="Z179">
        <v>0</v>
      </c>
      <c r="AA179">
        <v>0</v>
      </c>
      <c r="AB179">
        <v>0</v>
      </c>
      <c r="AC179">
        <v>0</v>
      </c>
      <c r="AD179">
        <v>0</v>
      </c>
      <c r="AE179">
        <v>0</v>
      </c>
      <c r="AF179">
        <v>0</v>
      </c>
      <c r="AG179">
        <v>50170</v>
      </c>
      <c r="AH179">
        <v>22176</v>
      </c>
      <c r="AI179">
        <v>180</v>
      </c>
      <c r="AJ179">
        <v>0</v>
      </c>
      <c r="AK179">
        <v>0</v>
      </c>
      <c r="AL179" s="37">
        <v>10584</v>
      </c>
      <c r="AM179">
        <v>6064</v>
      </c>
      <c r="AN179">
        <v>0</v>
      </c>
      <c r="AO179" s="37">
        <v>75551</v>
      </c>
      <c r="AP179">
        <v>0</v>
      </c>
      <c r="AQ179">
        <v>668</v>
      </c>
      <c r="AR179">
        <v>18273</v>
      </c>
      <c r="AS179">
        <v>18379</v>
      </c>
      <c r="AT179">
        <v>131652</v>
      </c>
      <c r="AU179">
        <v>0</v>
      </c>
      <c r="AV179" s="37">
        <v>610107</v>
      </c>
      <c r="AW179">
        <v>6910</v>
      </c>
      <c r="AX179">
        <v>142667</v>
      </c>
      <c r="AY179">
        <v>0</v>
      </c>
      <c r="AZ179" s="37">
        <v>1054415</v>
      </c>
      <c r="BA179">
        <v>44374</v>
      </c>
      <c r="BB179">
        <v>0</v>
      </c>
      <c r="BC179" s="37">
        <v>114109</v>
      </c>
      <c r="BD179">
        <v>143465</v>
      </c>
      <c r="BE179">
        <v>0</v>
      </c>
      <c r="BF179">
        <v>10069</v>
      </c>
      <c r="BG179">
        <v>55787</v>
      </c>
      <c r="BH179">
        <v>851</v>
      </c>
      <c r="BI179">
        <v>14829</v>
      </c>
      <c r="BJ179">
        <v>2377</v>
      </c>
      <c r="BK179">
        <v>18858</v>
      </c>
      <c r="BL179">
        <v>0</v>
      </c>
      <c r="BM179">
        <v>273548</v>
      </c>
      <c r="BN179">
        <v>290176</v>
      </c>
      <c r="BO179">
        <v>0</v>
      </c>
      <c r="BP179">
        <v>0</v>
      </c>
      <c r="BQ179">
        <v>0</v>
      </c>
      <c r="BR179">
        <v>73750</v>
      </c>
      <c r="BS179" s="37"/>
    </row>
    <row r="180" spans="1:71" x14ac:dyDescent="0.2">
      <c r="A180" s="40" t="str">
        <f t="shared" si="8"/>
        <v>2022–23TOGO</v>
      </c>
      <c r="B180" t="s">
        <v>660</v>
      </c>
      <c r="C180" t="s">
        <v>291</v>
      </c>
      <c r="D180">
        <v>0</v>
      </c>
      <c r="E180">
        <v>0</v>
      </c>
      <c r="F180">
        <v>0</v>
      </c>
      <c r="G180">
        <v>0</v>
      </c>
      <c r="H180">
        <v>0</v>
      </c>
      <c r="I180">
        <v>0</v>
      </c>
      <c r="J180">
        <v>0</v>
      </c>
      <c r="K180">
        <v>0</v>
      </c>
      <c r="L180">
        <v>0</v>
      </c>
      <c r="M180">
        <v>0</v>
      </c>
      <c r="N180">
        <v>0</v>
      </c>
      <c r="O180">
        <v>0</v>
      </c>
      <c r="P180">
        <v>10880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s="37">
        <v>0</v>
      </c>
      <c r="BA180">
        <v>0</v>
      </c>
      <c r="BB180">
        <v>0</v>
      </c>
      <c r="BC180" s="37">
        <v>0</v>
      </c>
      <c r="BD180">
        <v>135000</v>
      </c>
      <c r="BE180">
        <v>0</v>
      </c>
      <c r="BF180" s="37">
        <v>0</v>
      </c>
      <c r="BG180">
        <v>0</v>
      </c>
      <c r="BH180">
        <v>0</v>
      </c>
      <c r="BI180">
        <v>0</v>
      </c>
      <c r="BJ180">
        <v>0</v>
      </c>
      <c r="BK180">
        <v>0</v>
      </c>
      <c r="BL180">
        <v>0</v>
      </c>
      <c r="BM180">
        <v>0</v>
      </c>
      <c r="BN180">
        <v>0</v>
      </c>
      <c r="BO180">
        <v>0</v>
      </c>
      <c r="BP180">
        <v>0</v>
      </c>
      <c r="BQ180">
        <v>0</v>
      </c>
      <c r="BR180">
        <v>0</v>
      </c>
      <c r="BS180" s="37"/>
    </row>
    <row r="181" spans="1:71" x14ac:dyDescent="0.2">
      <c r="A181" s="40" t="str">
        <f t="shared" si="8"/>
        <v>2022–23TRIN</v>
      </c>
      <c r="B181" t="s">
        <v>660</v>
      </c>
      <c r="C181" t="s">
        <v>292</v>
      </c>
      <c r="D181">
        <v>0</v>
      </c>
      <c r="E181" s="37">
        <v>756471</v>
      </c>
      <c r="F181">
        <v>0</v>
      </c>
      <c r="G181">
        <v>0</v>
      </c>
      <c r="H181">
        <v>0</v>
      </c>
      <c r="I181">
        <v>0</v>
      </c>
      <c r="J181">
        <v>0</v>
      </c>
      <c r="K181">
        <v>0</v>
      </c>
      <c r="L181">
        <v>0</v>
      </c>
      <c r="M181">
        <v>9695</v>
      </c>
      <c r="N181">
        <v>0</v>
      </c>
      <c r="O181">
        <v>0</v>
      </c>
      <c r="P181">
        <v>0</v>
      </c>
      <c r="Q181">
        <v>0</v>
      </c>
      <c r="R181">
        <v>0</v>
      </c>
      <c r="S181">
        <v>0</v>
      </c>
      <c r="T181">
        <v>0</v>
      </c>
      <c r="U181">
        <v>0</v>
      </c>
      <c r="V181">
        <v>0</v>
      </c>
      <c r="W181">
        <v>0</v>
      </c>
      <c r="X181">
        <v>10815</v>
      </c>
      <c r="Y181">
        <v>0</v>
      </c>
      <c r="Z181">
        <v>0</v>
      </c>
      <c r="AA181">
        <v>0</v>
      </c>
      <c r="AB181">
        <v>0</v>
      </c>
      <c r="AC181">
        <v>0</v>
      </c>
      <c r="AD181">
        <v>0</v>
      </c>
      <c r="AE181">
        <v>0</v>
      </c>
      <c r="AF181">
        <v>0</v>
      </c>
      <c r="AG181">
        <v>76</v>
      </c>
      <c r="AH181">
        <v>1837822</v>
      </c>
      <c r="AI181">
        <v>8647</v>
      </c>
      <c r="AJ181">
        <v>0</v>
      </c>
      <c r="AK181">
        <v>0</v>
      </c>
      <c r="AL181">
        <v>0</v>
      </c>
      <c r="AM181">
        <v>0</v>
      </c>
      <c r="AN181">
        <v>0</v>
      </c>
      <c r="AO181">
        <v>0</v>
      </c>
      <c r="AP181">
        <v>56</v>
      </c>
      <c r="AQ181">
        <v>86</v>
      </c>
      <c r="AR181">
        <v>79</v>
      </c>
      <c r="AS181">
        <v>0</v>
      </c>
      <c r="AT181">
        <v>0</v>
      </c>
      <c r="AU181">
        <v>0</v>
      </c>
      <c r="AV181">
        <v>25</v>
      </c>
      <c r="AW181">
        <v>0</v>
      </c>
      <c r="AX181" s="37">
        <v>0</v>
      </c>
      <c r="AY181">
        <v>0</v>
      </c>
      <c r="AZ181" s="37">
        <v>0</v>
      </c>
      <c r="BA181">
        <v>0</v>
      </c>
      <c r="BB181">
        <v>0</v>
      </c>
      <c r="BC181">
        <v>378</v>
      </c>
      <c r="BD181" s="37">
        <v>60346</v>
      </c>
      <c r="BE181">
        <v>0</v>
      </c>
      <c r="BF181">
        <v>0</v>
      </c>
      <c r="BG181">
        <v>0</v>
      </c>
      <c r="BH181">
        <v>0</v>
      </c>
      <c r="BI181">
        <v>0</v>
      </c>
      <c r="BJ181">
        <v>0</v>
      </c>
      <c r="BK181">
        <v>68022</v>
      </c>
      <c r="BL181">
        <v>0</v>
      </c>
      <c r="BM181" s="37">
        <v>26166</v>
      </c>
      <c r="BN181" s="37">
        <v>6829</v>
      </c>
      <c r="BO181">
        <v>0</v>
      </c>
      <c r="BP181">
        <v>0</v>
      </c>
      <c r="BQ181">
        <v>0</v>
      </c>
      <c r="BR181">
        <v>0</v>
      </c>
      <c r="BS181" s="37"/>
    </row>
    <row r="182" spans="1:71" x14ac:dyDescent="0.2">
      <c r="A182" s="40" t="str">
        <f t="shared" si="8"/>
        <v>2022–23TUNI</v>
      </c>
      <c r="B182" t="s">
        <v>660</v>
      </c>
      <c r="C182" t="s">
        <v>293</v>
      </c>
      <c r="D182">
        <v>0</v>
      </c>
      <c r="E182">
        <v>153490</v>
      </c>
      <c r="F182">
        <v>0</v>
      </c>
      <c r="G182">
        <v>0</v>
      </c>
      <c r="H182">
        <v>0</v>
      </c>
      <c r="I182" s="37">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s="37">
        <v>0</v>
      </c>
      <c r="AP182">
        <v>0</v>
      </c>
      <c r="AQ182">
        <v>0</v>
      </c>
      <c r="AR182">
        <v>0</v>
      </c>
      <c r="AS182">
        <v>0</v>
      </c>
      <c r="AT182">
        <v>0</v>
      </c>
      <c r="AU182">
        <v>0</v>
      </c>
      <c r="AV182" s="37">
        <v>0</v>
      </c>
      <c r="AW182">
        <v>0</v>
      </c>
      <c r="AX182">
        <v>0</v>
      </c>
      <c r="AY182">
        <v>0</v>
      </c>
      <c r="AZ182">
        <v>0</v>
      </c>
      <c r="BA182">
        <v>0</v>
      </c>
      <c r="BB182">
        <v>0</v>
      </c>
      <c r="BC182" s="37">
        <v>0</v>
      </c>
      <c r="BD182">
        <v>0</v>
      </c>
      <c r="BE182">
        <v>0</v>
      </c>
      <c r="BF182">
        <v>0</v>
      </c>
      <c r="BG182">
        <v>0</v>
      </c>
      <c r="BH182">
        <v>0</v>
      </c>
      <c r="BI182">
        <v>0</v>
      </c>
      <c r="BJ182">
        <v>0</v>
      </c>
      <c r="BK182">
        <v>2199</v>
      </c>
      <c r="BL182">
        <v>0</v>
      </c>
      <c r="BM182">
        <v>0</v>
      </c>
      <c r="BN182">
        <v>0</v>
      </c>
      <c r="BO182">
        <v>0</v>
      </c>
      <c r="BP182">
        <v>0</v>
      </c>
      <c r="BQ182">
        <v>0</v>
      </c>
      <c r="BR182">
        <v>0</v>
      </c>
      <c r="BS182" s="37"/>
    </row>
    <row r="183" spans="1:71" x14ac:dyDescent="0.2">
      <c r="A183" s="40" t="str">
        <f t="shared" si="8"/>
        <v>2022–23TURK</v>
      </c>
      <c r="B183" t="s">
        <v>660</v>
      </c>
      <c r="C183" t="s">
        <v>294</v>
      </c>
      <c r="D183">
        <v>0</v>
      </c>
      <c r="E183">
        <v>0</v>
      </c>
      <c r="F183">
        <v>0</v>
      </c>
      <c r="G183">
        <v>0</v>
      </c>
      <c r="H183">
        <v>0</v>
      </c>
      <c r="I183" s="37">
        <v>1247980</v>
      </c>
      <c r="J183" s="37">
        <v>0</v>
      </c>
      <c r="K183">
        <v>0</v>
      </c>
      <c r="L183">
        <v>102623</v>
      </c>
      <c r="M183" s="37">
        <v>76321</v>
      </c>
      <c r="N183">
        <v>77164</v>
      </c>
      <c r="O183">
        <v>0</v>
      </c>
      <c r="P183" s="37">
        <v>175099</v>
      </c>
      <c r="Q183">
        <v>0</v>
      </c>
      <c r="R183">
        <v>0</v>
      </c>
      <c r="S183">
        <v>0</v>
      </c>
      <c r="T183">
        <v>0</v>
      </c>
      <c r="U183" s="37">
        <v>0</v>
      </c>
      <c r="V183">
        <v>0</v>
      </c>
      <c r="W183">
        <v>145</v>
      </c>
      <c r="X183" s="37">
        <v>0</v>
      </c>
      <c r="Y183" s="37">
        <v>639130575</v>
      </c>
      <c r="Z183">
        <v>0</v>
      </c>
      <c r="AA183">
        <v>0</v>
      </c>
      <c r="AB183">
        <v>0</v>
      </c>
      <c r="AC183">
        <v>0</v>
      </c>
      <c r="AD183" s="37">
        <v>0</v>
      </c>
      <c r="AE183" s="37">
        <v>0</v>
      </c>
      <c r="AF183" s="37">
        <v>0</v>
      </c>
      <c r="AG183" s="37">
        <v>0</v>
      </c>
      <c r="AH183" s="37">
        <v>126440</v>
      </c>
      <c r="AI183" s="37">
        <v>341516</v>
      </c>
      <c r="AJ183" s="37">
        <v>3867904</v>
      </c>
      <c r="AK183" s="37">
        <v>72374</v>
      </c>
      <c r="AL183" s="37">
        <v>45</v>
      </c>
      <c r="AM183" s="37">
        <v>439585</v>
      </c>
      <c r="AN183" s="37">
        <v>0</v>
      </c>
      <c r="AO183" s="37">
        <v>1337174</v>
      </c>
      <c r="AP183">
        <v>0</v>
      </c>
      <c r="AQ183">
        <v>5032</v>
      </c>
      <c r="AR183">
        <v>468</v>
      </c>
      <c r="AS183">
        <v>470</v>
      </c>
      <c r="AT183">
        <v>8386</v>
      </c>
      <c r="AU183" s="37">
        <v>375049</v>
      </c>
      <c r="AV183" s="37">
        <v>151952</v>
      </c>
      <c r="AW183" s="37">
        <v>296122</v>
      </c>
      <c r="AX183" s="37">
        <v>3299773</v>
      </c>
      <c r="AY183">
        <v>0</v>
      </c>
      <c r="AZ183" s="37">
        <v>630823</v>
      </c>
      <c r="BA183">
        <v>445</v>
      </c>
      <c r="BB183">
        <v>376597</v>
      </c>
      <c r="BC183" s="37">
        <v>463847</v>
      </c>
      <c r="BD183" s="37">
        <v>132297</v>
      </c>
      <c r="BE183" s="37">
        <v>28583</v>
      </c>
      <c r="BF183">
        <v>12</v>
      </c>
      <c r="BG183" s="37">
        <v>0</v>
      </c>
      <c r="BH183">
        <v>235</v>
      </c>
      <c r="BI183" s="37">
        <v>15</v>
      </c>
      <c r="BJ183">
        <v>5616</v>
      </c>
      <c r="BK183" s="37">
        <v>364360</v>
      </c>
      <c r="BL183" s="37">
        <v>159211</v>
      </c>
      <c r="BM183" s="37">
        <v>97357</v>
      </c>
      <c r="BN183" s="37">
        <v>32726</v>
      </c>
      <c r="BO183">
        <v>0</v>
      </c>
      <c r="BP183">
        <v>0</v>
      </c>
      <c r="BQ183">
        <v>0</v>
      </c>
      <c r="BR183" s="37">
        <v>173721349</v>
      </c>
      <c r="BS183" s="37"/>
    </row>
    <row r="184" spans="1:71" x14ac:dyDescent="0.2">
      <c r="A184" s="40" t="str">
        <f t="shared" si="8"/>
        <v>2022–23TUVA</v>
      </c>
      <c r="B184" t="s">
        <v>660</v>
      </c>
      <c r="C184" t="s">
        <v>296</v>
      </c>
      <c r="D184">
        <v>0</v>
      </c>
      <c r="E184">
        <v>91073</v>
      </c>
      <c r="F184">
        <v>0</v>
      </c>
      <c r="G184">
        <v>0</v>
      </c>
      <c r="H184">
        <v>0</v>
      </c>
      <c r="I184">
        <v>0</v>
      </c>
      <c r="J184" s="37">
        <v>189242</v>
      </c>
      <c r="K184">
        <v>0</v>
      </c>
      <c r="L184">
        <v>0</v>
      </c>
      <c r="M184">
        <v>932</v>
      </c>
      <c r="N184">
        <v>1708</v>
      </c>
      <c r="O184">
        <v>0</v>
      </c>
      <c r="P184">
        <v>0</v>
      </c>
      <c r="Q184">
        <v>0</v>
      </c>
      <c r="R184">
        <v>0</v>
      </c>
      <c r="S184">
        <v>192</v>
      </c>
      <c r="T184">
        <v>0</v>
      </c>
      <c r="U184">
        <v>725</v>
      </c>
      <c r="V184">
        <v>205506</v>
      </c>
      <c r="W184">
        <v>0</v>
      </c>
      <c r="X184">
        <v>0</v>
      </c>
      <c r="Y184">
        <v>0</v>
      </c>
      <c r="Z184">
        <v>26553</v>
      </c>
      <c r="AA184">
        <v>0</v>
      </c>
      <c r="AB184">
        <v>0</v>
      </c>
      <c r="AC184">
        <v>0</v>
      </c>
      <c r="AD184">
        <v>0</v>
      </c>
      <c r="AE184">
        <v>1214</v>
      </c>
      <c r="AF184">
        <v>2520</v>
      </c>
      <c r="AG184" s="37">
        <v>62125</v>
      </c>
      <c r="AH184">
        <v>3125</v>
      </c>
      <c r="AI184">
        <v>3086</v>
      </c>
      <c r="AJ184">
        <v>0</v>
      </c>
      <c r="AK184">
        <v>4969</v>
      </c>
      <c r="AL184">
        <v>163817</v>
      </c>
      <c r="AM184" s="37">
        <v>73981</v>
      </c>
      <c r="AN184">
        <v>0</v>
      </c>
      <c r="AO184">
        <v>163212</v>
      </c>
      <c r="AP184">
        <v>27500</v>
      </c>
      <c r="AQ184">
        <v>863</v>
      </c>
      <c r="AR184" s="37">
        <v>1380587</v>
      </c>
      <c r="AS184">
        <v>2306</v>
      </c>
      <c r="AT184" s="37">
        <v>569889</v>
      </c>
      <c r="AU184">
        <v>2479</v>
      </c>
      <c r="AV184" s="37">
        <v>887230</v>
      </c>
      <c r="AW184" s="37">
        <v>114302</v>
      </c>
      <c r="AX184" s="37">
        <v>3557683</v>
      </c>
      <c r="AY184">
        <v>8021</v>
      </c>
      <c r="AZ184" s="37">
        <v>641639</v>
      </c>
      <c r="BA184" s="37">
        <v>36113</v>
      </c>
      <c r="BB184">
        <v>84205</v>
      </c>
      <c r="BC184">
        <v>136904</v>
      </c>
      <c r="BD184" s="37">
        <v>1061616</v>
      </c>
      <c r="BE184" s="37">
        <v>3234891</v>
      </c>
      <c r="BF184">
        <v>1548</v>
      </c>
      <c r="BG184">
        <v>95137</v>
      </c>
      <c r="BH184">
        <v>313</v>
      </c>
      <c r="BI184">
        <v>17829</v>
      </c>
      <c r="BJ184">
        <v>5974</v>
      </c>
      <c r="BK184">
        <v>171353</v>
      </c>
      <c r="BL184">
        <v>381</v>
      </c>
      <c r="BM184">
        <v>86618</v>
      </c>
      <c r="BN184" s="37">
        <v>499094</v>
      </c>
      <c r="BO184">
        <v>0</v>
      </c>
      <c r="BP184">
        <v>0</v>
      </c>
      <c r="BQ184">
        <v>0</v>
      </c>
      <c r="BR184" s="37">
        <v>101224</v>
      </c>
      <c r="BS184" s="37"/>
    </row>
    <row r="185" spans="1:71" x14ac:dyDescent="0.2">
      <c r="A185" s="40" t="str">
        <f t="shared" si="8"/>
        <v>2022–23UAEM</v>
      </c>
      <c r="B185" t="s">
        <v>660</v>
      </c>
      <c r="C185" t="s">
        <v>297</v>
      </c>
      <c r="D185" s="37">
        <v>1683500</v>
      </c>
      <c r="E185" s="37">
        <v>138460567</v>
      </c>
      <c r="F185">
        <v>432435</v>
      </c>
      <c r="G185" s="37">
        <v>545097</v>
      </c>
      <c r="H185" s="37">
        <v>9757734</v>
      </c>
      <c r="I185" s="37">
        <v>15170221</v>
      </c>
      <c r="J185">
        <v>2176926</v>
      </c>
      <c r="K185" s="37">
        <v>321226</v>
      </c>
      <c r="L185" s="37">
        <v>445058</v>
      </c>
      <c r="M185" s="37">
        <v>1668195</v>
      </c>
      <c r="N185" s="37">
        <v>124790</v>
      </c>
      <c r="O185">
        <v>0</v>
      </c>
      <c r="P185">
        <v>0</v>
      </c>
      <c r="Q185" s="37">
        <v>391</v>
      </c>
      <c r="R185">
        <v>0</v>
      </c>
      <c r="S185" s="37">
        <v>0</v>
      </c>
      <c r="T185">
        <v>0</v>
      </c>
      <c r="U185" s="37">
        <v>843093</v>
      </c>
      <c r="V185" s="37">
        <v>2147</v>
      </c>
      <c r="W185" s="37">
        <v>27138239</v>
      </c>
      <c r="X185" s="37">
        <v>433142</v>
      </c>
      <c r="Y185" s="37">
        <v>57143551</v>
      </c>
      <c r="Z185" s="37">
        <v>0</v>
      </c>
      <c r="AA185">
        <v>0</v>
      </c>
      <c r="AB185">
        <v>207485</v>
      </c>
      <c r="AC185">
        <v>5304</v>
      </c>
      <c r="AD185">
        <v>0</v>
      </c>
      <c r="AE185" s="37">
        <v>36881</v>
      </c>
      <c r="AF185">
        <v>0</v>
      </c>
      <c r="AG185" s="37">
        <v>78575</v>
      </c>
      <c r="AH185" s="37">
        <v>1723121</v>
      </c>
      <c r="AI185" s="37">
        <v>1310555</v>
      </c>
      <c r="AJ185">
        <v>184008</v>
      </c>
      <c r="AK185" s="37">
        <v>16773</v>
      </c>
      <c r="AL185" s="37">
        <v>32324</v>
      </c>
      <c r="AM185" s="37">
        <v>735630</v>
      </c>
      <c r="AN185">
        <v>5000</v>
      </c>
      <c r="AO185" s="37">
        <v>909637</v>
      </c>
      <c r="AP185" s="37">
        <v>0</v>
      </c>
      <c r="AQ185" s="37">
        <v>763075</v>
      </c>
      <c r="AR185" s="37">
        <v>55025</v>
      </c>
      <c r="AS185" s="37">
        <v>3744769</v>
      </c>
      <c r="AT185" s="37">
        <v>48115</v>
      </c>
      <c r="AU185" s="37">
        <v>10453122</v>
      </c>
      <c r="AV185" s="37">
        <v>2653526</v>
      </c>
      <c r="AW185" s="37">
        <v>798162</v>
      </c>
      <c r="AX185" s="37">
        <v>1996534</v>
      </c>
      <c r="AY185" s="37">
        <v>6870</v>
      </c>
      <c r="AZ185" s="37">
        <v>2851177</v>
      </c>
      <c r="BA185" s="37">
        <v>12767427</v>
      </c>
      <c r="BB185" s="37">
        <v>1710145</v>
      </c>
      <c r="BC185" s="37">
        <v>814722</v>
      </c>
      <c r="BD185" s="37">
        <v>51945235</v>
      </c>
      <c r="BE185" s="37">
        <v>6331636</v>
      </c>
      <c r="BF185" s="37">
        <v>470184</v>
      </c>
      <c r="BG185" s="37">
        <v>322348</v>
      </c>
      <c r="BH185">
        <v>3594</v>
      </c>
      <c r="BI185" s="37">
        <v>139266</v>
      </c>
      <c r="BJ185">
        <v>23174</v>
      </c>
      <c r="BK185" s="37">
        <v>1161342</v>
      </c>
      <c r="BL185" s="37">
        <v>29390</v>
      </c>
      <c r="BM185" s="37">
        <v>1390623</v>
      </c>
      <c r="BN185" s="37">
        <v>141934</v>
      </c>
      <c r="BO185">
        <v>0</v>
      </c>
      <c r="BP185">
        <v>0</v>
      </c>
      <c r="BQ185" s="37">
        <v>1388564</v>
      </c>
      <c r="BR185" s="37">
        <v>730954</v>
      </c>
      <c r="BS185" s="37"/>
    </row>
    <row r="186" spans="1:71" x14ac:dyDescent="0.2">
      <c r="A186" s="40" t="str">
        <f t="shared" si="8"/>
        <v>2022–23UGAN</v>
      </c>
      <c r="B186" t="s">
        <v>660</v>
      </c>
      <c r="C186" t="s">
        <v>298</v>
      </c>
      <c r="D186">
        <v>0</v>
      </c>
      <c r="E186" s="37">
        <v>0</v>
      </c>
      <c r="F186">
        <v>0</v>
      </c>
      <c r="G186">
        <v>0</v>
      </c>
      <c r="H186">
        <v>0</v>
      </c>
      <c r="I186">
        <v>0</v>
      </c>
      <c r="J186">
        <v>0</v>
      </c>
      <c r="K186">
        <v>0</v>
      </c>
      <c r="L186">
        <v>0</v>
      </c>
      <c r="M186" s="37">
        <v>0</v>
      </c>
      <c r="N186">
        <v>0</v>
      </c>
      <c r="O186">
        <v>0</v>
      </c>
      <c r="P186">
        <v>0</v>
      </c>
      <c r="Q186">
        <v>0</v>
      </c>
      <c r="R186">
        <v>0</v>
      </c>
      <c r="S186">
        <v>0</v>
      </c>
      <c r="T186">
        <v>0</v>
      </c>
      <c r="U186">
        <v>0</v>
      </c>
      <c r="V186">
        <v>0</v>
      </c>
      <c r="W186">
        <v>0</v>
      </c>
      <c r="X186" s="37">
        <v>60848</v>
      </c>
      <c r="Y186">
        <v>0</v>
      </c>
      <c r="Z186">
        <v>0</v>
      </c>
      <c r="AA186">
        <v>0</v>
      </c>
      <c r="AB186">
        <v>0</v>
      </c>
      <c r="AC186">
        <v>0</v>
      </c>
      <c r="AD186">
        <v>0</v>
      </c>
      <c r="AE186">
        <v>0</v>
      </c>
      <c r="AF186">
        <v>0</v>
      </c>
      <c r="AG186">
        <v>14342</v>
      </c>
      <c r="AH186">
        <v>0</v>
      </c>
      <c r="AI186">
        <v>0</v>
      </c>
      <c r="AJ186">
        <v>0</v>
      </c>
      <c r="AK186" s="37">
        <v>0</v>
      </c>
      <c r="AL186">
        <v>0</v>
      </c>
      <c r="AM186">
        <v>0</v>
      </c>
      <c r="AN186">
        <v>0</v>
      </c>
      <c r="AO186">
        <v>0</v>
      </c>
      <c r="AP186">
        <v>0</v>
      </c>
      <c r="AQ186">
        <v>0</v>
      </c>
      <c r="AR186">
        <v>0</v>
      </c>
      <c r="AS186">
        <v>0</v>
      </c>
      <c r="AT186">
        <v>0</v>
      </c>
      <c r="AU186">
        <v>0</v>
      </c>
      <c r="AV186">
        <v>3600</v>
      </c>
      <c r="AW186">
        <v>0</v>
      </c>
      <c r="AX186">
        <v>28178</v>
      </c>
      <c r="AY186">
        <v>0</v>
      </c>
      <c r="AZ186" s="37">
        <v>14706</v>
      </c>
      <c r="BA186">
        <v>2460</v>
      </c>
      <c r="BB186">
        <v>276</v>
      </c>
      <c r="BC186" s="37">
        <v>0</v>
      </c>
      <c r="BD186" s="37">
        <v>0</v>
      </c>
      <c r="BE186" s="37">
        <v>0</v>
      </c>
      <c r="BF186">
        <v>0</v>
      </c>
      <c r="BG186">
        <v>0</v>
      </c>
      <c r="BH186">
        <v>0</v>
      </c>
      <c r="BI186">
        <v>0</v>
      </c>
      <c r="BJ186">
        <v>0</v>
      </c>
      <c r="BK186">
        <v>40185</v>
      </c>
      <c r="BL186">
        <v>0</v>
      </c>
      <c r="BM186">
        <v>0</v>
      </c>
      <c r="BN186" s="37">
        <v>0</v>
      </c>
      <c r="BO186">
        <v>0</v>
      </c>
      <c r="BP186">
        <v>0</v>
      </c>
      <c r="BQ186">
        <v>0</v>
      </c>
      <c r="BR186">
        <v>0</v>
      </c>
      <c r="BS186" s="37"/>
    </row>
    <row r="187" spans="1:71" x14ac:dyDescent="0.2">
      <c r="A187" s="40" t="str">
        <f t="shared" si="8"/>
        <v>2022–23UK</v>
      </c>
      <c r="B187" t="s">
        <v>660</v>
      </c>
      <c r="C187" t="s">
        <v>299</v>
      </c>
      <c r="D187" s="37">
        <v>150000</v>
      </c>
      <c r="E187" s="37">
        <v>7309922</v>
      </c>
      <c r="F187">
        <v>0</v>
      </c>
      <c r="G187" s="37">
        <v>79891</v>
      </c>
      <c r="H187" s="37">
        <v>3158408</v>
      </c>
      <c r="I187" s="37">
        <v>14310576</v>
      </c>
      <c r="J187" s="37">
        <v>4191870</v>
      </c>
      <c r="K187" s="37">
        <v>2037540</v>
      </c>
      <c r="L187" s="37">
        <v>19111</v>
      </c>
      <c r="M187" s="37">
        <v>1307724</v>
      </c>
      <c r="N187" s="37">
        <v>895765</v>
      </c>
      <c r="O187">
        <v>0</v>
      </c>
      <c r="P187">
        <v>0</v>
      </c>
      <c r="Q187" s="37">
        <v>9060</v>
      </c>
      <c r="R187">
        <v>0</v>
      </c>
      <c r="S187">
        <v>0</v>
      </c>
      <c r="T187">
        <v>0</v>
      </c>
      <c r="U187" s="37">
        <v>21591</v>
      </c>
      <c r="V187" s="37">
        <v>73619</v>
      </c>
      <c r="W187" s="37">
        <v>13525529</v>
      </c>
      <c r="X187" s="37">
        <v>2308596</v>
      </c>
      <c r="Y187" s="37">
        <v>159084998</v>
      </c>
      <c r="Z187" s="37">
        <v>369640</v>
      </c>
      <c r="AA187">
        <v>0</v>
      </c>
      <c r="AB187">
        <v>0</v>
      </c>
      <c r="AC187" s="37">
        <v>0</v>
      </c>
      <c r="AD187">
        <v>0</v>
      </c>
      <c r="AE187">
        <v>475200</v>
      </c>
      <c r="AF187" s="37">
        <v>2270</v>
      </c>
      <c r="AG187" s="37">
        <v>110324</v>
      </c>
      <c r="AH187" s="37">
        <v>524596</v>
      </c>
      <c r="AI187" s="37">
        <v>2257272</v>
      </c>
      <c r="AJ187">
        <v>153720</v>
      </c>
      <c r="AK187" s="37">
        <v>37431</v>
      </c>
      <c r="AL187" s="37">
        <v>39369</v>
      </c>
      <c r="AM187" s="37">
        <v>3048464</v>
      </c>
      <c r="AN187" s="37">
        <v>19036</v>
      </c>
      <c r="AO187" s="37">
        <v>79089</v>
      </c>
      <c r="AP187" s="37">
        <v>1197</v>
      </c>
      <c r="AQ187" s="37">
        <v>52308</v>
      </c>
      <c r="AR187" s="37">
        <v>235169</v>
      </c>
      <c r="AS187" s="37">
        <v>1180925</v>
      </c>
      <c r="AT187" s="37">
        <v>1060164</v>
      </c>
      <c r="AU187" s="37">
        <v>439753434</v>
      </c>
      <c r="AV187" s="37">
        <v>1899848</v>
      </c>
      <c r="AW187" s="37">
        <v>7808645</v>
      </c>
      <c r="AX187" s="37">
        <v>3228957</v>
      </c>
      <c r="AY187" s="37">
        <v>628670</v>
      </c>
      <c r="AZ187" s="37">
        <v>19129408</v>
      </c>
      <c r="BA187" s="37">
        <v>653958</v>
      </c>
      <c r="BB187" s="37">
        <v>6240461</v>
      </c>
      <c r="BC187" s="37">
        <v>30168402</v>
      </c>
      <c r="BD187" s="37">
        <v>11766359</v>
      </c>
      <c r="BE187" s="37">
        <v>418535</v>
      </c>
      <c r="BF187" s="37">
        <v>2007528</v>
      </c>
      <c r="BG187" s="37">
        <v>50334</v>
      </c>
      <c r="BH187" s="37">
        <v>89181</v>
      </c>
      <c r="BI187" s="37">
        <v>566299</v>
      </c>
      <c r="BJ187" s="37">
        <v>32397</v>
      </c>
      <c r="BK187" s="37">
        <v>15693577</v>
      </c>
      <c r="BL187" s="37">
        <v>570911</v>
      </c>
      <c r="BM187" s="37">
        <v>12606889</v>
      </c>
      <c r="BN187" s="37">
        <v>820849</v>
      </c>
      <c r="BO187" s="37">
        <v>0</v>
      </c>
      <c r="BP187">
        <v>0</v>
      </c>
      <c r="BQ187">
        <v>0</v>
      </c>
      <c r="BR187" s="37">
        <v>1031763</v>
      </c>
      <c r="BS187" s="37"/>
    </row>
    <row r="188" spans="1:71" x14ac:dyDescent="0.2">
      <c r="A188" s="40" t="str">
        <f t="shared" si="8"/>
        <v>2022–23UKRA</v>
      </c>
      <c r="B188" t="s">
        <v>660</v>
      </c>
      <c r="C188" t="s">
        <v>300</v>
      </c>
      <c r="D188">
        <v>0</v>
      </c>
      <c r="E188" s="37">
        <v>0</v>
      </c>
      <c r="F188">
        <v>0</v>
      </c>
      <c r="G188">
        <v>0</v>
      </c>
      <c r="H188">
        <v>0</v>
      </c>
      <c r="I188">
        <v>0</v>
      </c>
      <c r="J188">
        <v>0</v>
      </c>
      <c r="K188">
        <v>0</v>
      </c>
      <c r="L188" s="37">
        <v>0</v>
      </c>
      <c r="M188">
        <v>0</v>
      </c>
      <c r="N188">
        <v>0</v>
      </c>
      <c r="O188">
        <v>0</v>
      </c>
      <c r="P188">
        <v>0</v>
      </c>
      <c r="Q188" s="37">
        <v>0</v>
      </c>
      <c r="R188">
        <v>0</v>
      </c>
      <c r="S188">
        <v>0</v>
      </c>
      <c r="T188">
        <v>0</v>
      </c>
      <c r="U188">
        <v>0</v>
      </c>
      <c r="V188">
        <v>0</v>
      </c>
      <c r="W188">
        <v>0</v>
      </c>
      <c r="X188">
        <v>0</v>
      </c>
      <c r="Y188" s="37">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3129</v>
      </c>
      <c r="AW188">
        <v>0</v>
      </c>
      <c r="AX188" s="37">
        <v>0</v>
      </c>
      <c r="AY188">
        <v>0</v>
      </c>
      <c r="AZ188">
        <v>0</v>
      </c>
      <c r="BA188">
        <v>0</v>
      </c>
      <c r="BB188" s="37">
        <v>0</v>
      </c>
      <c r="BC188" s="37">
        <v>0</v>
      </c>
      <c r="BD188" s="37">
        <v>0</v>
      </c>
      <c r="BE188">
        <v>0</v>
      </c>
      <c r="BF188">
        <v>0</v>
      </c>
      <c r="BG188">
        <v>0</v>
      </c>
      <c r="BH188">
        <v>0</v>
      </c>
      <c r="BI188" s="37">
        <v>0</v>
      </c>
      <c r="BJ188">
        <v>0</v>
      </c>
      <c r="BK188">
        <v>0</v>
      </c>
      <c r="BL188">
        <v>0</v>
      </c>
      <c r="BM188">
        <v>0</v>
      </c>
      <c r="BN188">
        <v>0</v>
      </c>
      <c r="BO188">
        <v>0</v>
      </c>
      <c r="BP188">
        <v>0</v>
      </c>
      <c r="BQ188" s="37">
        <v>0</v>
      </c>
      <c r="BR188">
        <v>0</v>
      </c>
      <c r="BS188" s="37"/>
    </row>
    <row r="189" spans="1:71" x14ac:dyDescent="0.2">
      <c r="A189" s="40" t="str">
        <f t="shared" si="8"/>
        <v>2022–23URUG</v>
      </c>
      <c r="B189" t="s">
        <v>660</v>
      </c>
      <c r="C189" t="s">
        <v>301</v>
      </c>
      <c r="D189">
        <v>0</v>
      </c>
      <c r="E189">
        <v>0</v>
      </c>
      <c r="F189">
        <v>0</v>
      </c>
      <c r="G189">
        <v>0</v>
      </c>
      <c r="H189">
        <v>0</v>
      </c>
      <c r="I189">
        <v>0</v>
      </c>
      <c r="J189">
        <v>0</v>
      </c>
      <c r="K189">
        <v>0</v>
      </c>
      <c r="L189">
        <v>51310</v>
      </c>
      <c r="M189">
        <v>0</v>
      </c>
      <c r="N189">
        <v>0</v>
      </c>
      <c r="O189">
        <v>0</v>
      </c>
      <c r="P189">
        <v>0</v>
      </c>
      <c r="Q189">
        <v>0</v>
      </c>
      <c r="R189">
        <v>0</v>
      </c>
      <c r="S189">
        <v>0</v>
      </c>
      <c r="T189">
        <v>0</v>
      </c>
      <c r="U189">
        <v>0</v>
      </c>
      <c r="V189">
        <v>0</v>
      </c>
      <c r="W189">
        <v>0</v>
      </c>
      <c r="X189" s="37">
        <v>0</v>
      </c>
      <c r="Y189">
        <v>88445736</v>
      </c>
      <c r="Z189">
        <v>0</v>
      </c>
      <c r="AA189">
        <v>0</v>
      </c>
      <c r="AB189">
        <v>0</v>
      </c>
      <c r="AC189">
        <v>0</v>
      </c>
      <c r="AD189">
        <v>0</v>
      </c>
      <c r="AE189">
        <v>5784</v>
      </c>
      <c r="AF189">
        <v>0</v>
      </c>
      <c r="AG189">
        <v>0</v>
      </c>
      <c r="AH189">
        <v>0</v>
      </c>
      <c r="AI189">
        <v>0</v>
      </c>
      <c r="AJ189">
        <v>0</v>
      </c>
      <c r="AK189">
        <v>0</v>
      </c>
      <c r="AL189">
        <v>0</v>
      </c>
      <c r="AM189">
        <v>3340</v>
      </c>
      <c r="AN189">
        <v>0</v>
      </c>
      <c r="AO189">
        <v>13200</v>
      </c>
      <c r="AP189">
        <v>0</v>
      </c>
      <c r="AQ189">
        <v>0</v>
      </c>
      <c r="AR189">
        <v>575</v>
      </c>
      <c r="AS189">
        <v>0</v>
      </c>
      <c r="AT189">
        <v>106689</v>
      </c>
      <c r="AU189">
        <v>0</v>
      </c>
      <c r="AV189">
        <v>7888</v>
      </c>
      <c r="AW189">
        <v>81566</v>
      </c>
      <c r="AX189" s="37">
        <v>56852</v>
      </c>
      <c r="AY189">
        <v>0</v>
      </c>
      <c r="AZ189" s="37">
        <v>95119</v>
      </c>
      <c r="BA189" s="37">
        <v>0</v>
      </c>
      <c r="BB189">
        <v>8000</v>
      </c>
      <c r="BC189" s="37">
        <v>0</v>
      </c>
      <c r="BD189" s="37">
        <v>116312</v>
      </c>
      <c r="BE189">
        <v>0</v>
      </c>
      <c r="BF189">
        <v>0</v>
      </c>
      <c r="BG189">
        <v>210</v>
      </c>
      <c r="BH189">
        <v>0</v>
      </c>
      <c r="BI189" s="37">
        <v>0</v>
      </c>
      <c r="BJ189">
        <v>3528</v>
      </c>
      <c r="BK189" s="37">
        <v>134547</v>
      </c>
      <c r="BL189">
        <v>0</v>
      </c>
      <c r="BM189" s="37">
        <v>159856</v>
      </c>
      <c r="BN189" s="37">
        <v>2000</v>
      </c>
      <c r="BO189">
        <v>0</v>
      </c>
      <c r="BP189">
        <v>0</v>
      </c>
      <c r="BQ189">
        <v>0</v>
      </c>
      <c r="BR189">
        <v>0</v>
      </c>
      <c r="BS189" s="37"/>
    </row>
    <row r="190" spans="1:71" x14ac:dyDescent="0.2">
      <c r="A190" s="40" t="str">
        <f t="shared" si="8"/>
        <v>2022–23USA</v>
      </c>
      <c r="B190" t="s">
        <v>660</v>
      </c>
      <c r="C190" t="s">
        <v>302</v>
      </c>
      <c r="D190" s="37">
        <v>1651500</v>
      </c>
      <c r="E190" s="37">
        <v>1078191459</v>
      </c>
      <c r="F190" s="37">
        <v>471217</v>
      </c>
      <c r="G190" s="37">
        <v>14298892</v>
      </c>
      <c r="H190" s="37">
        <v>51658</v>
      </c>
      <c r="I190" s="37">
        <v>78437491</v>
      </c>
      <c r="J190" s="37">
        <v>11889039</v>
      </c>
      <c r="K190" s="37">
        <v>1344731</v>
      </c>
      <c r="L190" s="37">
        <v>2845278</v>
      </c>
      <c r="M190" s="37">
        <v>51905287</v>
      </c>
      <c r="N190" s="37">
        <v>27359334</v>
      </c>
      <c r="O190">
        <v>0</v>
      </c>
      <c r="P190" s="37">
        <v>5300</v>
      </c>
      <c r="Q190">
        <v>32055982</v>
      </c>
      <c r="R190" s="37">
        <v>2000</v>
      </c>
      <c r="S190" s="37">
        <v>664174</v>
      </c>
      <c r="T190">
        <v>0</v>
      </c>
      <c r="U190">
        <v>141357</v>
      </c>
      <c r="V190" s="37">
        <v>7381</v>
      </c>
      <c r="W190" s="37">
        <v>100179567</v>
      </c>
      <c r="X190" s="37">
        <v>24941591</v>
      </c>
      <c r="Y190">
        <v>0</v>
      </c>
      <c r="Z190" s="37">
        <v>20366</v>
      </c>
      <c r="AA190">
        <v>0</v>
      </c>
      <c r="AB190" s="37">
        <v>292706456</v>
      </c>
      <c r="AC190" s="37">
        <v>356739</v>
      </c>
      <c r="AD190">
        <v>2783533</v>
      </c>
      <c r="AE190" s="37">
        <v>82128</v>
      </c>
      <c r="AF190" s="37">
        <v>2112097</v>
      </c>
      <c r="AG190" s="37">
        <v>993050</v>
      </c>
      <c r="AH190" s="37">
        <v>42338709</v>
      </c>
      <c r="AI190" s="37">
        <v>30856074</v>
      </c>
      <c r="AJ190" s="37">
        <v>254031542</v>
      </c>
      <c r="AK190" s="37">
        <v>6356577</v>
      </c>
      <c r="AL190" s="37">
        <v>7997453</v>
      </c>
      <c r="AM190" s="37">
        <v>6108070</v>
      </c>
      <c r="AN190" s="37">
        <v>398056</v>
      </c>
      <c r="AO190" s="37">
        <v>4164605</v>
      </c>
      <c r="AP190" s="37">
        <v>3229689</v>
      </c>
      <c r="AQ190" s="37">
        <v>101351</v>
      </c>
      <c r="AR190" s="37">
        <v>2297607</v>
      </c>
      <c r="AS190" s="37">
        <v>7475139</v>
      </c>
      <c r="AT190" s="37">
        <v>1227517</v>
      </c>
      <c r="AU190" s="37">
        <v>380434379</v>
      </c>
      <c r="AV190" s="37">
        <v>40273818</v>
      </c>
      <c r="AW190" s="37">
        <v>9005611</v>
      </c>
      <c r="AX190" s="37">
        <v>57585777</v>
      </c>
      <c r="AY190" s="37">
        <v>1688204</v>
      </c>
      <c r="AZ190" s="37">
        <v>40242472</v>
      </c>
      <c r="BA190" s="37">
        <v>14306439</v>
      </c>
      <c r="BB190" s="37">
        <v>19045481</v>
      </c>
      <c r="BC190" s="37">
        <v>71041644</v>
      </c>
      <c r="BD190" s="37">
        <v>30238342</v>
      </c>
      <c r="BE190" s="37">
        <v>203869481</v>
      </c>
      <c r="BF190" s="37">
        <v>2709171</v>
      </c>
      <c r="BG190" s="37">
        <v>1084799</v>
      </c>
      <c r="BH190" s="37">
        <v>309536</v>
      </c>
      <c r="BI190" s="37">
        <v>5258320</v>
      </c>
      <c r="BJ190" s="37">
        <v>177738</v>
      </c>
      <c r="BK190" s="37">
        <v>67852599</v>
      </c>
      <c r="BL190" s="37">
        <v>1260376</v>
      </c>
      <c r="BM190" s="37">
        <v>51130749</v>
      </c>
      <c r="BN190" s="37">
        <v>9290424</v>
      </c>
      <c r="BO190" s="37">
        <v>722069</v>
      </c>
      <c r="BP190">
        <v>432</v>
      </c>
      <c r="BQ190">
        <v>0</v>
      </c>
      <c r="BR190" s="37">
        <v>14027300</v>
      </c>
      <c r="BS190" s="37"/>
    </row>
    <row r="191" spans="1:71" x14ac:dyDescent="0.2">
      <c r="A191" s="40" t="str">
        <f t="shared" si="8"/>
        <v>2022–23USOI</v>
      </c>
      <c r="B191" t="s">
        <v>660</v>
      </c>
      <c r="C191" t="s">
        <v>318</v>
      </c>
      <c r="D191" s="37">
        <v>0</v>
      </c>
      <c r="E191" s="37">
        <v>0</v>
      </c>
      <c r="F191" s="37">
        <v>0</v>
      </c>
      <c r="G191">
        <v>0</v>
      </c>
      <c r="H191" s="37">
        <v>0</v>
      </c>
      <c r="I191" s="37">
        <v>0</v>
      </c>
      <c r="J191" s="37">
        <v>0</v>
      </c>
      <c r="K191" s="37">
        <v>0</v>
      </c>
      <c r="L191" s="37">
        <v>0</v>
      </c>
      <c r="M191" s="37">
        <v>0</v>
      </c>
      <c r="N191" s="37">
        <v>0</v>
      </c>
      <c r="O191">
        <v>0</v>
      </c>
      <c r="P191">
        <v>0</v>
      </c>
      <c r="Q191">
        <v>0</v>
      </c>
      <c r="R191">
        <v>0</v>
      </c>
      <c r="S191" s="37">
        <v>0</v>
      </c>
      <c r="T191">
        <v>0</v>
      </c>
      <c r="U191" s="37">
        <v>0</v>
      </c>
      <c r="V191" s="37">
        <v>0</v>
      </c>
      <c r="W191" s="37">
        <v>0</v>
      </c>
      <c r="X191" s="37">
        <v>0</v>
      </c>
      <c r="Y191">
        <v>0</v>
      </c>
      <c r="Z191" s="37">
        <v>0</v>
      </c>
      <c r="AA191">
        <v>0</v>
      </c>
      <c r="AB191">
        <v>0</v>
      </c>
      <c r="AC191" s="37">
        <v>0</v>
      </c>
      <c r="AD191">
        <v>0</v>
      </c>
      <c r="AE191" s="37">
        <v>0</v>
      </c>
      <c r="AF191" s="37">
        <v>0</v>
      </c>
      <c r="AG191" s="37">
        <v>0</v>
      </c>
      <c r="AH191" s="37">
        <v>0</v>
      </c>
      <c r="AI191" s="37">
        <v>0</v>
      </c>
      <c r="AJ191">
        <v>0</v>
      </c>
      <c r="AK191" s="37">
        <v>0</v>
      </c>
      <c r="AL191" s="37">
        <v>0</v>
      </c>
      <c r="AM191" s="37">
        <v>0</v>
      </c>
      <c r="AN191" s="37">
        <v>0</v>
      </c>
      <c r="AO191" s="37">
        <v>0</v>
      </c>
      <c r="AP191" s="37">
        <v>0</v>
      </c>
      <c r="AQ191" s="37">
        <v>0</v>
      </c>
      <c r="AR191" s="37">
        <v>0</v>
      </c>
      <c r="AS191" s="37">
        <v>0</v>
      </c>
      <c r="AT191" s="37">
        <v>0</v>
      </c>
      <c r="AU191" s="37">
        <v>0</v>
      </c>
      <c r="AV191" s="37">
        <v>0</v>
      </c>
      <c r="AW191" s="37">
        <v>0</v>
      </c>
      <c r="AX191" s="37">
        <v>0</v>
      </c>
      <c r="AY191" s="37">
        <v>0</v>
      </c>
      <c r="AZ191" s="37">
        <v>0</v>
      </c>
      <c r="BA191" s="37">
        <v>0</v>
      </c>
      <c r="BB191" s="37">
        <v>0</v>
      </c>
      <c r="BC191" s="37">
        <v>0</v>
      </c>
      <c r="BD191" s="37">
        <v>0</v>
      </c>
      <c r="BE191" s="37">
        <v>0</v>
      </c>
      <c r="BF191" s="37">
        <v>0</v>
      </c>
      <c r="BG191" s="37">
        <v>0</v>
      </c>
      <c r="BH191">
        <v>0</v>
      </c>
      <c r="BI191" s="37">
        <v>11</v>
      </c>
      <c r="BJ191" s="37">
        <v>0</v>
      </c>
      <c r="BK191" s="37">
        <v>0</v>
      </c>
      <c r="BL191" s="37">
        <v>0</v>
      </c>
      <c r="BM191" s="37">
        <v>0</v>
      </c>
      <c r="BN191" s="37">
        <v>0</v>
      </c>
      <c r="BO191">
        <v>0</v>
      </c>
      <c r="BP191">
        <v>0</v>
      </c>
      <c r="BQ191">
        <v>0</v>
      </c>
      <c r="BR191" s="37">
        <v>0</v>
      </c>
      <c r="BS191" s="37"/>
    </row>
    <row r="192" spans="1:71" x14ac:dyDescent="0.2">
      <c r="A192" s="40" t="str">
        <f t="shared" si="8"/>
        <v>2022–23UZBK</v>
      </c>
      <c r="B192" t="s">
        <v>660</v>
      </c>
      <c r="C192" t="s">
        <v>329</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s="37">
        <v>0</v>
      </c>
      <c r="AN192">
        <v>0</v>
      </c>
      <c r="AO192">
        <v>0</v>
      </c>
      <c r="AP192">
        <v>0</v>
      </c>
      <c r="AQ192">
        <v>0</v>
      </c>
      <c r="AR192">
        <v>0</v>
      </c>
      <c r="AS192">
        <v>0</v>
      </c>
      <c r="AT192">
        <v>0</v>
      </c>
      <c r="AU192">
        <v>0</v>
      </c>
      <c r="AV192">
        <v>0</v>
      </c>
      <c r="AW192">
        <v>0</v>
      </c>
      <c r="AX192">
        <v>0</v>
      </c>
      <c r="AY192">
        <v>0</v>
      </c>
      <c r="AZ192">
        <v>2562069</v>
      </c>
      <c r="BA192">
        <v>8909</v>
      </c>
      <c r="BB192">
        <v>265719</v>
      </c>
      <c r="BC192" s="37">
        <v>0</v>
      </c>
      <c r="BD192">
        <v>0</v>
      </c>
      <c r="BE192">
        <v>0</v>
      </c>
      <c r="BF192">
        <v>0</v>
      </c>
      <c r="BG192">
        <v>0</v>
      </c>
      <c r="BH192">
        <v>0</v>
      </c>
      <c r="BI192" s="37">
        <v>0</v>
      </c>
      <c r="BJ192">
        <v>0</v>
      </c>
      <c r="BK192" s="37">
        <v>0</v>
      </c>
      <c r="BL192">
        <v>0</v>
      </c>
      <c r="BM192">
        <v>0</v>
      </c>
      <c r="BN192">
        <v>0</v>
      </c>
      <c r="BO192">
        <v>0</v>
      </c>
      <c r="BP192">
        <v>0</v>
      </c>
      <c r="BQ192">
        <v>0</v>
      </c>
      <c r="BR192">
        <v>0</v>
      </c>
      <c r="BS192" s="37"/>
    </row>
    <row r="193" spans="1:71" x14ac:dyDescent="0.2">
      <c r="A193" s="40" t="str">
        <f t="shared" si="8"/>
        <v>2022–23VANU</v>
      </c>
      <c r="B193" t="s">
        <v>660</v>
      </c>
      <c r="C193" t="s">
        <v>303</v>
      </c>
      <c r="D193" s="37">
        <v>0</v>
      </c>
      <c r="E193" s="37">
        <v>3212432</v>
      </c>
      <c r="F193" s="37">
        <v>2947138</v>
      </c>
      <c r="G193" s="37">
        <v>21862</v>
      </c>
      <c r="H193" s="37">
        <v>14152</v>
      </c>
      <c r="I193" s="37">
        <v>1190317</v>
      </c>
      <c r="J193" s="37">
        <v>398016</v>
      </c>
      <c r="K193">
        <v>164590</v>
      </c>
      <c r="L193" s="37">
        <v>121719</v>
      </c>
      <c r="M193" s="37">
        <v>1077757</v>
      </c>
      <c r="N193" s="37">
        <v>43750</v>
      </c>
      <c r="O193">
        <v>0</v>
      </c>
      <c r="P193" s="37">
        <v>0</v>
      </c>
      <c r="Q193" s="37">
        <v>0</v>
      </c>
      <c r="R193">
        <v>0</v>
      </c>
      <c r="S193" s="37">
        <v>8232</v>
      </c>
      <c r="T193" s="37">
        <v>0</v>
      </c>
      <c r="U193" s="37">
        <v>133575</v>
      </c>
      <c r="V193" s="37">
        <v>143354</v>
      </c>
      <c r="W193" s="37">
        <v>0</v>
      </c>
      <c r="X193" s="37">
        <v>170012</v>
      </c>
      <c r="Y193" s="37">
        <v>0</v>
      </c>
      <c r="Z193" s="37">
        <v>1429105</v>
      </c>
      <c r="AA193">
        <v>184</v>
      </c>
      <c r="AB193">
        <v>0</v>
      </c>
      <c r="AC193">
        <v>148585</v>
      </c>
      <c r="AD193" s="37">
        <v>0</v>
      </c>
      <c r="AE193">
        <v>39625</v>
      </c>
      <c r="AF193" s="37">
        <v>618</v>
      </c>
      <c r="AG193" s="37">
        <v>146829</v>
      </c>
      <c r="AH193">
        <v>411026</v>
      </c>
      <c r="AI193" s="37">
        <v>121262</v>
      </c>
      <c r="AJ193" s="37">
        <v>17977</v>
      </c>
      <c r="AK193" s="37">
        <v>434284</v>
      </c>
      <c r="AL193" s="37">
        <v>277525</v>
      </c>
      <c r="AM193" s="37">
        <v>406077</v>
      </c>
      <c r="AN193" s="37">
        <v>288</v>
      </c>
      <c r="AO193" s="37">
        <v>136457</v>
      </c>
      <c r="AP193" s="37">
        <v>86283</v>
      </c>
      <c r="AQ193" s="37">
        <v>45317</v>
      </c>
      <c r="AR193" s="37">
        <v>230424</v>
      </c>
      <c r="AS193" s="37">
        <v>2164959</v>
      </c>
      <c r="AT193" s="37">
        <v>277458</v>
      </c>
      <c r="AU193" s="37">
        <v>758</v>
      </c>
      <c r="AV193" s="37">
        <v>3002127</v>
      </c>
      <c r="AW193" s="37">
        <v>1039431</v>
      </c>
      <c r="AX193" s="37">
        <v>2045846</v>
      </c>
      <c r="AY193" s="37">
        <v>39972</v>
      </c>
      <c r="AZ193" s="37">
        <v>905970</v>
      </c>
      <c r="BA193" s="37">
        <v>900519</v>
      </c>
      <c r="BB193" s="37">
        <v>111559</v>
      </c>
      <c r="BC193" s="37">
        <v>3496336</v>
      </c>
      <c r="BD193" s="37">
        <v>1430475</v>
      </c>
      <c r="BE193" s="37">
        <v>1205935</v>
      </c>
      <c r="BF193">
        <v>545278</v>
      </c>
      <c r="BG193">
        <v>290474</v>
      </c>
      <c r="BH193">
        <v>5634</v>
      </c>
      <c r="BI193" s="37">
        <v>311249</v>
      </c>
      <c r="BJ193" s="37">
        <v>58172</v>
      </c>
      <c r="BK193" s="37">
        <v>58841</v>
      </c>
      <c r="BL193">
        <v>77996</v>
      </c>
      <c r="BM193" s="37">
        <v>1092492</v>
      </c>
      <c r="BN193" s="37">
        <v>3058713</v>
      </c>
      <c r="BO193">
        <v>0</v>
      </c>
      <c r="BP193">
        <v>0</v>
      </c>
      <c r="BQ193">
        <v>0</v>
      </c>
      <c r="BR193" s="37">
        <v>236434</v>
      </c>
      <c r="BS193" s="37"/>
    </row>
    <row r="194" spans="1:71" x14ac:dyDescent="0.2">
      <c r="A194" s="40" t="str">
        <f t="shared" si="8"/>
        <v>2022–23VENZ</v>
      </c>
      <c r="B194" t="s">
        <v>660</v>
      </c>
      <c r="C194" t="s">
        <v>304</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42804</v>
      </c>
      <c r="AM194">
        <v>0</v>
      </c>
      <c r="AN194">
        <v>0</v>
      </c>
      <c r="AO194">
        <v>0</v>
      </c>
      <c r="AP194">
        <v>0</v>
      </c>
      <c r="AQ194">
        <v>0</v>
      </c>
      <c r="AR194">
        <v>0</v>
      </c>
      <c r="AS194">
        <v>0</v>
      </c>
      <c r="AT194">
        <v>0</v>
      </c>
      <c r="AU194">
        <v>0</v>
      </c>
      <c r="AV194">
        <v>158125</v>
      </c>
      <c r="AW194">
        <v>0</v>
      </c>
      <c r="AX194">
        <v>0</v>
      </c>
      <c r="AY194">
        <v>0</v>
      </c>
      <c r="AZ194">
        <v>24</v>
      </c>
      <c r="BA194">
        <v>0</v>
      </c>
      <c r="BB194">
        <v>0</v>
      </c>
      <c r="BC194" s="37">
        <v>0</v>
      </c>
      <c r="BD194">
        <v>733536</v>
      </c>
      <c r="BE194">
        <v>0</v>
      </c>
      <c r="BF194">
        <v>0</v>
      </c>
      <c r="BG194">
        <v>0</v>
      </c>
      <c r="BH194">
        <v>0</v>
      </c>
      <c r="BI194">
        <v>5992</v>
      </c>
      <c r="BJ194">
        <v>0</v>
      </c>
      <c r="BK194">
        <v>0</v>
      </c>
      <c r="BL194">
        <v>0</v>
      </c>
      <c r="BM194" s="37">
        <v>0</v>
      </c>
      <c r="BN194">
        <v>0</v>
      </c>
      <c r="BO194">
        <v>0</v>
      </c>
      <c r="BP194">
        <v>0</v>
      </c>
      <c r="BQ194">
        <v>0</v>
      </c>
      <c r="BR194">
        <v>0</v>
      </c>
      <c r="BS194" s="37"/>
    </row>
    <row r="195" spans="1:71" x14ac:dyDescent="0.2">
      <c r="A195" s="40" t="str">
        <f t="shared" ref="A195:A258" si="9">B195&amp;C195</f>
        <v>2022–23VIET</v>
      </c>
      <c r="B195" t="s">
        <v>660</v>
      </c>
      <c r="C195" t="s">
        <v>305</v>
      </c>
      <c r="D195">
        <v>67577447</v>
      </c>
      <c r="E195">
        <v>98059414</v>
      </c>
      <c r="F195">
        <v>92046</v>
      </c>
      <c r="G195">
        <v>8831791</v>
      </c>
      <c r="H195">
        <v>248456689</v>
      </c>
      <c r="I195" s="37">
        <v>25956408</v>
      </c>
      <c r="J195">
        <v>99756</v>
      </c>
      <c r="K195" s="37">
        <v>20788</v>
      </c>
      <c r="L195" s="37">
        <v>12287407</v>
      </c>
      <c r="M195" s="37">
        <v>5061940</v>
      </c>
      <c r="N195" s="37">
        <v>343001</v>
      </c>
      <c r="O195">
        <v>0</v>
      </c>
      <c r="P195">
        <v>65735</v>
      </c>
      <c r="Q195">
        <v>0</v>
      </c>
      <c r="R195">
        <v>0</v>
      </c>
      <c r="S195">
        <v>4197620</v>
      </c>
      <c r="T195">
        <v>7888720</v>
      </c>
      <c r="U195">
        <v>0</v>
      </c>
      <c r="V195">
        <v>4074431</v>
      </c>
      <c r="W195">
        <v>37461976</v>
      </c>
      <c r="X195">
        <v>2042264</v>
      </c>
      <c r="Y195">
        <v>4039615975</v>
      </c>
      <c r="Z195">
        <v>9545240</v>
      </c>
      <c r="AA195">
        <v>0</v>
      </c>
      <c r="AB195">
        <v>50000</v>
      </c>
      <c r="AC195">
        <v>40828</v>
      </c>
      <c r="AD195">
        <v>0</v>
      </c>
      <c r="AE195" s="37">
        <v>20574</v>
      </c>
      <c r="AF195">
        <v>104762</v>
      </c>
      <c r="AG195">
        <v>26287</v>
      </c>
      <c r="AH195">
        <v>883538</v>
      </c>
      <c r="AI195">
        <v>446858</v>
      </c>
      <c r="AJ195">
        <v>752226</v>
      </c>
      <c r="AK195">
        <v>360285</v>
      </c>
      <c r="AL195">
        <v>1384254</v>
      </c>
      <c r="AM195">
        <v>547955</v>
      </c>
      <c r="AN195">
        <v>13254950</v>
      </c>
      <c r="AO195" s="37">
        <v>672105</v>
      </c>
      <c r="AP195">
        <v>64008</v>
      </c>
      <c r="AQ195">
        <v>3244</v>
      </c>
      <c r="AR195">
        <v>900284</v>
      </c>
      <c r="AS195">
        <v>545813</v>
      </c>
      <c r="AT195">
        <v>533839</v>
      </c>
      <c r="AU195">
        <v>87011156</v>
      </c>
      <c r="AV195">
        <v>1271281</v>
      </c>
      <c r="AW195" s="37">
        <v>100108</v>
      </c>
      <c r="AX195" s="37">
        <v>2962453</v>
      </c>
      <c r="AY195">
        <v>57609</v>
      </c>
      <c r="AZ195" s="37">
        <v>2231507</v>
      </c>
      <c r="BA195">
        <v>231356</v>
      </c>
      <c r="BB195">
        <v>179564</v>
      </c>
      <c r="BC195" s="37">
        <v>1542908</v>
      </c>
      <c r="BD195" s="37">
        <v>304500</v>
      </c>
      <c r="BE195" s="37">
        <v>6925</v>
      </c>
      <c r="BF195">
        <v>21923</v>
      </c>
      <c r="BG195">
        <v>84670</v>
      </c>
      <c r="BH195">
        <v>0</v>
      </c>
      <c r="BI195">
        <v>9857</v>
      </c>
      <c r="BJ195" s="37">
        <v>0</v>
      </c>
      <c r="BK195">
        <v>984540</v>
      </c>
      <c r="BL195">
        <v>37180</v>
      </c>
      <c r="BM195" s="37">
        <v>436471</v>
      </c>
      <c r="BN195" s="37">
        <v>226373</v>
      </c>
      <c r="BO195">
        <v>0</v>
      </c>
      <c r="BP195">
        <v>0</v>
      </c>
      <c r="BQ195">
        <v>0</v>
      </c>
      <c r="BR195">
        <v>1009891688</v>
      </c>
      <c r="BS195" s="37"/>
    </row>
    <row r="196" spans="1:71" x14ac:dyDescent="0.2">
      <c r="A196" s="40" t="str">
        <f t="shared" si="9"/>
        <v>2022–23VIRG</v>
      </c>
      <c r="B196" t="s">
        <v>660</v>
      </c>
      <c r="C196" t="s">
        <v>330</v>
      </c>
      <c r="D196">
        <v>0</v>
      </c>
      <c r="E196" s="37">
        <v>0</v>
      </c>
      <c r="F196" s="37">
        <v>0</v>
      </c>
      <c r="G196">
        <v>0</v>
      </c>
      <c r="H196">
        <v>0</v>
      </c>
      <c r="I196" s="37">
        <v>0</v>
      </c>
      <c r="J196" s="37">
        <v>0</v>
      </c>
      <c r="K196">
        <v>0</v>
      </c>
      <c r="L196" s="37">
        <v>0</v>
      </c>
      <c r="M196" s="37">
        <v>0</v>
      </c>
      <c r="N196">
        <v>0</v>
      </c>
      <c r="O196">
        <v>0</v>
      </c>
      <c r="P196">
        <v>0</v>
      </c>
      <c r="Q196">
        <v>0</v>
      </c>
      <c r="R196">
        <v>0</v>
      </c>
      <c r="S196" s="37">
        <v>0</v>
      </c>
      <c r="T196">
        <v>0</v>
      </c>
      <c r="U196" s="37">
        <v>0</v>
      </c>
      <c r="V196">
        <v>0</v>
      </c>
      <c r="W196">
        <v>0</v>
      </c>
      <c r="X196" s="37">
        <v>0</v>
      </c>
      <c r="Y196">
        <v>0</v>
      </c>
      <c r="Z196">
        <v>0</v>
      </c>
      <c r="AA196">
        <v>0</v>
      </c>
      <c r="AB196">
        <v>0</v>
      </c>
      <c r="AC196">
        <v>0</v>
      </c>
      <c r="AD196">
        <v>0</v>
      </c>
      <c r="AE196">
        <v>0</v>
      </c>
      <c r="AF196" s="37">
        <v>0</v>
      </c>
      <c r="AG196" s="37">
        <v>0</v>
      </c>
      <c r="AH196" s="37">
        <v>0</v>
      </c>
      <c r="AI196" s="37">
        <v>0</v>
      </c>
      <c r="AJ196">
        <v>0</v>
      </c>
      <c r="AK196" s="37">
        <v>0</v>
      </c>
      <c r="AL196" s="37">
        <v>0</v>
      </c>
      <c r="AM196" s="37">
        <v>0</v>
      </c>
      <c r="AN196">
        <v>0</v>
      </c>
      <c r="AO196" s="37">
        <v>0</v>
      </c>
      <c r="AP196" s="37">
        <v>0</v>
      </c>
      <c r="AQ196">
        <v>0</v>
      </c>
      <c r="AR196" s="37">
        <v>0</v>
      </c>
      <c r="AS196" s="37">
        <v>0</v>
      </c>
      <c r="AT196" s="37">
        <v>0</v>
      </c>
      <c r="AU196" s="37">
        <v>0</v>
      </c>
      <c r="AV196" s="37">
        <v>0</v>
      </c>
      <c r="AW196" s="37">
        <v>0</v>
      </c>
      <c r="AX196" s="37">
        <v>0</v>
      </c>
      <c r="AY196" s="37">
        <v>0</v>
      </c>
      <c r="AZ196" s="37">
        <v>7287</v>
      </c>
      <c r="BA196" s="37">
        <v>0</v>
      </c>
      <c r="BB196" s="37">
        <v>0</v>
      </c>
      <c r="BC196" s="37">
        <v>0</v>
      </c>
      <c r="BD196" s="37">
        <v>0</v>
      </c>
      <c r="BE196" s="37">
        <v>0</v>
      </c>
      <c r="BF196" s="37">
        <v>0</v>
      </c>
      <c r="BG196" s="37">
        <v>0</v>
      </c>
      <c r="BH196">
        <v>0</v>
      </c>
      <c r="BI196" s="37">
        <v>0</v>
      </c>
      <c r="BJ196">
        <v>0</v>
      </c>
      <c r="BK196" s="37">
        <v>15000</v>
      </c>
      <c r="BL196" s="37">
        <v>0</v>
      </c>
      <c r="BM196" s="37">
        <v>0</v>
      </c>
      <c r="BN196" s="37">
        <v>0</v>
      </c>
      <c r="BO196">
        <v>0</v>
      </c>
      <c r="BP196">
        <v>0</v>
      </c>
      <c r="BQ196">
        <v>0</v>
      </c>
      <c r="BR196" s="37">
        <v>0</v>
      </c>
      <c r="BS196" s="37"/>
    </row>
    <row r="197" spans="1:71" x14ac:dyDescent="0.2">
      <c r="A197" s="40" t="str">
        <f t="shared" si="9"/>
        <v>2022–23WALL</v>
      </c>
      <c r="B197" t="s">
        <v>660</v>
      </c>
      <c r="C197" t="s">
        <v>306</v>
      </c>
      <c r="D197">
        <v>0</v>
      </c>
      <c r="E197">
        <v>0</v>
      </c>
      <c r="F197">
        <v>0</v>
      </c>
      <c r="G197">
        <v>0</v>
      </c>
      <c r="H197">
        <v>0</v>
      </c>
      <c r="I197">
        <v>351496</v>
      </c>
      <c r="J197">
        <v>0</v>
      </c>
      <c r="K197">
        <v>0</v>
      </c>
      <c r="L197">
        <v>250335</v>
      </c>
      <c r="M197">
        <v>3041</v>
      </c>
      <c r="N197">
        <v>132400</v>
      </c>
      <c r="O197">
        <v>0</v>
      </c>
      <c r="P197">
        <v>0</v>
      </c>
      <c r="Q197">
        <v>0</v>
      </c>
      <c r="R197">
        <v>0</v>
      </c>
      <c r="S197">
        <v>0</v>
      </c>
      <c r="T197">
        <v>0</v>
      </c>
      <c r="U197">
        <v>0</v>
      </c>
      <c r="V197">
        <v>0</v>
      </c>
      <c r="W197">
        <v>0</v>
      </c>
      <c r="X197" s="37">
        <v>0</v>
      </c>
      <c r="Y197">
        <v>0</v>
      </c>
      <c r="Z197">
        <v>0</v>
      </c>
      <c r="AA197">
        <v>0</v>
      </c>
      <c r="AB197">
        <v>0</v>
      </c>
      <c r="AC197">
        <v>0</v>
      </c>
      <c r="AD197">
        <v>0</v>
      </c>
      <c r="AE197">
        <v>0</v>
      </c>
      <c r="AF197">
        <v>0</v>
      </c>
      <c r="AG197">
        <v>0</v>
      </c>
      <c r="AH197">
        <v>0</v>
      </c>
      <c r="AI197">
        <v>0</v>
      </c>
      <c r="AJ197">
        <v>0</v>
      </c>
      <c r="AK197">
        <v>0</v>
      </c>
      <c r="AL197">
        <v>0</v>
      </c>
      <c r="AM197">
        <v>0</v>
      </c>
      <c r="AN197">
        <v>0</v>
      </c>
      <c r="AO197">
        <v>487</v>
      </c>
      <c r="AP197">
        <v>78000</v>
      </c>
      <c r="AQ197">
        <v>0</v>
      </c>
      <c r="AR197">
        <v>0</v>
      </c>
      <c r="AS197">
        <v>0</v>
      </c>
      <c r="AT197">
        <v>0</v>
      </c>
      <c r="AU197">
        <v>0</v>
      </c>
      <c r="AV197">
        <v>3919</v>
      </c>
      <c r="AW197">
        <v>541</v>
      </c>
      <c r="AX197">
        <v>174604</v>
      </c>
      <c r="AY197">
        <v>0</v>
      </c>
      <c r="AZ197">
        <v>2452</v>
      </c>
      <c r="BA197">
        <v>0</v>
      </c>
      <c r="BB197">
        <v>0</v>
      </c>
      <c r="BC197">
        <v>302</v>
      </c>
      <c r="BD197">
        <v>41255</v>
      </c>
      <c r="BE197">
        <v>120507</v>
      </c>
      <c r="BF197">
        <v>0</v>
      </c>
      <c r="BG197">
        <v>0</v>
      </c>
      <c r="BH197">
        <v>0</v>
      </c>
      <c r="BI197">
        <v>0</v>
      </c>
      <c r="BJ197">
        <v>0</v>
      </c>
      <c r="BK197">
        <v>10</v>
      </c>
      <c r="BL197">
        <v>0</v>
      </c>
      <c r="BM197">
        <v>0</v>
      </c>
      <c r="BN197">
        <v>0</v>
      </c>
      <c r="BO197">
        <v>0</v>
      </c>
      <c r="BP197">
        <v>0</v>
      </c>
      <c r="BQ197">
        <v>0</v>
      </c>
      <c r="BR197">
        <v>0</v>
      </c>
      <c r="BS197" s="37"/>
    </row>
    <row r="198" spans="1:71" x14ac:dyDescent="0.2">
      <c r="A198" s="40" t="str">
        <f t="shared" si="9"/>
        <v>2022–23WSAM</v>
      </c>
      <c r="B198" t="s">
        <v>660</v>
      </c>
      <c r="C198" t="s">
        <v>307</v>
      </c>
      <c r="D198">
        <v>0</v>
      </c>
      <c r="E198">
        <v>439181</v>
      </c>
      <c r="F198">
        <v>0</v>
      </c>
      <c r="G198">
        <v>0</v>
      </c>
      <c r="H198">
        <v>35051</v>
      </c>
      <c r="I198">
        <v>248419</v>
      </c>
      <c r="J198">
        <v>697</v>
      </c>
      <c r="K198">
        <v>0</v>
      </c>
      <c r="L198">
        <v>729</v>
      </c>
      <c r="M198">
        <v>51189</v>
      </c>
      <c r="N198">
        <v>73503</v>
      </c>
      <c r="O198">
        <v>0</v>
      </c>
      <c r="P198">
        <v>0</v>
      </c>
      <c r="Q198">
        <v>0</v>
      </c>
      <c r="R198">
        <v>7277</v>
      </c>
      <c r="S198">
        <v>0</v>
      </c>
      <c r="T198">
        <v>0</v>
      </c>
      <c r="U198" s="37">
        <v>38560</v>
      </c>
      <c r="V198">
        <v>0</v>
      </c>
      <c r="W198">
        <v>0</v>
      </c>
      <c r="X198">
        <v>11517</v>
      </c>
      <c r="Y198">
        <v>0</v>
      </c>
      <c r="Z198">
        <v>0</v>
      </c>
      <c r="AA198">
        <v>0</v>
      </c>
      <c r="AB198">
        <v>0</v>
      </c>
      <c r="AC198">
        <v>0</v>
      </c>
      <c r="AD198">
        <v>0</v>
      </c>
      <c r="AE198">
        <v>0</v>
      </c>
      <c r="AF198">
        <v>0</v>
      </c>
      <c r="AG198">
        <v>94344</v>
      </c>
      <c r="AH198">
        <v>286265</v>
      </c>
      <c r="AI198">
        <v>29408</v>
      </c>
      <c r="AJ198">
        <v>0</v>
      </c>
      <c r="AK198">
        <v>84912</v>
      </c>
      <c r="AL198">
        <v>3615</v>
      </c>
      <c r="AM198">
        <v>89662</v>
      </c>
      <c r="AN198">
        <v>0</v>
      </c>
      <c r="AO198">
        <v>14561</v>
      </c>
      <c r="AP198">
        <v>169661</v>
      </c>
      <c r="AQ198">
        <v>312</v>
      </c>
      <c r="AR198">
        <v>14300</v>
      </c>
      <c r="AS198">
        <v>2723</v>
      </c>
      <c r="AT198">
        <v>26886</v>
      </c>
      <c r="AU198">
        <v>0</v>
      </c>
      <c r="AV198" s="37">
        <v>571750</v>
      </c>
      <c r="AW198">
        <v>940523</v>
      </c>
      <c r="AX198" s="37">
        <v>275024</v>
      </c>
      <c r="AY198">
        <v>0</v>
      </c>
      <c r="AZ198" s="37">
        <v>142335</v>
      </c>
      <c r="BA198">
        <v>90394</v>
      </c>
      <c r="BB198">
        <v>44182</v>
      </c>
      <c r="BC198">
        <v>275376</v>
      </c>
      <c r="BD198">
        <v>403980</v>
      </c>
      <c r="BE198">
        <v>74392</v>
      </c>
      <c r="BF198">
        <v>0</v>
      </c>
      <c r="BG198">
        <v>93702</v>
      </c>
      <c r="BH198">
        <v>0</v>
      </c>
      <c r="BI198">
        <v>6636</v>
      </c>
      <c r="BJ198" s="37">
        <v>160</v>
      </c>
      <c r="BK198" s="37">
        <v>8359</v>
      </c>
      <c r="BL198">
        <v>20550</v>
      </c>
      <c r="BM198" s="37">
        <v>183518</v>
      </c>
      <c r="BN198" s="37">
        <v>160059</v>
      </c>
      <c r="BO198">
        <v>0</v>
      </c>
      <c r="BP198">
        <v>0</v>
      </c>
      <c r="BQ198">
        <v>0</v>
      </c>
      <c r="BR198">
        <v>165176</v>
      </c>
      <c r="BS198" s="37"/>
    </row>
    <row r="199" spans="1:71" x14ac:dyDescent="0.2">
      <c r="A199" s="40" t="str">
        <f t="shared" si="9"/>
        <v>2022–23ZAIR</v>
      </c>
      <c r="B199" t="s">
        <v>660</v>
      </c>
      <c r="C199" t="s">
        <v>309</v>
      </c>
      <c r="D199">
        <v>0</v>
      </c>
      <c r="E199">
        <v>0</v>
      </c>
      <c r="F199">
        <v>0</v>
      </c>
      <c r="G199">
        <v>0</v>
      </c>
      <c r="H199">
        <v>0</v>
      </c>
      <c r="I199" s="37">
        <v>0</v>
      </c>
      <c r="J199">
        <v>0</v>
      </c>
      <c r="K199">
        <v>0</v>
      </c>
      <c r="L199">
        <v>0</v>
      </c>
      <c r="M199">
        <v>0</v>
      </c>
      <c r="N199">
        <v>0</v>
      </c>
      <c r="O199">
        <v>0</v>
      </c>
      <c r="P199">
        <v>0</v>
      </c>
      <c r="Q199">
        <v>0</v>
      </c>
      <c r="R199">
        <v>0</v>
      </c>
      <c r="S199">
        <v>0</v>
      </c>
      <c r="T199">
        <v>0</v>
      </c>
      <c r="U199">
        <v>0</v>
      </c>
      <c r="V199">
        <v>0</v>
      </c>
      <c r="W199">
        <v>0</v>
      </c>
      <c r="X199" s="37">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s="37">
        <v>10776</v>
      </c>
      <c r="AW199">
        <v>0</v>
      </c>
      <c r="AX199" s="37">
        <v>348883</v>
      </c>
      <c r="AY199">
        <v>0</v>
      </c>
      <c r="AZ199" s="37">
        <v>79313</v>
      </c>
      <c r="BA199">
        <v>0</v>
      </c>
      <c r="BB199">
        <v>0</v>
      </c>
      <c r="BC199" s="37">
        <v>2787113</v>
      </c>
      <c r="BD199">
        <v>52500</v>
      </c>
      <c r="BE199">
        <v>0</v>
      </c>
      <c r="BF199">
        <v>0</v>
      </c>
      <c r="BG199">
        <v>0</v>
      </c>
      <c r="BH199">
        <v>0</v>
      </c>
      <c r="BI199">
        <v>0</v>
      </c>
      <c r="BJ199">
        <v>0</v>
      </c>
      <c r="BK199" s="37">
        <v>175733</v>
      </c>
      <c r="BL199" s="37">
        <v>0</v>
      </c>
      <c r="BM199">
        <v>0</v>
      </c>
      <c r="BN199">
        <v>9000</v>
      </c>
      <c r="BO199">
        <v>0</v>
      </c>
      <c r="BP199">
        <v>0</v>
      </c>
      <c r="BQ199">
        <v>0</v>
      </c>
      <c r="BR199">
        <v>20702</v>
      </c>
      <c r="BS199" s="37"/>
    </row>
    <row r="200" spans="1:71" x14ac:dyDescent="0.2">
      <c r="A200" s="40" t="str">
        <f t="shared" si="9"/>
        <v>2022–23ZIMB</v>
      </c>
      <c r="B200" t="s">
        <v>660</v>
      </c>
      <c r="C200" t="s">
        <v>310</v>
      </c>
      <c r="D200">
        <v>0</v>
      </c>
      <c r="E200" s="37">
        <v>0</v>
      </c>
      <c r="F200">
        <v>0</v>
      </c>
      <c r="G200">
        <v>0</v>
      </c>
      <c r="H200">
        <v>0</v>
      </c>
      <c r="I200">
        <v>0</v>
      </c>
      <c r="J200">
        <v>0</v>
      </c>
      <c r="K200">
        <v>0</v>
      </c>
      <c r="L200">
        <v>0</v>
      </c>
      <c r="M200">
        <v>0</v>
      </c>
      <c r="N200">
        <v>0</v>
      </c>
      <c r="O200">
        <v>0</v>
      </c>
      <c r="P200">
        <v>0</v>
      </c>
      <c r="Q200">
        <v>0</v>
      </c>
      <c r="R200">
        <v>0</v>
      </c>
      <c r="S200">
        <v>0</v>
      </c>
      <c r="T200">
        <v>0</v>
      </c>
      <c r="U200" s="37">
        <v>0</v>
      </c>
      <c r="V200">
        <v>0</v>
      </c>
      <c r="W200">
        <v>0</v>
      </c>
      <c r="X200">
        <v>19050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20760</v>
      </c>
      <c r="AU200">
        <v>0</v>
      </c>
      <c r="AV200" s="37">
        <v>58274</v>
      </c>
      <c r="AW200" s="37">
        <v>0</v>
      </c>
      <c r="AX200" s="37">
        <v>0</v>
      </c>
      <c r="AY200">
        <v>0</v>
      </c>
      <c r="AZ200" s="37">
        <v>0</v>
      </c>
      <c r="BA200" s="37">
        <v>0</v>
      </c>
      <c r="BB200">
        <v>0</v>
      </c>
      <c r="BC200" s="37">
        <v>8389</v>
      </c>
      <c r="BD200" s="37">
        <v>6500</v>
      </c>
      <c r="BE200">
        <v>0</v>
      </c>
      <c r="BF200">
        <v>2823</v>
      </c>
      <c r="BG200">
        <v>0</v>
      </c>
      <c r="BH200">
        <v>0</v>
      </c>
      <c r="BI200">
        <v>0</v>
      </c>
      <c r="BJ200">
        <v>0</v>
      </c>
      <c r="BK200" s="37">
        <v>0</v>
      </c>
      <c r="BL200" s="37">
        <v>0</v>
      </c>
      <c r="BM200" s="37">
        <v>0</v>
      </c>
      <c r="BN200" s="37">
        <v>5000</v>
      </c>
      <c r="BO200">
        <v>0</v>
      </c>
      <c r="BP200">
        <v>0</v>
      </c>
      <c r="BQ200">
        <v>0</v>
      </c>
      <c r="BR200">
        <v>0</v>
      </c>
      <c r="BS200" s="37"/>
    </row>
    <row r="201" spans="1:71" x14ac:dyDescent="0.2">
      <c r="A201" s="40" t="str">
        <f t="shared" si="9"/>
        <v>2022–23ZMBA</v>
      </c>
      <c r="B201" t="s">
        <v>660</v>
      </c>
      <c r="C201" t="s">
        <v>311</v>
      </c>
      <c r="D201" s="37">
        <v>0</v>
      </c>
      <c r="E201" s="37">
        <v>0</v>
      </c>
      <c r="F201" s="37">
        <v>0</v>
      </c>
      <c r="G201" s="37">
        <v>0</v>
      </c>
      <c r="H201" s="37">
        <v>0</v>
      </c>
      <c r="I201" s="37">
        <v>0</v>
      </c>
      <c r="J201" s="37">
        <v>0</v>
      </c>
      <c r="K201" s="37">
        <v>0</v>
      </c>
      <c r="L201" s="37">
        <v>0</v>
      </c>
      <c r="M201" s="37">
        <v>0</v>
      </c>
      <c r="N201" s="37">
        <v>0</v>
      </c>
      <c r="O201" s="37">
        <v>0</v>
      </c>
      <c r="P201" s="37">
        <v>0</v>
      </c>
      <c r="Q201" s="37">
        <v>0</v>
      </c>
      <c r="R201" s="37">
        <v>0</v>
      </c>
      <c r="S201" s="37">
        <v>0</v>
      </c>
      <c r="T201" s="37">
        <v>0</v>
      </c>
      <c r="U201" s="37">
        <v>0</v>
      </c>
      <c r="V201" s="37">
        <v>0</v>
      </c>
      <c r="W201" s="37">
        <v>5656</v>
      </c>
      <c r="X201" s="37">
        <v>0</v>
      </c>
      <c r="Y201" s="37">
        <v>0</v>
      </c>
      <c r="Z201" s="37">
        <v>0</v>
      </c>
      <c r="AA201" s="37">
        <v>0</v>
      </c>
      <c r="AB201" s="37">
        <v>0</v>
      </c>
      <c r="AC201" s="37">
        <v>0</v>
      </c>
      <c r="AD201" s="37">
        <v>0</v>
      </c>
      <c r="AE201" s="37">
        <v>0</v>
      </c>
      <c r="AF201" s="37">
        <v>0</v>
      </c>
      <c r="AG201" s="37">
        <v>0</v>
      </c>
      <c r="AH201" s="37">
        <v>0</v>
      </c>
      <c r="AI201" s="37">
        <v>16864</v>
      </c>
      <c r="AJ201" s="37">
        <v>0</v>
      </c>
      <c r="AK201" s="37">
        <v>7686</v>
      </c>
      <c r="AL201" s="37">
        <v>0</v>
      </c>
      <c r="AM201" s="37">
        <v>13887</v>
      </c>
      <c r="AN201" s="37">
        <v>0</v>
      </c>
      <c r="AO201" s="37">
        <v>54</v>
      </c>
      <c r="AP201" s="37">
        <v>0</v>
      </c>
      <c r="AQ201" s="37">
        <v>0</v>
      </c>
      <c r="AR201" s="37">
        <v>0</v>
      </c>
      <c r="AS201" s="37">
        <v>403517</v>
      </c>
      <c r="AT201" s="37">
        <v>0</v>
      </c>
      <c r="AU201" s="37">
        <v>0</v>
      </c>
      <c r="AV201" s="37">
        <v>21110</v>
      </c>
      <c r="AW201" s="37">
        <v>2130</v>
      </c>
      <c r="AX201" s="37">
        <v>144881</v>
      </c>
      <c r="AY201" s="37">
        <v>0</v>
      </c>
      <c r="AZ201" s="37">
        <v>770113</v>
      </c>
      <c r="BA201" s="37">
        <v>104025</v>
      </c>
      <c r="BB201" s="37">
        <v>4070</v>
      </c>
      <c r="BC201" s="37">
        <v>55683</v>
      </c>
      <c r="BD201" s="37">
        <v>13625</v>
      </c>
      <c r="BE201" s="37">
        <v>0</v>
      </c>
      <c r="BF201" s="37">
        <v>16223</v>
      </c>
      <c r="BG201" s="37">
        <v>0</v>
      </c>
      <c r="BH201" s="37">
        <v>0</v>
      </c>
      <c r="BI201" s="37">
        <v>797</v>
      </c>
      <c r="BJ201" s="37">
        <v>0</v>
      </c>
      <c r="BK201" s="37">
        <v>1935</v>
      </c>
      <c r="BL201" s="37">
        <v>12494</v>
      </c>
      <c r="BM201" s="37">
        <v>34821</v>
      </c>
      <c r="BN201" s="37">
        <v>44499</v>
      </c>
      <c r="BO201" s="37">
        <v>0</v>
      </c>
      <c r="BP201" s="37">
        <v>0</v>
      </c>
      <c r="BQ201" s="37">
        <v>0</v>
      </c>
      <c r="BR201" s="37">
        <v>3235</v>
      </c>
      <c r="BS201" s="37"/>
    </row>
    <row r="202" spans="1:71" x14ac:dyDescent="0.2">
      <c r="A202" s="40" t="str">
        <f t="shared" si="9"/>
        <v/>
      </c>
      <c r="B202"/>
      <c r="C202"/>
      <c r="D202"/>
      <c r="E202"/>
      <c r="F202"/>
      <c r="G202"/>
      <c r="H202"/>
      <c r="I202"/>
      <c r="J202"/>
      <c r="K202"/>
      <c r="L202"/>
      <c r="M202" s="37"/>
      <c r="N202"/>
      <c r="O202"/>
      <c r="P202"/>
      <c r="Q202"/>
      <c r="R202"/>
      <c r="S202"/>
      <c r="T202"/>
      <c r="U202"/>
      <c r="V202"/>
      <c r="W202"/>
      <c r="X202"/>
      <c r="Y202"/>
      <c r="Z202"/>
      <c r="AA202"/>
      <c r="AB202" s="37"/>
      <c r="AC202"/>
      <c r="AD202"/>
      <c r="AE202"/>
      <c r="AF202"/>
      <c r="AG202"/>
      <c r="AH202"/>
      <c r="AI202"/>
      <c r="AJ202"/>
      <c r="AK202"/>
      <c r="AL202"/>
      <c r="AM202"/>
      <c r="AN202"/>
      <c r="AO202"/>
      <c r="AP202"/>
      <c r="AQ202"/>
      <c r="AR202"/>
      <c r="AS202"/>
      <c r="AT202"/>
      <c r="AU202"/>
      <c r="AV202"/>
      <c r="AW202"/>
      <c r="AX202" s="37"/>
      <c r="AY202"/>
      <c r="AZ202"/>
      <c r="BA202"/>
      <c r="BB202" s="37"/>
      <c r="BC202" s="37"/>
      <c r="BD202"/>
      <c r="BE202"/>
      <c r="BF202"/>
      <c r="BG202"/>
      <c r="BH202"/>
      <c r="BI202"/>
      <c r="BJ202"/>
      <c r="BK202"/>
      <c r="BL202"/>
      <c r="BM202"/>
      <c r="BN202" s="37"/>
      <c r="BO202"/>
      <c r="BP202"/>
      <c r="BQ202"/>
      <c r="BR202"/>
      <c r="BS202" s="37"/>
    </row>
    <row r="203" spans="1:71" x14ac:dyDescent="0.2">
      <c r="A203" s="40" t="str">
        <f t="shared" si="9"/>
        <v/>
      </c>
      <c r="B203"/>
      <c r="C203"/>
      <c r="D203"/>
      <c r="E203"/>
      <c r="F203"/>
      <c r="G203"/>
      <c r="H203"/>
      <c r="I203"/>
      <c r="J203"/>
      <c r="K203"/>
      <c r="L203"/>
      <c r="M203"/>
      <c r="N203"/>
      <c r="O203"/>
      <c r="P203"/>
      <c r="Q203"/>
      <c r="R203"/>
      <c r="S203"/>
      <c r="T203"/>
      <c r="U203"/>
      <c r="V203"/>
      <c r="W203"/>
      <c r="X203"/>
      <c r="Y203"/>
      <c r="Z203"/>
      <c r="AA203"/>
      <c r="AB203"/>
      <c r="AC203"/>
      <c r="AD203"/>
      <c r="AE203"/>
      <c r="AF203"/>
      <c r="AG203"/>
      <c r="AH203" s="37"/>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s="37"/>
      <c r="BN203"/>
      <c r="BO203"/>
      <c r="BP203"/>
      <c r="BQ203"/>
      <c r="BR203"/>
      <c r="BS203" s="37"/>
    </row>
    <row r="204" spans="1:71" x14ac:dyDescent="0.2">
      <c r="A204" s="40" t="str">
        <f t="shared" si="9"/>
        <v/>
      </c>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s="37"/>
      <c r="AY204"/>
      <c r="AZ204"/>
      <c r="BA204"/>
      <c r="BB204"/>
      <c r="BC204"/>
      <c r="BD204"/>
      <c r="BE204"/>
      <c r="BF204"/>
      <c r="BG204"/>
      <c r="BH204"/>
      <c r="BI204"/>
      <c r="BJ204"/>
      <c r="BK204"/>
      <c r="BL204"/>
      <c r="BM204"/>
      <c r="BN204"/>
      <c r="BO204"/>
      <c r="BP204"/>
      <c r="BQ204"/>
      <c r="BR204"/>
      <c r="BS204" s="37"/>
    </row>
    <row r="205" spans="1:71" x14ac:dyDescent="0.2">
      <c r="A205" s="40" t="str">
        <f t="shared" si="9"/>
        <v/>
      </c>
      <c r="B205"/>
      <c r="C205"/>
      <c r="D205"/>
      <c r="E205"/>
      <c r="F205"/>
      <c r="G205"/>
      <c r="H205"/>
      <c r="I205"/>
      <c r="J205"/>
      <c r="K205"/>
      <c r="L205" s="37"/>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s="37"/>
      <c r="AU205"/>
      <c r="AV205" s="37"/>
      <c r="AW205" s="37"/>
      <c r="AX205" s="37"/>
      <c r="AY205"/>
      <c r="AZ205" s="37"/>
      <c r="BA205" s="37"/>
      <c r="BB205"/>
      <c r="BC205" s="37"/>
      <c r="BD205"/>
      <c r="BE205"/>
      <c r="BF205" s="37"/>
      <c r="BG205"/>
      <c r="BH205"/>
      <c r="BI205"/>
      <c r="BJ205"/>
      <c r="BK205" s="37"/>
      <c r="BL205"/>
      <c r="BM205" s="37"/>
      <c r="BN205"/>
      <c r="BO205"/>
      <c r="BP205"/>
      <c r="BQ205"/>
      <c r="BR205"/>
      <c r="BS205" s="37"/>
    </row>
    <row r="206" spans="1:71" x14ac:dyDescent="0.2">
      <c r="A206" s="40" t="str">
        <f t="shared" si="9"/>
        <v/>
      </c>
      <c r="B206"/>
      <c r="C206"/>
      <c r="D206"/>
      <c r="E206" s="37"/>
      <c r="F206"/>
      <c r="G206"/>
      <c r="H206"/>
      <c r="I206"/>
      <c r="J206"/>
      <c r="K206"/>
      <c r="L206"/>
      <c r="M206"/>
      <c r="N206"/>
      <c r="O206"/>
      <c r="P206"/>
      <c r="Q206"/>
      <c r="R206"/>
      <c r="S206"/>
      <c r="T206"/>
      <c r="U206" s="37"/>
      <c r="V206"/>
      <c r="W206"/>
      <c r="X206"/>
      <c r="Y206"/>
      <c r="Z206"/>
      <c r="AA206"/>
      <c r="AB206"/>
      <c r="AC206"/>
      <c r="AD206"/>
      <c r="AE206"/>
      <c r="AF206"/>
      <c r="AG206"/>
      <c r="AH206"/>
      <c r="AI206"/>
      <c r="AJ206"/>
      <c r="AK206"/>
      <c r="AL206"/>
      <c r="AM206"/>
      <c r="AN206"/>
      <c r="AO206"/>
      <c r="AP206"/>
      <c r="AQ206"/>
      <c r="AR206"/>
      <c r="AS206"/>
      <c r="AT206"/>
      <c r="AU206"/>
      <c r="AV206"/>
      <c r="AW206" s="37"/>
      <c r="AX206"/>
      <c r="AY206"/>
      <c r="AZ206"/>
      <c r="BA206"/>
      <c r="BB206"/>
      <c r="BC206" s="37"/>
      <c r="BD206"/>
      <c r="BE206"/>
      <c r="BF206" s="37"/>
      <c r="BG206"/>
      <c r="BH206"/>
      <c r="BI206"/>
      <c r="BJ206"/>
      <c r="BK206"/>
      <c r="BL206"/>
      <c r="BM206"/>
      <c r="BN206"/>
      <c r="BO206"/>
      <c r="BP206"/>
      <c r="BQ206"/>
      <c r="BR206"/>
      <c r="BS206" s="37"/>
    </row>
    <row r="207" spans="1:71" x14ac:dyDescent="0.2">
      <c r="A207" s="40" t="str">
        <f t="shared" si="9"/>
        <v/>
      </c>
      <c r="B207"/>
      <c r="C207"/>
      <c r="D207"/>
      <c r="E207"/>
      <c r="F207"/>
      <c r="G207"/>
      <c r="H207"/>
      <c r="I207"/>
      <c r="J207"/>
      <c r="K207"/>
      <c r="L207"/>
      <c r="M207"/>
      <c r="N207"/>
      <c r="O207"/>
      <c r="P207"/>
      <c r="Q207"/>
      <c r="R207"/>
      <c r="S207"/>
      <c r="T207"/>
      <c r="U207"/>
      <c r="V207"/>
      <c r="W207"/>
      <c r="X207"/>
      <c r="Y207"/>
      <c r="Z207" s="3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s="37"/>
      <c r="BO207"/>
      <c r="BP207"/>
      <c r="BQ207"/>
      <c r="BR207" s="37"/>
      <c r="BS207" s="37"/>
    </row>
    <row r="208" spans="1:71" x14ac:dyDescent="0.2">
      <c r="A208" s="40" t="str">
        <f t="shared" si="9"/>
        <v/>
      </c>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s="37"/>
      <c r="AV208"/>
      <c r="AW208"/>
      <c r="AX208"/>
      <c r="AY208"/>
      <c r="AZ208" s="37"/>
      <c r="BA208" s="37"/>
      <c r="BB208"/>
      <c r="BC208"/>
      <c r="BD208"/>
      <c r="BE208"/>
      <c r="BF208"/>
      <c r="BG208"/>
      <c r="BH208" s="37"/>
      <c r="BI208"/>
      <c r="BJ208"/>
      <c r="BK208"/>
      <c r="BL208"/>
      <c r="BM208"/>
      <c r="BN208"/>
      <c r="BO208"/>
      <c r="BP208"/>
      <c r="BQ208"/>
      <c r="BR208"/>
      <c r="BS208" s="37"/>
    </row>
    <row r="209" spans="1:71" x14ac:dyDescent="0.2">
      <c r="A209" s="40" t="str">
        <f t="shared" si="9"/>
        <v/>
      </c>
      <c r="B209"/>
      <c r="C209"/>
      <c r="D209"/>
      <c r="E209"/>
      <c r="F209"/>
      <c r="G209" s="37"/>
      <c r="H209"/>
      <c r="I209"/>
      <c r="J209"/>
      <c r="K209"/>
      <c r="L209"/>
      <c r="M209"/>
      <c r="N209"/>
      <c r="O209"/>
      <c r="P209"/>
      <c r="Q209" s="37"/>
      <c r="R209"/>
      <c r="S209"/>
      <c r="T209"/>
      <c r="U209"/>
      <c r="V209"/>
      <c r="W209"/>
      <c r="X209" s="37"/>
      <c r="Y209" s="37"/>
      <c r="Z209"/>
      <c r="AA209"/>
      <c r="AB209"/>
      <c r="AC209"/>
      <c r="AD209"/>
      <c r="AE209"/>
      <c r="AF209"/>
      <c r="AG209"/>
      <c r="AH209" s="37"/>
      <c r="AI209"/>
      <c r="AJ209" s="37"/>
      <c r="AK209"/>
      <c r="AL209"/>
      <c r="AM209"/>
      <c r="AN209"/>
      <c r="AO209" s="37"/>
      <c r="AP209"/>
      <c r="AQ209"/>
      <c r="AR209"/>
      <c r="AS209" s="37"/>
      <c r="AT209"/>
      <c r="AU209"/>
      <c r="AV209" s="37"/>
      <c r="AW209"/>
      <c r="AX209" s="37"/>
      <c r="AY209"/>
      <c r="AZ209" s="37"/>
      <c r="BA209" s="37"/>
      <c r="BB209"/>
      <c r="BC209" s="37"/>
      <c r="BD209" s="37"/>
      <c r="BE209" s="37"/>
      <c r="BF209" s="37"/>
      <c r="BG209"/>
      <c r="BH209"/>
      <c r="BI209"/>
      <c r="BJ209"/>
      <c r="BK209" s="37"/>
      <c r="BL209"/>
      <c r="BM209" s="37"/>
      <c r="BN209"/>
      <c r="BO209"/>
      <c r="BP209"/>
      <c r="BQ209"/>
      <c r="BR209"/>
      <c r="BS209" s="37"/>
    </row>
    <row r="210" spans="1:71" x14ac:dyDescent="0.2">
      <c r="A210" s="40" t="str">
        <f t="shared" si="9"/>
        <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s="37"/>
      <c r="AP210"/>
      <c r="AQ210"/>
      <c r="AR210"/>
      <c r="AS210"/>
      <c r="AT210" s="37"/>
      <c r="AU210"/>
      <c r="AV210" s="37"/>
      <c r="AW210"/>
      <c r="AX210"/>
      <c r="AY210"/>
      <c r="AZ210" s="37"/>
      <c r="BA210"/>
      <c r="BB210"/>
      <c r="BC210" s="37"/>
      <c r="BD210"/>
      <c r="BE210"/>
      <c r="BF210" s="37"/>
      <c r="BG210"/>
      <c r="BH210"/>
      <c r="BI210"/>
      <c r="BJ210"/>
      <c r="BK210"/>
      <c r="BL210"/>
      <c r="BM210"/>
      <c r="BN210"/>
      <c r="BO210"/>
      <c r="BP210"/>
      <c r="BQ210"/>
      <c r="BR210"/>
      <c r="BS210" s="37"/>
    </row>
    <row r="211" spans="1:71" x14ac:dyDescent="0.2">
      <c r="A211" s="40" t="str">
        <f t="shared" si="9"/>
        <v/>
      </c>
      <c r="B211"/>
      <c r="C211"/>
      <c r="D211"/>
      <c r="E211"/>
      <c r="F211"/>
      <c r="G211"/>
      <c r="H211"/>
      <c r="I211" s="37"/>
      <c r="J211"/>
      <c r="K211"/>
      <c r="L211"/>
      <c r="M211"/>
      <c r="N211"/>
      <c r="O211"/>
      <c r="P211"/>
      <c r="Q211"/>
      <c r="R211"/>
      <c r="S211"/>
      <c r="T211"/>
      <c r="U211"/>
      <c r="V211"/>
      <c r="W211"/>
      <c r="X211" s="37"/>
      <c r="Y211"/>
      <c r="Z211"/>
      <c r="AA211"/>
      <c r="AB211"/>
      <c r="AC211"/>
      <c r="AD211"/>
      <c r="AE211"/>
      <c r="AF211"/>
      <c r="AG211"/>
      <c r="AH211" s="37"/>
      <c r="AI211" s="37"/>
      <c r="AJ211"/>
      <c r="AK211"/>
      <c r="AL211"/>
      <c r="AM211" s="37"/>
      <c r="AN211"/>
      <c r="AO211" s="37"/>
      <c r="AP211"/>
      <c r="AQ211"/>
      <c r="AR211" s="37"/>
      <c r="AS211" s="37"/>
      <c r="AT211"/>
      <c r="AU211"/>
      <c r="AV211"/>
      <c r="AW211" s="37"/>
      <c r="AX211" s="37"/>
      <c r="AY211"/>
      <c r="AZ211" s="37"/>
      <c r="BA211" s="37"/>
      <c r="BB211" s="37"/>
      <c r="BC211" s="37"/>
      <c r="BD211" s="37"/>
      <c r="BE211" s="37"/>
      <c r="BF211" s="37"/>
      <c r="BG211" s="37"/>
      <c r="BH211"/>
      <c r="BI211"/>
      <c r="BJ211" s="37"/>
      <c r="BK211" s="37"/>
      <c r="BL211"/>
      <c r="BM211" s="37"/>
      <c r="BN211" s="37"/>
      <c r="BO211"/>
      <c r="BP211"/>
      <c r="BQ211"/>
      <c r="BR211"/>
      <c r="BS211" s="37"/>
    </row>
    <row r="212" spans="1:71" x14ac:dyDescent="0.2">
      <c r="A212" s="40" t="str">
        <f t="shared" si="9"/>
        <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s="37"/>
      <c r="AW212" s="37"/>
      <c r="AX212"/>
      <c r="AY212"/>
      <c r="AZ212" s="37"/>
      <c r="BA212"/>
      <c r="BB212"/>
      <c r="BC212"/>
      <c r="BD212"/>
      <c r="BE212"/>
      <c r="BF212"/>
      <c r="BG212"/>
      <c r="BH212"/>
      <c r="BI212"/>
      <c r="BJ212"/>
      <c r="BK212"/>
      <c r="BL212"/>
      <c r="BM212"/>
      <c r="BN212" s="37"/>
      <c r="BO212"/>
      <c r="BP212"/>
      <c r="BQ212"/>
      <c r="BR212"/>
      <c r="BS212" s="37"/>
    </row>
    <row r="213" spans="1:71" x14ac:dyDescent="0.2">
      <c r="A213" s="40" t="str">
        <f t="shared" si="9"/>
        <v/>
      </c>
      <c r="B213"/>
      <c r="C213"/>
      <c r="D213"/>
      <c r="E213"/>
      <c r="F213"/>
      <c r="G213"/>
      <c r="H213" s="37"/>
      <c r="I213" s="37"/>
      <c r="J213" s="37"/>
      <c r="K213"/>
      <c r="L213" s="37"/>
      <c r="M213" s="37"/>
      <c r="N213"/>
      <c r="O213"/>
      <c r="P213"/>
      <c r="Q213"/>
      <c r="R213"/>
      <c r="S213"/>
      <c r="T213"/>
      <c r="U213" s="37"/>
      <c r="V213" s="37"/>
      <c r="W213" s="37"/>
      <c r="X213"/>
      <c r="Y213"/>
      <c r="Z213"/>
      <c r="AA213"/>
      <c r="AB213"/>
      <c r="AC213"/>
      <c r="AD213"/>
      <c r="AE213"/>
      <c r="AF213"/>
      <c r="AG213"/>
      <c r="AH213"/>
      <c r="AI213"/>
      <c r="AJ213"/>
      <c r="AK213"/>
      <c r="AL213"/>
      <c r="AM213"/>
      <c r="AN213" s="37"/>
      <c r="AO213"/>
      <c r="AP213"/>
      <c r="AQ213" s="37"/>
      <c r="AR213"/>
      <c r="AS213"/>
      <c r="AT213"/>
      <c r="AU213" s="37"/>
      <c r="AV213" s="37"/>
      <c r="AW213" s="37"/>
      <c r="AX213" s="37"/>
      <c r="AY213"/>
      <c r="AZ213" s="37"/>
      <c r="BA213"/>
      <c r="BB213"/>
      <c r="BC213" s="37"/>
      <c r="BD213" s="37"/>
      <c r="BE213" s="37"/>
      <c r="BF213" s="37"/>
      <c r="BG213"/>
      <c r="BH213"/>
      <c r="BI213"/>
      <c r="BJ213"/>
      <c r="BK213" s="37"/>
      <c r="BL213"/>
      <c r="BM213"/>
      <c r="BN213" s="37"/>
      <c r="BO213"/>
      <c r="BP213"/>
      <c r="BQ213"/>
      <c r="BR213" s="37"/>
      <c r="BS213" s="37"/>
    </row>
    <row r="214" spans="1:71" x14ac:dyDescent="0.2">
      <c r="A214" s="40" t="str">
        <f t="shared" si="9"/>
        <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s="37"/>
      <c r="BJ214"/>
      <c r="BK214"/>
      <c r="BL214"/>
      <c r="BM214"/>
      <c r="BN214"/>
      <c r="BO214"/>
      <c r="BP214"/>
      <c r="BQ214"/>
      <c r="BR214"/>
      <c r="BS214" s="37"/>
    </row>
    <row r="215" spans="1:71" x14ac:dyDescent="0.2">
      <c r="A215" s="40" t="str">
        <f t="shared" si="9"/>
        <v/>
      </c>
      <c r="B215"/>
      <c r="C215"/>
      <c r="D215"/>
      <c r="E215"/>
      <c r="F215"/>
      <c r="G215"/>
      <c r="H215"/>
      <c r="I215"/>
      <c r="J215"/>
      <c r="K215"/>
      <c r="L215"/>
      <c r="M215"/>
      <c r="N215"/>
      <c r="O215"/>
      <c r="P215"/>
      <c r="Q215"/>
      <c r="R215"/>
      <c r="S215"/>
      <c r="T215"/>
      <c r="U215"/>
      <c r="V215"/>
      <c r="W215"/>
      <c r="X215"/>
      <c r="Y215"/>
      <c r="Z215"/>
      <c r="AA215"/>
      <c r="AB215"/>
      <c r="AC215"/>
      <c r="AD215"/>
      <c r="AE215"/>
      <c r="AF215"/>
      <c r="AG215"/>
      <c r="AH215" s="37"/>
      <c r="AI215"/>
      <c r="AJ215"/>
      <c r="AK215"/>
      <c r="AL215"/>
      <c r="AM215"/>
      <c r="AN215"/>
      <c r="AO215"/>
      <c r="AP215"/>
      <c r="AQ215"/>
      <c r="AR215"/>
      <c r="AS215"/>
      <c r="AT215"/>
      <c r="AU215"/>
      <c r="AV215"/>
      <c r="AW215"/>
      <c r="AX215" s="37"/>
      <c r="AY215"/>
      <c r="AZ215"/>
      <c r="BA215"/>
      <c r="BB215"/>
      <c r="BC215"/>
      <c r="BD215"/>
      <c r="BE215"/>
      <c r="BF215"/>
      <c r="BG215"/>
      <c r="BH215"/>
      <c r="BI215"/>
      <c r="BJ215"/>
      <c r="BK215"/>
      <c r="BL215"/>
      <c r="BM215"/>
      <c r="BN215"/>
      <c r="BO215"/>
      <c r="BP215"/>
      <c r="BQ215"/>
      <c r="BR215"/>
      <c r="BS215" s="37"/>
    </row>
    <row r="216" spans="1:71" x14ac:dyDescent="0.2">
      <c r="A216" s="40" t="str">
        <f t="shared" si="9"/>
        <v/>
      </c>
      <c r="B216"/>
      <c r="C216"/>
      <c r="D216"/>
      <c r="E216" s="37"/>
      <c r="F216"/>
      <c r="G216" s="37"/>
      <c r="H216" s="37"/>
      <c r="I216" s="37"/>
      <c r="J216"/>
      <c r="K216"/>
      <c r="L216"/>
      <c r="M216" s="37"/>
      <c r="N216"/>
      <c r="O216"/>
      <c r="P216"/>
      <c r="Q216"/>
      <c r="R216"/>
      <c r="S216"/>
      <c r="T216"/>
      <c r="U216"/>
      <c r="V216"/>
      <c r="W216" s="37"/>
      <c r="X216" s="37"/>
      <c r="Y216" s="37"/>
      <c r="Z216"/>
      <c r="AA216"/>
      <c r="AB216"/>
      <c r="AC216"/>
      <c r="AD216"/>
      <c r="AE216" s="37"/>
      <c r="AF216"/>
      <c r="AG216" s="37"/>
      <c r="AH216"/>
      <c r="AI216" s="37"/>
      <c r="AJ216"/>
      <c r="AK216" s="37"/>
      <c r="AL216" s="37"/>
      <c r="AM216"/>
      <c r="AN216"/>
      <c r="AO216" s="37"/>
      <c r="AP216" s="37"/>
      <c r="AQ216"/>
      <c r="AR216" s="37"/>
      <c r="AS216" s="37"/>
      <c r="AT216" s="37"/>
      <c r="AU216" s="37"/>
      <c r="AV216" s="37"/>
      <c r="AW216" s="37"/>
      <c r="AX216" s="37"/>
      <c r="AY216" s="37"/>
      <c r="AZ216" s="37"/>
      <c r="BA216" s="37"/>
      <c r="BB216" s="37"/>
      <c r="BC216" s="37"/>
      <c r="BD216" s="37"/>
      <c r="BE216"/>
      <c r="BF216"/>
      <c r="BG216"/>
      <c r="BH216" s="37"/>
      <c r="BI216" s="37"/>
      <c r="BJ216"/>
      <c r="BK216" s="37"/>
      <c r="BL216" s="37"/>
      <c r="BM216" s="37"/>
      <c r="BN216" s="37"/>
      <c r="BO216"/>
      <c r="BP216"/>
      <c r="BQ216"/>
      <c r="BR216" s="37"/>
      <c r="BS216" s="37"/>
    </row>
    <row r="217" spans="1:71" x14ac:dyDescent="0.2">
      <c r="A217" s="40" t="str">
        <f t="shared" si="9"/>
        <v/>
      </c>
      <c r="B217"/>
      <c r="C217"/>
      <c r="D217"/>
      <c r="E217" s="3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s="37"/>
    </row>
    <row r="218" spans="1:71" x14ac:dyDescent="0.2">
      <c r="A218" s="40" t="str">
        <f t="shared" si="9"/>
        <v/>
      </c>
      <c r="B218"/>
      <c r="C218"/>
      <c r="D218"/>
      <c r="E218" s="37"/>
      <c r="F218"/>
      <c r="G218" s="37"/>
      <c r="H218" s="37"/>
      <c r="I218" s="37"/>
      <c r="J218" s="37"/>
      <c r="K218"/>
      <c r="L218" s="37"/>
      <c r="M218"/>
      <c r="N218" s="37"/>
      <c r="O218"/>
      <c r="P218"/>
      <c r="Q218"/>
      <c r="R218"/>
      <c r="S218"/>
      <c r="T218"/>
      <c r="U218"/>
      <c r="V218"/>
      <c r="W218" s="37"/>
      <c r="X218" s="37"/>
      <c r="Y218"/>
      <c r="Z218" s="37"/>
      <c r="AA218"/>
      <c r="AB218"/>
      <c r="AC218"/>
      <c r="AD218"/>
      <c r="AE218"/>
      <c r="AF218"/>
      <c r="AG218" s="37"/>
      <c r="AH218" s="37"/>
      <c r="AI218" s="37"/>
      <c r="AJ218"/>
      <c r="AK218"/>
      <c r="AL218"/>
      <c r="AM218" s="37"/>
      <c r="AN218"/>
      <c r="AO218"/>
      <c r="AP218"/>
      <c r="AQ218"/>
      <c r="AR218" s="37"/>
      <c r="AS218" s="37"/>
      <c r="AT218"/>
      <c r="AU218" s="37"/>
      <c r="AV218"/>
      <c r="AW218"/>
      <c r="AX218" s="37"/>
      <c r="AY218"/>
      <c r="AZ218" s="37"/>
      <c r="BA218"/>
      <c r="BB218" s="37"/>
      <c r="BC218" s="37"/>
      <c r="BD218" s="37"/>
      <c r="BE218"/>
      <c r="BF218" s="37"/>
      <c r="BG218" s="37"/>
      <c r="BH218"/>
      <c r="BI218"/>
      <c r="BJ218"/>
      <c r="BK218" s="37"/>
      <c r="BL218"/>
      <c r="BM218" s="37"/>
      <c r="BN218" s="37"/>
      <c r="BO218"/>
      <c r="BP218"/>
      <c r="BQ218"/>
      <c r="BR218" s="37"/>
      <c r="BS218" s="37"/>
    </row>
    <row r="219" spans="1:71" x14ac:dyDescent="0.2">
      <c r="A219" s="40" t="str">
        <f t="shared" si="9"/>
        <v/>
      </c>
      <c r="B219"/>
      <c r="C219"/>
      <c r="D219"/>
      <c r="E219"/>
      <c r="F219"/>
      <c r="G219"/>
      <c r="H219"/>
      <c r="I219"/>
      <c r="J219"/>
      <c r="K219"/>
      <c r="L219"/>
      <c r="M219"/>
      <c r="N219"/>
      <c r="O219"/>
      <c r="P219"/>
      <c r="Q219"/>
      <c r="R219"/>
      <c r="S219"/>
      <c r="T219"/>
      <c r="U219"/>
      <c r="V219"/>
      <c r="W219"/>
      <c r="X219"/>
      <c r="Y219"/>
      <c r="Z219"/>
      <c r="AA219"/>
      <c r="AB219"/>
      <c r="AC219"/>
      <c r="AD219"/>
      <c r="AE219"/>
      <c r="AF219"/>
      <c r="AG219"/>
      <c r="AH219" s="37"/>
      <c r="AI219"/>
      <c r="AJ219"/>
      <c r="AK219"/>
      <c r="AL219"/>
      <c r="AM219"/>
      <c r="AN219"/>
      <c r="AO219"/>
      <c r="AP219"/>
      <c r="AQ219"/>
      <c r="AR219"/>
      <c r="AS219"/>
      <c r="AT219"/>
      <c r="AU219"/>
      <c r="AV219"/>
      <c r="AW219"/>
      <c r="AX219"/>
      <c r="AY219"/>
      <c r="AZ219"/>
      <c r="BA219"/>
      <c r="BB219"/>
      <c r="BC219" s="37"/>
      <c r="BD219"/>
      <c r="BE219"/>
      <c r="BF219"/>
      <c r="BG219"/>
      <c r="BH219"/>
      <c r="BI219"/>
      <c r="BJ219"/>
      <c r="BK219"/>
      <c r="BL219"/>
      <c r="BM219"/>
      <c r="BN219"/>
      <c r="BO219"/>
      <c r="BP219"/>
      <c r="BQ219"/>
      <c r="BR219"/>
      <c r="BS219" s="37"/>
    </row>
    <row r="220" spans="1:71" x14ac:dyDescent="0.2">
      <c r="A220" s="40" t="str">
        <f t="shared" si="9"/>
        <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s="37"/>
      <c r="BD220" s="37"/>
      <c r="BE220"/>
      <c r="BF220"/>
      <c r="BG220"/>
      <c r="BH220"/>
      <c r="BI220"/>
      <c r="BJ220"/>
      <c r="BK220"/>
      <c r="BL220"/>
      <c r="BM220" s="37"/>
      <c r="BN220" s="37"/>
      <c r="BO220"/>
      <c r="BP220"/>
      <c r="BQ220"/>
      <c r="BR220"/>
      <c r="BS220" s="37"/>
    </row>
    <row r="221" spans="1:71" x14ac:dyDescent="0.2">
      <c r="A221" s="40" t="str">
        <f t="shared" si="9"/>
        <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s="37"/>
      <c r="AO221"/>
      <c r="AP221"/>
      <c r="AQ221"/>
      <c r="AR221"/>
      <c r="AS221"/>
      <c r="AT221"/>
      <c r="AU221"/>
      <c r="AV221"/>
      <c r="AW221"/>
      <c r="AX221"/>
      <c r="AY221"/>
      <c r="AZ221" s="37"/>
      <c r="BA221"/>
      <c r="BB221"/>
      <c r="BC221" s="37"/>
      <c r="BD221"/>
      <c r="BE221"/>
      <c r="BF221"/>
      <c r="BG221"/>
      <c r="BH221"/>
      <c r="BI221"/>
      <c r="BJ221"/>
      <c r="BK221"/>
      <c r="BL221"/>
      <c r="BM221"/>
      <c r="BN221"/>
      <c r="BO221"/>
      <c r="BP221"/>
      <c r="BQ221"/>
      <c r="BR221"/>
      <c r="BS221" s="37"/>
    </row>
    <row r="222" spans="1:71" x14ac:dyDescent="0.2">
      <c r="A222" s="40" t="str">
        <f t="shared" si="9"/>
        <v/>
      </c>
      <c r="B222"/>
      <c r="C222"/>
      <c r="D222"/>
      <c r="E222"/>
      <c r="F222"/>
      <c r="G222"/>
      <c r="H222"/>
      <c r="I222"/>
      <c r="J222"/>
      <c r="K222"/>
      <c r="L222" s="37"/>
      <c r="M222"/>
      <c r="N222"/>
      <c r="O222"/>
      <c r="P222"/>
      <c r="Q222" s="37"/>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s="37"/>
      <c r="AX222" s="37"/>
      <c r="AY222"/>
      <c r="AZ222" s="37"/>
      <c r="BA222"/>
      <c r="BB222"/>
      <c r="BC222" s="37"/>
      <c r="BD222"/>
      <c r="BE222"/>
      <c r="BF222"/>
      <c r="BG222"/>
      <c r="BH222"/>
      <c r="BI222"/>
      <c r="BJ222"/>
      <c r="BK222" s="37"/>
      <c r="BL222"/>
      <c r="BM222"/>
      <c r="BN222"/>
      <c r="BO222"/>
      <c r="BP222"/>
      <c r="BQ222"/>
      <c r="BR222"/>
      <c r="BS222" s="37"/>
    </row>
    <row r="223" spans="1:71" x14ac:dyDescent="0.2">
      <c r="A223" s="40" t="str">
        <f t="shared" si="9"/>
        <v/>
      </c>
      <c r="B223"/>
      <c r="C223"/>
      <c r="D223"/>
      <c r="E223"/>
      <c r="F223"/>
      <c r="G223"/>
      <c r="H223"/>
      <c r="I223"/>
      <c r="J223"/>
      <c r="K223"/>
      <c r="L223" s="37"/>
      <c r="M223"/>
      <c r="N223"/>
      <c r="O223"/>
      <c r="P223"/>
      <c r="Q223"/>
      <c r="R223"/>
      <c r="S223"/>
      <c r="T223"/>
      <c r="U223"/>
      <c r="V223"/>
      <c r="W223"/>
      <c r="X223" s="37"/>
      <c r="Y223"/>
      <c r="Z223"/>
      <c r="AA223"/>
      <c r="AB223"/>
      <c r="AC223"/>
      <c r="AD223"/>
      <c r="AE223"/>
      <c r="AF223"/>
      <c r="AG223"/>
      <c r="AH223"/>
      <c r="AI223"/>
      <c r="AJ223"/>
      <c r="AK223"/>
      <c r="AL223"/>
      <c r="AM223"/>
      <c r="AN223"/>
      <c r="AO223"/>
      <c r="AP223"/>
      <c r="AQ223" s="37"/>
      <c r="AR223"/>
      <c r="AS223"/>
      <c r="AT223"/>
      <c r="AU223"/>
      <c r="AV223" s="37"/>
      <c r="AW223"/>
      <c r="AX223"/>
      <c r="AY223"/>
      <c r="AZ223" s="37"/>
      <c r="BA223" s="37"/>
      <c r="BB223" s="37"/>
      <c r="BC223" s="37"/>
      <c r="BD223" s="37"/>
      <c r="BE223" s="37"/>
      <c r="BF223"/>
      <c r="BG223"/>
      <c r="BH223"/>
      <c r="BI223"/>
      <c r="BJ223"/>
      <c r="BK223" s="37"/>
      <c r="BL223"/>
      <c r="BM223" s="37"/>
      <c r="BN223" s="37"/>
      <c r="BO223"/>
      <c r="BP223"/>
      <c r="BQ223"/>
      <c r="BR223"/>
      <c r="BS223" s="37"/>
    </row>
    <row r="224" spans="1:71" x14ac:dyDescent="0.2">
      <c r="A224" s="40" t="str">
        <f t="shared" si="9"/>
        <v/>
      </c>
      <c r="B224"/>
      <c r="C224"/>
      <c r="D224"/>
      <c r="E224" s="37"/>
      <c r="F224"/>
      <c r="G224" s="37"/>
      <c r="H224"/>
      <c r="I224" s="37"/>
      <c r="J224"/>
      <c r="K224"/>
      <c r="L224" s="37"/>
      <c r="M224"/>
      <c r="N224"/>
      <c r="O224"/>
      <c r="P224"/>
      <c r="Q224"/>
      <c r="R224" s="37"/>
      <c r="S224"/>
      <c r="T224"/>
      <c r="U224"/>
      <c r="V224"/>
      <c r="W224" s="37"/>
      <c r="X224" s="37"/>
      <c r="Y224" s="37"/>
      <c r="Z224"/>
      <c r="AA224"/>
      <c r="AB224"/>
      <c r="AC224"/>
      <c r="AD224"/>
      <c r="AE224" s="37"/>
      <c r="AF224"/>
      <c r="AG224" s="37"/>
      <c r="AH224" s="37"/>
      <c r="AI224" s="37"/>
      <c r="AJ224" s="37"/>
      <c r="AK224" s="37"/>
      <c r="AL224" s="37"/>
      <c r="AM224" s="37"/>
      <c r="AN224"/>
      <c r="AO224" s="37"/>
      <c r="AP224"/>
      <c r="AQ224"/>
      <c r="AR224" s="37"/>
      <c r="AS224" s="37"/>
      <c r="AT224" s="37"/>
      <c r="AU224" s="37"/>
      <c r="AV224" s="37"/>
      <c r="AW224" s="37"/>
      <c r="AX224" s="37"/>
      <c r="AY224"/>
      <c r="AZ224" s="37"/>
      <c r="BA224" s="37"/>
      <c r="BB224" s="37"/>
      <c r="BC224" s="37"/>
      <c r="BD224" s="37"/>
      <c r="BE224" s="37"/>
      <c r="BF224" s="37"/>
      <c r="BG224"/>
      <c r="BH224"/>
      <c r="BI224" s="37"/>
      <c r="BJ224"/>
      <c r="BK224" s="37"/>
      <c r="BL224"/>
      <c r="BM224" s="37"/>
      <c r="BN224" s="37"/>
      <c r="BO224"/>
      <c r="BP224"/>
      <c r="BQ224"/>
      <c r="BR224" s="37"/>
      <c r="BS224" s="37"/>
    </row>
    <row r="225" spans="1:71" x14ac:dyDescent="0.2">
      <c r="A225" s="40" t="str">
        <f t="shared" si="9"/>
        <v/>
      </c>
      <c r="B225"/>
      <c r="C225"/>
      <c r="D225" s="37"/>
      <c r="E225" s="37"/>
      <c r="F225" s="37"/>
      <c r="G225"/>
      <c r="H225" s="37"/>
      <c r="I225" s="37"/>
      <c r="J225" s="37"/>
      <c r="K225" s="37"/>
      <c r="L225" s="37"/>
      <c r="M225" s="37"/>
      <c r="N225" s="37"/>
      <c r="O225"/>
      <c r="P225"/>
      <c r="Q225"/>
      <c r="R225"/>
      <c r="S225"/>
      <c r="T225"/>
      <c r="U225"/>
      <c r="V225"/>
      <c r="W225"/>
      <c r="X225" s="37"/>
      <c r="Y225"/>
      <c r="Z225"/>
      <c r="AA225"/>
      <c r="AB225"/>
      <c r="AC225"/>
      <c r="AD225"/>
      <c r="AE225"/>
      <c r="AF225"/>
      <c r="AG225"/>
      <c r="AH225" s="37"/>
      <c r="AI225" s="37"/>
      <c r="AJ225"/>
      <c r="AK225"/>
      <c r="AL225" s="37"/>
      <c r="AM225"/>
      <c r="AN225"/>
      <c r="AO225" s="37"/>
      <c r="AP225" s="37"/>
      <c r="AQ225"/>
      <c r="AR225" s="37"/>
      <c r="AS225"/>
      <c r="AT225"/>
      <c r="AU225" s="37"/>
      <c r="AV225" s="37"/>
      <c r="AW225"/>
      <c r="AX225" s="37"/>
      <c r="AY225"/>
      <c r="AZ225" s="37"/>
      <c r="BA225"/>
      <c r="BB225" s="37"/>
      <c r="BC225" s="37"/>
      <c r="BD225"/>
      <c r="BE225"/>
      <c r="BF225"/>
      <c r="BG225"/>
      <c r="BH225"/>
      <c r="BI225"/>
      <c r="BJ225"/>
      <c r="BK225" s="37"/>
      <c r="BL225"/>
      <c r="BM225" s="37"/>
      <c r="BN225" s="37"/>
      <c r="BO225"/>
      <c r="BP225"/>
      <c r="BQ225"/>
      <c r="BR225"/>
      <c r="BS225" s="37"/>
    </row>
    <row r="226" spans="1:71" x14ac:dyDescent="0.2">
      <c r="A226" s="40" t="str">
        <f t="shared" si="9"/>
        <v/>
      </c>
      <c r="B226"/>
      <c r="C226"/>
      <c r="D226"/>
      <c r="E226"/>
      <c r="F226"/>
      <c r="G226"/>
      <c r="H226"/>
      <c r="I226"/>
      <c r="J226"/>
      <c r="K226"/>
      <c r="L226"/>
      <c r="M226"/>
      <c r="N226"/>
      <c r="O226"/>
      <c r="P226"/>
      <c r="Q226"/>
      <c r="R226"/>
      <c r="S226"/>
      <c r="T226"/>
      <c r="U226" s="37"/>
      <c r="V226"/>
      <c r="W226"/>
      <c r="X226"/>
      <c r="Y226"/>
      <c r="Z226"/>
      <c r="AA226"/>
      <c r="AB226"/>
      <c r="AC226"/>
      <c r="AD226"/>
      <c r="AE226"/>
      <c r="AF226"/>
      <c r="AG226"/>
      <c r="AH226" s="37"/>
      <c r="AI226"/>
      <c r="AJ226" s="37"/>
      <c r="AK226"/>
      <c r="AL226"/>
      <c r="AM226"/>
      <c r="AN226" s="37"/>
      <c r="AO226"/>
      <c r="AP226"/>
      <c r="AQ226"/>
      <c r="AR226"/>
      <c r="AS226" s="37"/>
      <c r="AT226"/>
      <c r="AU226"/>
      <c r="AV226" s="37"/>
      <c r="AW226"/>
      <c r="AX226" s="37"/>
      <c r="AY226"/>
      <c r="AZ226" s="37"/>
      <c r="BA226" s="37"/>
      <c r="BB226" s="37"/>
      <c r="BC226" s="37"/>
      <c r="BD226" s="37"/>
      <c r="BE226"/>
      <c r="BF226" s="37"/>
      <c r="BG226"/>
      <c r="BH226"/>
      <c r="BI226"/>
      <c r="BJ226"/>
      <c r="BK226" s="37"/>
      <c r="BL226"/>
      <c r="BM226"/>
      <c r="BN226" s="37"/>
      <c r="BO226"/>
      <c r="BP226"/>
      <c r="BQ226"/>
      <c r="BR226"/>
      <c r="BS226" s="37"/>
    </row>
    <row r="227" spans="1:71" x14ac:dyDescent="0.2">
      <c r="A227" s="40" t="str">
        <f t="shared" si="9"/>
        <v/>
      </c>
      <c r="B227"/>
      <c r="C227"/>
      <c r="D227"/>
      <c r="E227"/>
      <c r="F227"/>
      <c r="G227"/>
      <c r="H227"/>
      <c r="I227"/>
      <c r="J227"/>
      <c r="K227"/>
      <c r="L227"/>
      <c r="M227"/>
      <c r="N227"/>
      <c r="O227"/>
      <c r="P227"/>
      <c r="Q227"/>
      <c r="R227"/>
      <c r="S227"/>
      <c r="T227"/>
      <c r="U227"/>
      <c r="V227"/>
      <c r="W227"/>
      <c r="X227"/>
      <c r="Y227"/>
      <c r="Z227"/>
      <c r="AA227"/>
      <c r="AB227"/>
      <c r="AC227"/>
      <c r="AD227"/>
      <c r="AE227" s="37"/>
      <c r="AF227"/>
      <c r="AG227"/>
      <c r="AH227"/>
      <c r="AI227"/>
      <c r="AJ227"/>
      <c r="AK227"/>
      <c r="AL227"/>
      <c r="AM227"/>
      <c r="AN227"/>
      <c r="AO227"/>
      <c r="AP227"/>
      <c r="AQ227"/>
      <c r="AR227"/>
      <c r="AS227" s="37"/>
      <c r="AT227"/>
      <c r="AU227"/>
      <c r="AV227" s="37"/>
      <c r="AW227" s="37"/>
      <c r="AX227" s="37"/>
      <c r="AY227"/>
      <c r="AZ227" s="37"/>
      <c r="BA227" s="37"/>
      <c r="BB227"/>
      <c r="BC227" s="37"/>
      <c r="BD227" s="37"/>
      <c r="BE227"/>
      <c r="BF227"/>
      <c r="BG227"/>
      <c r="BH227"/>
      <c r="BI227" s="37"/>
      <c r="BJ227"/>
      <c r="BK227" s="37"/>
      <c r="BL227"/>
      <c r="BM227" s="37"/>
      <c r="BN227" s="37"/>
      <c r="BO227"/>
      <c r="BP227"/>
      <c r="BQ227"/>
      <c r="BR227"/>
      <c r="BS227" s="37"/>
    </row>
    <row r="228" spans="1:71" x14ac:dyDescent="0.2">
      <c r="A228" s="40" t="str">
        <f t="shared" si="9"/>
        <v/>
      </c>
      <c r="B228"/>
      <c r="C228"/>
      <c r="D228"/>
      <c r="E228" s="37"/>
      <c r="F228"/>
      <c r="G228"/>
      <c r="H228" s="37"/>
      <c r="I228" s="37"/>
      <c r="J228"/>
      <c r="K228"/>
      <c r="L228" s="37"/>
      <c r="M228" s="37"/>
      <c r="N228"/>
      <c r="O228"/>
      <c r="P228"/>
      <c r="Q228"/>
      <c r="R228"/>
      <c r="S228"/>
      <c r="T228"/>
      <c r="U228"/>
      <c r="V228"/>
      <c r="W228"/>
      <c r="X228" s="37"/>
      <c r="Y228" s="37"/>
      <c r="Z228" s="37"/>
      <c r="AA228"/>
      <c r="AB228"/>
      <c r="AC228"/>
      <c r="AD228"/>
      <c r="AE228"/>
      <c r="AF228"/>
      <c r="AG228"/>
      <c r="AH228"/>
      <c r="AI228" s="37"/>
      <c r="AJ228"/>
      <c r="AK228"/>
      <c r="AL228"/>
      <c r="AM228"/>
      <c r="AN228"/>
      <c r="AO228" s="37"/>
      <c r="AP228"/>
      <c r="AQ228"/>
      <c r="AR228" s="37"/>
      <c r="AS228"/>
      <c r="AT228"/>
      <c r="AU228"/>
      <c r="AV228" s="37"/>
      <c r="AW228"/>
      <c r="AX228" s="37"/>
      <c r="AY228"/>
      <c r="AZ228" s="37"/>
      <c r="BA228"/>
      <c r="BB228"/>
      <c r="BC228" s="37"/>
      <c r="BD228"/>
      <c r="BE228"/>
      <c r="BF228"/>
      <c r="BG228"/>
      <c r="BH228"/>
      <c r="BI228"/>
      <c r="BJ228"/>
      <c r="BK228" s="37"/>
      <c r="BL228"/>
      <c r="BM228" s="37"/>
      <c r="BN228" s="37"/>
      <c r="BO228"/>
      <c r="BP228"/>
      <c r="BQ228"/>
      <c r="BR228"/>
      <c r="BS228" s="37"/>
    </row>
    <row r="229" spans="1:71" x14ac:dyDescent="0.2">
      <c r="A229" s="40" t="str">
        <f t="shared" si="9"/>
        <v/>
      </c>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s="37"/>
      <c r="BA229"/>
      <c r="BB229"/>
      <c r="BC229"/>
      <c r="BD229"/>
      <c r="BE229"/>
      <c r="BF229"/>
      <c r="BG229"/>
      <c r="BH229"/>
      <c r="BI229"/>
      <c r="BJ229"/>
      <c r="BK229" s="37"/>
      <c r="BL229"/>
      <c r="BM229"/>
      <c r="BN229"/>
      <c r="BO229"/>
      <c r="BP229"/>
      <c r="BQ229"/>
      <c r="BR229"/>
      <c r="BS229" s="37"/>
    </row>
    <row r="230" spans="1:71" x14ac:dyDescent="0.2">
      <c r="A230" s="40" t="str">
        <f t="shared" si="9"/>
        <v/>
      </c>
      <c r="B230"/>
      <c r="C230"/>
      <c r="D230" s="37"/>
      <c r="E230" s="37"/>
      <c r="F230"/>
      <c r="G230" s="37"/>
      <c r="H230" s="37"/>
      <c r="I230" s="37"/>
      <c r="J230" s="37"/>
      <c r="K230" s="37"/>
      <c r="L230" s="37"/>
      <c r="M230" s="37"/>
      <c r="N230" s="37"/>
      <c r="O230"/>
      <c r="P230" s="37"/>
      <c r="Q230"/>
      <c r="R230"/>
      <c r="S230"/>
      <c r="T230"/>
      <c r="U230"/>
      <c r="V230" s="37"/>
      <c r="W230" s="37"/>
      <c r="X230" s="37"/>
      <c r="Y230"/>
      <c r="Z230"/>
      <c r="AA230"/>
      <c r="AB230"/>
      <c r="AC230" s="37"/>
      <c r="AD230" s="37"/>
      <c r="AE230"/>
      <c r="AF230"/>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c r="BQ230"/>
      <c r="BR230" s="37"/>
      <c r="BS230" s="37"/>
    </row>
    <row r="231" spans="1:71" x14ac:dyDescent="0.2">
      <c r="A231" s="40" t="str">
        <f t="shared" si="9"/>
        <v/>
      </c>
      <c r="B231"/>
      <c r="C231"/>
      <c r="D231"/>
      <c r="E231"/>
      <c r="F231"/>
      <c r="G231"/>
      <c r="H231"/>
      <c r="I231"/>
      <c r="J231"/>
      <c r="K231"/>
      <c r="L231"/>
      <c r="M231"/>
      <c r="N231"/>
      <c r="O231"/>
      <c r="P231"/>
      <c r="Q231"/>
      <c r="R231"/>
      <c r="S231"/>
      <c r="T231"/>
      <c r="U231"/>
      <c r="V231"/>
      <c r="W231"/>
      <c r="X231"/>
      <c r="Y231"/>
      <c r="Z231"/>
      <c r="AA231"/>
      <c r="AB231"/>
      <c r="AC231"/>
      <c r="AD231"/>
      <c r="AE231"/>
      <c r="AF231"/>
      <c r="AG231"/>
      <c r="AH231" s="37"/>
      <c r="AI231"/>
      <c r="AJ231"/>
      <c r="AK231"/>
      <c r="AL231"/>
      <c r="AM231"/>
      <c r="AN231"/>
      <c r="AO231"/>
      <c r="AP231"/>
      <c r="AQ231" s="37"/>
      <c r="AR231"/>
      <c r="AS231"/>
      <c r="AT231"/>
      <c r="AU231"/>
      <c r="AV231"/>
      <c r="AW231"/>
      <c r="AX231"/>
      <c r="AY231"/>
      <c r="AZ231"/>
      <c r="BA231"/>
      <c r="BB231"/>
      <c r="BC231"/>
      <c r="BD231"/>
      <c r="BE231"/>
      <c r="BF231"/>
      <c r="BG231"/>
      <c r="BH231"/>
      <c r="BI231"/>
      <c r="BJ231"/>
      <c r="BK231"/>
      <c r="BL231"/>
      <c r="BM231" s="37"/>
      <c r="BN231" s="37"/>
      <c r="BO231"/>
      <c r="BP231"/>
      <c r="BQ231"/>
      <c r="BR231"/>
      <c r="BS231" s="37"/>
    </row>
    <row r="232" spans="1:71" x14ac:dyDescent="0.2">
      <c r="A232" s="40" t="str">
        <f t="shared" si="9"/>
        <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s="37"/>
      <c r="BE232"/>
      <c r="BF232"/>
      <c r="BG232"/>
      <c r="BH232"/>
      <c r="BI232"/>
      <c r="BJ232"/>
      <c r="BK232"/>
      <c r="BL232"/>
      <c r="BM232"/>
      <c r="BN232"/>
      <c r="BO232"/>
      <c r="BP232"/>
      <c r="BQ232"/>
      <c r="BR232"/>
      <c r="BS232" s="37"/>
    </row>
    <row r="233" spans="1:71" x14ac:dyDescent="0.2">
      <c r="A233" s="40" t="str">
        <f t="shared" si="9"/>
        <v/>
      </c>
      <c r="B233"/>
      <c r="C233"/>
      <c r="D233" s="37"/>
      <c r="E233" s="37"/>
      <c r="F233" s="37"/>
      <c r="G233" s="37"/>
      <c r="H233" s="37"/>
      <c r="I233" s="37"/>
      <c r="J233" s="37"/>
      <c r="K233" s="37"/>
      <c r="L233" s="37"/>
      <c r="M233" s="37"/>
      <c r="N233" s="37"/>
      <c r="O233"/>
      <c r="P233" s="37"/>
      <c r="Q233" s="37"/>
      <c r="R233" s="37"/>
      <c r="S233" s="37"/>
      <c r="T233" s="37"/>
      <c r="U233" s="37"/>
      <c r="V233" s="37"/>
      <c r="W233" s="37"/>
      <c r="X233" s="37"/>
      <c r="Y233" s="37"/>
      <c r="Z233" s="37"/>
      <c r="AA233"/>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c r="BP233"/>
      <c r="BQ233"/>
      <c r="BR233" s="37"/>
      <c r="BS233" s="37"/>
    </row>
    <row r="234" spans="1:71" x14ac:dyDescent="0.2">
      <c r="A234" s="40" t="str">
        <f t="shared" si="9"/>
        <v/>
      </c>
      <c r="B234"/>
      <c r="C234"/>
      <c r="D234"/>
      <c r="E234"/>
      <c r="F234"/>
      <c r="G234"/>
      <c r="H234"/>
      <c r="I234"/>
      <c r="J234" s="37"/>
      <c r="K234" s="37"/>
      <c r="L234"/>
      <c r="M234"/>
      <c r="N234"/>
      <c r="O234"/>
      <c r="P234"/>
      <c r="Q234"/>
      <c r="R234"/>
      <c r="S234"/>
      <c r="T234"/>
      <c r="U234"/>
      <c r="V234"/>
      <c r="W234"/>
      <c r="X234"/>
      <c r="Y234" s="37"/>
      <c r="Z234"/>
      <c r="AA234"/>
      <c r="AB234"/>
      <c r="AC234"/>
      <c r="AD234"/>
      <c r="AE234"/>
      <c r="AF234"/>
      <c r="AG234" s="37"/>
      <c r="AH234" s="37"/>
      <c r="AI234" s="37"/>
      <c r="AJ234" s="37"/>
      <c r="AK234" s="37"/>
      <c r="AL234" s="37"/>
      <c r="AM234" s="37"/>
      <c r="AN234"/>
      <c r="AO234" s="37"/>
      <c r="AP234" s="37"/>
      <c r="AQ234"/>
      <c r="AR234"/>
      <c r="AS234"/>
      <c r="AT234"/>
      <c r="AU234"/>
      <c r="AV234" s="37"/>
      <c r="AW234" s="37"/>
      <c r="AX234" s="37"/>
      <c r="AY234" s="37"/>
      <c r="AZ234" s="37"/>
      <c r="BA234" s="37"/>
      <c r="BB234" s="37"/>
      <c r="BC234" s="37"/>
      <c r="BD234" s="37"/>
      <c r="BE234" s="37"/>
      <c r="BF234" s="37"/>
      <c r="BG234" s="37"/>
      <c r="BH234"/>
      <c r="BI234" s="37"/>
      <c r="BJ234"/>
      <c r="BK234" s="37"/>
      <c r="BL234"/>
      <c r="BM234" s="37"/>
      <c r="BN234" s="37"/>
      <c r="BO234"/>
      <c r="BP234"/>
      <c r="BQ234"/>
      <c r="BR234" s="37"/>
      <c r="BS234" s="37"/>
    </row>
    <row r="235" spans="1:71" x14ac:dyDescent="0.2">
      <c r="A235" s="40" t="str">
        <f t="shared" si="9"/>
        <v/>
      </c>
      <c r="B235"/>
      <c r="C235"/>
      <c r="D235"/>
      <c r="E235"/>
      <c r="F235"/>
      <c r="G235"/>
      <c r="H235"/>
      <c r="I235"/>
      <c r="J235"/>
      <c r="K235"/>
      <c r="L235"/>
      <c r="M235"/>
      <c r="N235" s="37"/>
      <c r="O235"/>
      <c r="P235"/>
      <c r="Q235"/>
      <c r="R235"/>
      <c r="S235"/>
      <c r="T235"/>
      <c r="U235"/>
      <c r="V235"/>
      <c r="W235"/>
      <c r="X235"/>
      <c r="Y235"/>
      <c r="Z235"/>
      <c r="AA235"/>
      <c r="AB235"/>
      <c r="AC235"/>
      <c r="AD235"/>
      <c r="AE235"/>
      <c r="AF235"/>
      <c r="AG235"/>
      <c r="AH235"/>
      <c r="AI235"/>
      <c r="AJ235"/>
      <c r="AK235"/>
      <c r="AL235"/>
      <c r="AM235"/>
      <c r="AN235"/>
      <c r="AO235"/>
      <c r="AP235"/>
      <c r="AQ235"/>
      <c r="AR235" s="37"/>
      <c r="AS235" s="37"/>
      <c r="AT235"/>
      <c r="AU235"/>
      <c r="AV235" s="37"/>
      <c r="AW235"/>
      <c r="AX235" s="37"/>
      <c r="AY235"/>
      <c r="AZ235" s="37"/>
      <c r="BA235" s="37"/>
      <c r="BB235" s="37"/>
      <c r="BC235" s="37"/>
      <c r="BD235" s="37"/>
      <c r="BE235"/>
      <c r="BF235"/>
      <c r="BG235" s="37"/>
      <c r="BH235"/>
      <c r="BI235"/>
      <c r="BJ235"/>
      <c r="BK235" s="37"/>
      <c r="BL235"/>
      <c r="BM235" s="37"/>
      <c r="BN235" s="37"/>
      <c r="BO235"/>
      <c r="BP235"/>
      <c r="BQ235"/>
      <c r="BR235" s="37"/>
      <c r="BS235" s="37"/>
    </row>
    <row r="236" spans="1:71" x14ac:dyDescent="0.2">
      <c r="A236" s="40" t="str">
        <f t="shared" si="9"/>
        <v/>
      </c>
      <c r="B236"/>
      <c r="C236"/>
      <c r="D236"/>
      <c r="E236" s="37"/>
      <c r="F236"/>
      <c r="G236"/>
      <c r="H236" s="37"/>
      <c r="I236"/>
      <c r="J236" s="37"/>
      <c r="K236"/>
      <c r="L236"/>
      <c r="M236" s="37"/>
      <c r="N236" s="37"/>
      <c r="O236"/>
      <c r="P236"/>
      <c r="Q236"/>
      <c r="R236"/>
      <c r="S236"/>
      <c r="T236"/>
      <c r="U236"/>
      <c r="V236" s="37"/>
      <c r="W236"/>
      <c r="X236"/>
      <c r="Y236"/>
      <c r="Z236"/>
      <c r="AA236"/>
      <c r="AB236"/>
      <c r="AC236"/>
      <c r="AD236"/>
      <c r="AE236"/>
      <c r="AF236"/>
      <c r="AG236"/>
      <c r="AH236"/>
      <c r="AI236" s="37"/>
      <c r="AJ236"/>
      <c r="AK236"/>
      <c r="AL236"/>
      <c r="AM236"/>
      <c r="AN236"/>
      <c r="AO236"/>
      <c r="AP236"/>
      <c r="AQ236"/>
      <c r="AR236"/>
      <c r="AS236"/>
      <c r="AT236"/>
      <c r="AU236"/>
      <c r="AV236" s="37"/>
      <c r="AW236"/>
      <c r="AX236" s="37"/>
      <c r="AY236"/>
      <c r="AZ236" s="37"/>
      <c r="BA236" s="37"/>
      <c r="BB236" s="37"/>
      <c r="BC236" s="37"/>
      <c r="BD236" s="37"/>
      <c r="BE236"/>
      <c r="BF236" s="37"/>
      <c r="BG236"/>
      <c r="BH236" s="37"/>
      <c r="BI236" s="37"/>
      <c r="BJ236"/>
      <c r="BK236" s="37"/>
      <c r="BL236" s="37"/>
      <c r="BM236" s="37"/>
      <c r="BN236" s="37"/>
      <c r="BO236"/>
      <c r="BP236"/>
      <c r="BQ236"/>
      <c r="BR236"/>
      <c r="BS236" s="37"/>
    </row>
    <row r="237" spans="1:71" x14ac:dyDescent="0.2">
      <c r="A237" s="40" t="str">
        <f t="shared" si="9"/>
        <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s="37"/>
      <c r="BB237"/>
      <c r="BC237"/>
      <c r="BD237"/>
      <c r="BE237"/>
      <c r="BF237"/>
      <c r="BG237"/>
      <c r="BH237"/>
      <c r="BI237"/>
      <c r="BJ237"/>
      <c r="BK237"/>
      <c r="BL237"/>
      <c r="BM237"/>
      <c r="BN237"/>
      <c r="BO237"/>
      <c r="BP237"/>
      <c r="BQ237"/>
      <c r="BR237"/>
      <c r="BS237" s="37"/>
    </row>
    <row r="238" spans="1:71" x14ac:dyDescent="0.2">
      <c r="A238" s="40" t="str">
        <f t="shared" si="9"/>
        <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s="37"/>
      <c r="AW238" s="37"/>
      <c r="AX238"/>
      <c r="AY238"/>
      <c r="AZ238"/>
      <c r="BA238" s="37"/>
      <c r="BB238"/>
      <c r="BC238"/>
      <c r="BD238"/>
      <c r="BE238" s="37"/>
      <c r="BF238"/>
      <c r="BG238"/>
      <c r="BH238"/>
      <c r="BI238"/>
      <c r="BJ238"/>
      <c r="BK238"/>
      <c r="BL238"/>
      <c r="BM238"/>
      <c r="BN238" s="37"/>
      <c r="BO238"/>
      <c r="BP238"/>
      <c r="BQ238"/>
      <c r="BR238"/>
      <c r="BS238" s="37"/>
    </row>
    <row r="239" spans="1:71" x14ac:dyDescent="0.2">
      <c r="A239" s="40" t="str">
        <f t="shared" si="9"/>
        <v/>
      </c>
      <c r="B239"/>
      <c r="C239"/>
      <c r="D239"/>
      <c r="E239"/>
      <c r="F239"/>
      <c r="G239"/>
      <c r="H239" s="37"/>
      <c r="I239"/>
      <c r="J239"/>
      <c r="K239"/>
      <c r="L239"/>
      <c r="M239" s="37"/>
      <c r="N239"/>
      <c r="O239"/>
      <c r="P239"/>
      <c r="Q239"/>
      <c r="R239"/>
      <c r="S239"/>
      <c r="T239"/>
      <c r="U239"/>
      <c r="V239"/>
      <c r="W239"/>
      <c r="X239"/>
      <c r="Y239"/>
      <c r="Z239"/>
      <c r="AA239"/>
      <c r="AB239"/>
      <c r="AC239"/>
      <c r="AD239"/>
      <c r="AE239"/>
      <c r="AF239"/>
      <c r="AG239"/>
      <c r="AH239"/>
      <c r="AI239" s="37"/>
      <c r="AJ239"/>
      <c r="AK239"/>
      <c r="AL239" s="37"/>
      <c r="AM239" s="37"/>
      <c r="AN239"/>
      <c r="AO239" s="37"/>
      <c r="AP239"/>
      <c r="AQ239"/>
      <c r="AR239"/>
      <c r="AS239" s="37"/>
      <c r="AT239" s="37"/>
      <c r="AU239" s="37"/>
      <c r="AV239" s="37"/>
      <c r="AW239" s="37"/>
      <c r="AX239" s="37"/>
      <c r="AY239"/>
      <c r="AZ239" s="37"/>
      <c r="BA239" s="37"/>
      <c r="BB239"/>
      <c r="BC239" s="37"/>
      <c r="BD239" s="37"/>
      <c r="BE239"/>
      <c r="BF239" s="37"/>
      <c r="BG239"/>
      <c r="BH239"/>
      <c r="BI239"/>
      <c r="BJ239" s="37"/>
      <c r="BK239" s="37"/>
      <c r="BL239" s="37"/>
      <c r="BM239" s="37"/>
      <c r="BN239" s="37"/>
      <c r="BO239"/>
      <c r="BP239"/>
      <c r="BQ239"/>
      <c r="BR239" s="37"/>
      <c r="BS239" s="37"/>
    </row>
    <row r="240" spans="1:71" x14ac:dyDescent="0.2">
      <c r="A240" s="40" t="str">
        <f t="shared" si="9"/>
        <v/>
      </c>
      <c r="B240"/>
      <c r="C240"/>
      <c r="D240"/>
      <c r="E240"/>
      <c r="F240"/>
      <c r="G240"/>
      <c r="H240"/>
      <c r="I240"/>
      <c r="J240"/>
      <c r="K240" s="37"/>
      <c r="L240" s="37"/>
      <c r="M240" s="37"/>
      <c r="N240" s="37"/>
      <c r="O240"/>
      <c r="P240"/>
      <c r="Q240"/>
      <c r="R240"/>
      <c r="S240"/>
      <c r="T240"/>
      <c r="U240"/>
      <c r="V240"/>
      <c r="W240"/>
      <c r="X240"/>
      <c r="Y240"/>
      <c r="Z240"/>
      <c r="AA240"/>
      <c r="AB240"/>
      <c r="AC240"/>
      <c r="AD240"/>
      <c r="AE240"/>
      <c r="AF240"/>
      <c r="AG240"/>
      <c r="AH240" s="37"/>
      <c r="AI240"/>
      <c r="AJ240"/>
      <c r="AK240"/>
      <c r="AL240"/>
      <c r="AM240" s="37"/>
      <c r="AN240"/>
      <c r="AO240" s="37"/>
      <c r="AP240"/>
      <c r="AQ240" s="37"/>
      <c r="AR240" s="37"/>
      <c r="AS240"/>
      <c r="AT240"/>
      <c r="AU240"/>
      <c r="AV240" s="37"/>
      <c r="AW240" s="37"/>
      <c r="AX240"/>
      <c r="AY240"/>
      <c r="AZ240" s="37"/>
      <c r="BA240" s="37"/>
      <c r="BB240" s="37"/>
      <c r="BC240" s="37"/>
      <c r="BD240" s="37"/>
      <c r="BE240"/>
      <c r="BF240" s="37"/>
      <c r="BG240" s="37"/>
      <c r="BH240"/>
      <c r="BI240" s="37"/>
      <c r="BJ240" s="37"/>
      <c r="BK240" s="37"/>
      <c r="BL240"/>
      <c r="BM240" s="37"/>
      <c r="BN240" s="37"/>
      <c r="BO240"/>
      <c r="BP240"/>
      <c r="BQ240"/>
      <c r="BR240" s="37"/>
      <c r="BS240" s="37"/>
    </row>
    <row r="241" spans="1:71" x14ac:dyDescent="0.2">
      <c r="A241" s="40" t="str">
        <f t="shared" si="9"/>
        <v/>
      </c>
      <c r="B241"/>
      <c r="C241"/>
      <c r="D241"/>
      <c r="E241"/>
      <c r="F241"/>
      <c r="G241"/>
      <c r="H241"/>
      <c r="I241" s="37"/>
      <c r="J241"/>
      <c r="K241" s="37"/>
      <c r="L241" s="37"/>
      <c r="M241" s="37"/>
      <c r="N241"/>
      <c r="O241"/>
      <c r="P241"/>
      <c r="Q241"/>
      <c r="R241"/>
      <c r="S241"/>
      <c r="T241"/>
      <c r="U241"/>
      <c r="V241"/>
      <c r="W241"/>
      <c r="X241"/>
      <c r="Y241"/>
      <c r="Z241"/>
      <c r="AA241"/>
      <c r="AB241"/>
      <c r="AC241"/>
      <c r="AD241"/>
      <c r="AE241"/>
      <c r="AF241"/>
      <c r="AG241"/>
      <c r="AH241" s="37"/>
      <c r="AI241"/>
      <c r="AJ241" s="37"/>
      <c r="AK241"/>
      <c r="AL241"/>
      <c r="AM241"/>
      <c r="AN241"/>
      <c r="AO241"/>
      <c r="AP241"/>
      <c r="AQ241"/>
      <c r="AR241"/>
      <c r="AS241"/>
      <c r="AT241"/>
      <c r="AU241"/>
      <c r="AV241" s="37"/>
      <c r="AW241"/>
      <c r="AX241" s="37"/>
      <c r="AY241"/>
      <c r="AZ241"/>
      <c r="BA241" s="37"/>
      <c r="BB241"/>
      <c r="BC241" s="37"/>
      <c r="BD241"/>
      <c r="BE241"/>
      <c r="BF241"/>
      <c r="BG241"/>
      <c r="BH241"/>
      <c r="BI241"/>
      <c r="BJ241"/>
      <c r="BK241"/>
      <c r="BL241" s="37"/>
      <c r="BM241" s="37"/>
      <c r="BN241" s="37"/>
      <c r="BO241"/>
      <c r="BP241"/>
      <c r="BQ241"/>
      <c r="BR241"/>
      <c r="BS241" s="37"/>
    </row>
    <row r="242" spans="1:71" x14ac:dyDescent="0.2">
      <c r="A242" s="40" t="str">
        <f t="shared" si="9"/>
        <v/>
      </c>
      <c r="B242"/>
      <c r="C242"/>
      <c r="D242"/>
      <c r="E242"/>
      <c r="F242"/>
      <c r="G242"/>
      <c r="H242"/>
      <c r="I242"/>
      <c r="J242" s="37"/>
      <c r="K242"/>
      <c r="L242"/>
      <c r="M242"/>
      <c r="N242"/>
      <c r="O242"/>
      <c r="P242"/>
      <c r="Q242"/>
      <c r="R242"/>
      <c r="S242"/>
      <c r="T242"/>
      <c r="U242"/>
      <c r="V242"/>
      <c r="W242"/>
      <c r="X242"/>
      <c r="Y242" s="37"/>
      <c r="Z242"/>
      <c r="AA242"/>
      <c r="AB242"/>
      <c r="AC242"/>
      <c r="AD242" s="37"/>
      <c r="AE242" s="37"/>
      <c r="AF242"/>
      <c r="AG242"/>
      <c r="AH242"/>
      <c r="AI242" s="37"/>
      <c r="AJ242"/>
      <c r="AK242"/>
      <c r="AL242"/>
      <c r="AM242"/>
      <c r="AN242"/>
      <c r="AO242"/>
      <c r="AP242"/>
      <c r="AQ242"/>
      <c r="AR242"/>
      <c r="AS242"/>
      <c r="AT242"/>
      <c r="AU242"/>
      <c r="AV242"/>
      <c r="AW242"/>
      <c r="AX242"/>
      <c r="AY242"/>
      <c r="AZ242" s="37"/>
      <c r="BA242"/>
      <c r="BB242"/>
      <c r="BC242" s="37"/>
      <c r="BD242"/>
      <c r="BE242"/>
      <c r="BF242"/>
      <c r="BG242"/>
      <c r="BH242"/>
      <c r="BI242"/>
      <c r="BJ242"/>
      <c r="BK242" s="37"/>
      <c r="BL242" s="37"/>
      <c r="BM242" s="37"/>
      <c r="BN242" s="37"/>
      <c r="BO242"/>
      <c r="BP242"/>
      <c r="BQ242"/>
      <c r="BR242"/>
      <c r="BS242" s="37"/>
    </row>
    <row r="243" spans="1:71" x14ac:dyDescent="0.2">
      <c r="A243" s="40" t="str">
        <f t="shared" si="9"/>
        <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s="37"/>
      <c r="AN243"/>
      <c r="AO243"/>
      <c r="AP243"/>
      <c r="AQ243"/>
      <c r="AR243"/>
      <c r="AS243"/>
      <c r="AT243"/>
      <c r="AU243"/>
      <c r="AV243"/>
      <c r="AW243"/>
      <c r="AX243"/>
      <c r="AY243"/>
      <c r="AZ243" s="37"/>
      <c r="BA243"/>
      <c r="BB243"/>
      <c r="BC243"/>
      <c r="BD243"/>
      <c r="BE243"/>
      <c r="BF243"/>
      <c r="BG243"/>
      <c r="BH243"/>
      <c r="BI243"/>
      <c r="BJ243"/>
      <c r="BK243"/>
      <c r="BL243"/>
      <c r="BM243"/>
      <c r="BN243" s="37"/>
      <c r="BO243"/>
      <c r="BP243"/>
      <c r="BQ243"/>
      <c r="BR243"/>
      <c r="BS243" s="37"/>
    </row>
    <row r="244" spans="1:71" x14ac:dyDescent="0.2">
      <c r="A244" s="40" t="str">
        <f t="shared" si="9"/>
        <v/>
      </c>
      <c r="B244"/>
      <c r="C244"/>
      <c r="D244"/>
      <c r="E244"/>
      <c r="F244"/>
      <c r="G244"/>
      <c r="H244"/>
      <c r="I244"/>
      <c r="J244"/>
      <c r="K244"/>
      <c r="L244"/>
      <c r="M244"/>
      <c r="N244"/>
      <c r="O244"/>
      <c r="P244"/>
      <c r="Q244"/>
      <c r="R244"/>
      <c r="S244"/>
      <c r="T244"/>
      <c r="U244"/>
      <c r="V244"/>
      <c r="W244"/>
      <c r="X244"/>
      <c r="Y244"/>
      <c r="Z244"/>
      <c r="AA244"/>
      <c r="AB244"/>
      <c r="AC244"/>
      <c r="AD244"/>
      <c r="AE244"/>
      <c r="AF244"/>
      <c r="AG244"/>
      <c r="AH244" s="37"/>
      <c r="AI244" s="37"/>
      <c r="AJ244"/>
      <c r="AK244"/>
      <c r="AL244"/>
      <c r="AM244"/>
      <c r="AN244"/>
      <c r="AO244"/>
      <c r="AP244"/>
      <c r="AQ244"/>
      <c r="AR244"/>
      <c r="AS244"/>
      <c r="AT244"/>
      <c r="AU244"/>
      <c r="AV244"/>
      <c r="AW244"/>
      <c r="AX244"/>
      <c r="AY244"/>
      <c r="AZ244" s="37"/>
      <c r="BA244"/>
      <c r="BB244"/>
      <c r="BC244" s="37"/>
      <c r="BD244"/>
      <c r="BE244"/>
      <c r="BF244"/>
      <c r="BG244"/>
      <c r="BH244"/>
      <c r="BI244"/>
      <c r="BJ244" s="37"/>
      <c r="BK244"/>
      <c r="BL244"/>
      <c r="BM244" s="37"/>
      <c r="BN244" s="37"/>
      <c r="BO244"/>
      <c r="BP244"/>
      <c r="BQ244"/>
      <c r="BR244"/>
      <c r="BS244" s="37"/>
    </row>
    <row r="245" spans="1:71" x14ac:dyDescent="0.2">
      <c r="A245" s="40" t="str">
        <f t="shared" si="9"/>
        <v/>
      </c>
      <c r="B245"/>
      <c r="C245"/>
      <c r="D245"/>
      <c r="E245"/>
      <c r="F245"/>
      <c r="G245"/>
      <c r="H245"/>
      <c r="I245" s="37"/>
      <c r="J245"/>
      <c r="K245"/>
      <c r="L245"/>
      <c r="M245"/>
      <c r="N245"/>
      <c r="O245"/>
      <c r="P245"/>
      <c r="Q245"/>
      <c r="R245"/>
      <c r="S245"/>
      <c r="T245"/>
      <c r="U245"/>
      <c r="V245"/>
      <c r="W245"/>
      <c r="X245" s="37"/>
      <c r="Y245"/>
      <c r="Z245"/>
      <c r="AA245"/>
      <c r="AB245"/>
      <c r="AC245"/>
      <c r="AD245"/>
      <c r="AE245"/>
      <c r="AF245"/>
      <c r="AG245" s="37"/>
      <c r="AH245" s="37"/>
      <c r="AI245" s="37"/>
      <c r="AJ245"/>
      <c r="AK245"/>
      <c r="AL245"/>
      <c r="AM245"/>
      <c r="AN245"/>
      <c r="AO245"/>
      <c r="AP245"/>
      <c r="AQ245"/>
      <c r="AR245"/>
      <c r="AS245"/>
      <c r="AT245"/>
      <c r="AU245"/>
      <c r="AV245"/>
      <c r="AW245"/>
      <c r="AX245"/>
      <c r="AY245"/>
      <c r="AZ245" s="37"/>
      <c r="BA245" s="37"/>
      <c r="BB245"/>
      <c r="BC245" s="37"/>
      <c r="BD245" s="37"/>
      <c r="BE245"/>
      <c r="BF245"/>
      <c r="BG245"/>
      <c r="BH245"/>
      <c r="BI245"/>
      <c r="BJ245"/>
      <c r="BK245" s="37"/>
      <c r="BL245"/>
      <c r="BM245" s="37"/>
      <c r="BN245" s="37"/>
      <c r="BO245"/>
      <c r="BP245"/>
      <c r="BQ245"/>
      <c r="BR245"/>
      <c r="BS245" s="37"/>
    </row>
    <row r="246" spans="1:71" x14ac:dyDescent="0.2">
      <c r="A246" s="40" t="str">
        <f t="shared" si="9"/>
        <v/>
      </c>
      <c r="B246"/>
      <c r="C246"/>
      <c r="D246"/>
      <c r="E246" s="37"/>
      <c r="F246"/>
      <c r="G246" s="37"/>
      <c r="H246"/>
      <c r="I246" s="37"/>
      <c r="J246"/>
      <c r="K246" s="37"/>
      <c r="L246"/>
      <c r="M246"/>
      <c r="N246"/>
      <c r="O246"/>
      <c r="P246"/>
      <c r="Q246"/>
      <c r="R246"/>
      <c r="S246" s="37"/>
      <c r="T246"/>
      <c r="U246"/>
      <c r="V246"/>
      <c r="W246"/>
      <c r="X246" s="37"/>
      <c r="Y246"/>
      <c r="Z246"/>
      <c r="AA246"/>
      <c r="AB246"/>
      <c r="AC246"/>
      <c r="AD246"/>
      <c r="AE246"/>
      <c r="AF246"/>
      <c r="AG246" s="37"/>
      <c r="AH246"/>
      <c r="AI246" s="37"/>
      <c r="AJ246"/>
      <c r="AK246"/>
      <c r="AL246"/>
      <c r="AM246"/>
      <c r="AN246"/>
      <c r="AO246"/>
      <c r="AP246" s="37"/>
      <c r="AQ246"/>
      <c r="AR246" s="37"/>
      <c r="AS246"/>
      <c r="AT246"/>
      <c r="AU246" s="37"/>
      <c r="AV246" s="37"/>
      <c r="AW246" s="37"/>
      <c r="AX246" s="37"/>
      <c r="AY246" s="37"/>
      <c r="AZ246" s="37"/>
      <c r="BA246" s="37"/>
      <c r="BB246" s="37"/>
      <c r="BC246" s="37"/>
      <c r="BD246" s="37"/>
      <c r="BE246" s="37"/>
      <c r="BF246"/>
      <c r="BG246"/>
      <c r="BH246"/>
      <c r="BI246" s="37"/>
      <c r="BJ246"/>
      <c r="BK246" s="37"/>
      <c r="BL246" s="37"/>
      <c r="BM246" s="37"/>
      <c r="BN246" s="37"/>
      <c r="BO246"/>
      <c r="BP246"/>
      <c r="BQ246"/>
      <c r="BR246" s="37"/>
      <c r="BS246" s="37"/>
    </row>
    <row r="247" spans="1:71" x14ac:dyDescent="0.2">
      <c r="A247" s="40" t="str">
        <f t="shared" si="9"/>
        <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s="37"/>
      <c r="AN247"/>
      <c r="AO247"/>
      <c r="AP247"/>
      <c r="AQ247"/>
      <c r="AR247"/>
      <c r="AS247"/>
      <c r="AT247"/>
      <c r="AU247"/>
      <c r="AV247" s="37"/>
      <c r="AW247"/>
      <c r="AX247" s="37"/>
      <c r="AY247"/>
      <c r="AZ247" s="37"/>
      <c r="BA247" s="37"/>
      <c r="BB247"/>
      <c r="BC247" s="37"/>
      <c r="BD247"/>
      <c r="BE247"/>
      <c r="BF247"/>
      <c r="BG247"/>
      <c r="BH247"/>
      <c r="BI247"/>
      <c r="BJ247"/>
      <c r="BK247" s="37"/>
      <c r="BL247"/>
      <c r="BM247"/>
      <c r="BN247"/>
      <c r="BO247"/>
      <c r="BP247"/>
      <c r="BQ247"/>
      <c r="BR247"/>
      <c r="BS247" s="37"/>
    </row>
    <row r="248" spans="1:71" x14ac:dyDescent="0.2">
      <c r="A248" s="40" t="str">
        <f t="shared" si="9"/>
        <v/>
      </c>
      <c r="B248"/>
      <c r="C248"/>
      <c r="D248"/>
      <c r="E248"/>
      <c r="F248"/>
      <c r="G248" s="37"/>
      <c r="H248"/>
      <c r="I248"/>
      <c r="J248" s="37"/>
      <c r="K248"/>
      <c r="L248"/>
      <c r="M248"/>
      <c r="N248"/>
      <c r="O248"/>
      <c r="P248"/>
      <c r="Q248"/>
      <c r="R248" s="37"/>
      <c r="S248"/>
      <c r="T248"/>
      <c r="U248"/>
      <c r="V248"/>
      <c r="W248"/>
      <c r="X248"/>
      <c r="Y248"/>
      <c r="Z248"/>
      <c r="AA248"/>
      <c r="AB248"/>
      <c r="AC248"/>
      <c r="AD248"/>
      <c r="AE248"/>
      <c r="AF248"/>
      <c r="AG248"/>
      <c r="AH248" s="37"/>
      <c r="AI248"/>
      <c r="AJ248"/>
      <c r="AK248"/>
      <c r="AL248"/>
      <c r="AM248"/>
      <c r="AN248"/>
      <c r="AO248"/>
      <c r="AP248"/>
      <c r="AQ248"/>
      <c r="AR248"/>
      <c r="AS248"/>
      <c r="AT248"/>
      <c r="AU248"/>
      <c r="AV248" s="37"/>
      <c r="AW248"/>
      <c r="AX248"/>
      <c r="AY248"/>
      <c r="AZ248" s="37"/>
      <c r="BA248" s="37"/>
      <c r="BB248"/>
      <c r="BC248" s="37"/>
      <c r="BD248" s="37"/>
      <c r="BE248"/>
      <c r="BF248"/>
      <c r="BG248"/>
      <c r="BH248"/>
      <c r="BI248"/>
      <c r="BJ248"/>
      <c r="BK248"/>
      <c r="BL248"/>
      <c r="BM248"/>
      <c r="BN248" s="37"/>
      <c r="BO248"/>
      <c r="BP248"/>
      <c r="BQ248"/>
      <c r="BR248"/>
      <c r="BS248" s="37"/>
    </row>
    <row r="249" spans="1:71" x14ac:dyDescent="0.2">
      <c r="A249" s="40" t="str">
        <f t="shared" si="9"/>
        <v/>
      </c>
      <c r="B249"/>
      <c r="C249"/>
      <c r="D249"/>
      <c r="E249" s="37"/>
      <c r="F249"/>
      <c r="G249"/>
      <c r="H249" s="37"/>
      <c r="I249" s="37"/>
      <c r="J249"/>
      <c r="K249"/>
      <c r="L249" s="37"/>
      <c r="M249"/>
      <c r="N249"/>
      <c r="O249"/>
      <c r="P249"/>
      <c r="Q249"/>
      <c r="R249"/>
      <c r="S249"/>
      <c r="T249"/>
      <c r="U249" s="37"/>
      <c r="V249"/>
      <c r="W249"/>
      <c r="X249" s="37"/>
      <c r="Y249"/>
      <c r="Z249"/>
      <c r="AA249"/>
      <c r="AB249"/>
      <c r="AC249"/>
      <c r="AD249"/>
      <c r="AE249" s="37"/>
      <c r="AF249" s="37"/>
      <c r="AG249"/>
      <c r="AH249"/>
      <c r="AI249"/>
      <c r="AJ249"/>
      <c r="AK249"/>
      <c r="AL249" s="37"/>
      <c r="AM249"/>
      <c r="AN249"/>
      <c r="AO249"/>
      <c r="AP249"/>
      <c r="AQ249"/>
      <c r="AR249"/>
      <c r="AS249"/>
      <c r="AT249"/>
      <c r="AU249" s="37"/>
      <c r="AV249" s="37"/>
      <c r="AW249" s="37"/>
      <c r="AX249" s="37"/>
      <c r="AY249"/>
      <c r="AZ249" s="37"/>
      <c r="BA249"/>
      <c r="BB249"/>
      <c r="BC249" s="37"/>
      <c r="BD249" s="37"/>
      <c r="BE249"/>
      <c r="BF249" s="37"/>
      <c r="BG249" s="37"/>
      <c r="BH249" s="37"/>
      <c r="BI249"/>
      <c r="BJ249"/>
      <c r="BK249" s="37"/>
      <c r="BL249"/>
      <c r="BM249" s="37"/>
      <c r="BN249" s="37"/>
      <c r="BO249"/>
      <c r="BP249"/>
      <c r="BQ249"/>
      <c r="BR249" s="37"/>
      <c r="BS249" s="37"/>
    </row>
    <row r="250" spans="1:71" x14ac:dyDescent="0.2">
      <c r="A250" s="40" t="str">
        <f t="shared" si="9"/>
        <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s="37"/>
      <c r="AY250"/>
      <c r="AZ250"/>
      <c r="BA250"/>
      <c r="BB250"/>
      <c r="BC250"/>
      <c r="BD250"/>
      <c r="BE250"/>
      <c r="BF250"/>
      <c r="BG250"/>
      <c r="BH250"/>
      <c r="BI250"/>
      <c r="BJ250"/>
      <c r="BK250"/>
      <c r="BL250"/>
      <c r="BM250"/>
      <c r="BN250"/>
      <c r="BO250"/>
      <c r="BP250"/>
      <c r="BQ250"/>
      <c r="BR250"/>
      <c r="BS250" s="37"/>
    </row>
    <row r="251" spans="1:71" x14ac:dyDescent="0.2">
      <c r="A251" s="40" t="str">
        <f t="shared" si="9"/>
        <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s="37"/>
      <c r="AJ251"/>
      <c r="AK251"/>
      <c r="AL251"/>
      <c r="AM251"/>
      <c r="AN251"/>
      <c r="AO251"/>
      <c r="AP251"/>
      <c r="AQ251"/>
      <c r="AR251"/>
      <c r="AS251"/>
      <c r="AT251"/>
      <c r="AU251"/>
      <c r="AV251"/>
      <c r="AW251"/>
      <c r="AX251"/>
      <c r="AY251"/>
      <c r="AZ251"/>
      <c r="BA251"/>
      <c r="BB251"/>
      <c r="BC251" s="37"/>
      <c r="BD251"/>
      <c r="BE251" s="37"/>
      <c r="BF251"/>
      <c r="BG251"/>
      <c r="BH251"/>
      <c r="BI251"/>
      <c r="BJ251"/>
      <c r="BK251" s="37"/>
      <c r="BL251"/>
      <c r="BM251"/>
      <c r="BN251"/>
      <c r="BO251"/>
      <c r="BP251"/>
      <c r="BQ251"/>
      <c r="BR251"/>
      <c r="BS251" s="37"/>
    </row>
    <row r="252" spans="1:71" x14ac:dyDescent="0.2">
      <c r="A252" s="40" t="str">
        <f t="shared" si="9"/>
        <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s="37"/>
      <c r="AY252"/>
      <c r="AZ252"/>
      <c r="BA252"/>
      <c r="BB252"/>
      <c r="BC252"/>
      <c r="BD252"/>
      <c r="BE252"/>
      <c r="BF252"/>
      <c r="BG252"/>
      <c r="BH252"/>
      <c r="BI252"/>
      <c r="BJ252"/>
      <c r="BK252"/>
      <c r="BL252"/>
      <c r="BM252"/>
      <c r="BN252"/>
      <c r="BO252"/>
      <c r="BP252"/>
      <c r="BQ252"/>
      <c r="BR252"/>
      <c r="BS252" s="37"/>
    </row>
    <row r="253" spans="1:71" x14ac:dyDescent="0.2">
      <c r="A253" s="40" t="str">
        <f t="shared" si="9"/>
        <v/>
      </c>
      <c r="B253"/>
      <c r="C253"/>
      <c r="D253"/>
      <c r="E253" s="37"/>
      <c r="F253"/>
      <c r="G253"/>
      <c r="H253"/>
      <c r="I253"/>
      <c r="J253"/>
      <c r="K253"/>
      <c r="L253"/>
      <c r="M253" s="37"/>
      <c r="N253"/>
      <c r="O253"/>
      <c r="P253"/>
      <c r="Q253"/>
      <c r="R253"/>
      <c r="S253"/>
      <c r="T253"/>
      <c r="U253"/>
      <c r="V253"/>
      <c r="W253"/>
      <c r="X253"/>
      <c r="Y253"/>
      <c r="Z253"/>
      <c r="AA253"/>
      <c r="AB253"/>
      <c r="AC253"/>
      <c r="AD253"/>
      <c r="AE253"/>
      <c r="AF253"/>
      <c r="AG253" s="37"/>
      <c r="AH253" s="37"/>
      <c r="AI253"/>
      <c r="AJ253"/>
      <c r="AK253"/>
      <c r="AL253" s="37"/>
      <c r="AM253" s="37"/>
      <c r="AN253"/>
      <c r="AO253" s="37"/>
      <c r="AP253"/>
      <c r="AQ253" s="37"/>
      <c r="AR253"/>
      <c r="AS253"/>
      <c r="AT253"/>
      <c r="AU253" s="37"/>
      <c r="AV253" s="37"/>
      <c r="AW253" s="37"/>
      <c r="AX253" s="37"/>
      <c r="AY253"/>
      <c r="AZ253" s="37"/>
      <c r="BA253" s="37"/>
      <c r="BB253"/>
      <c r="BC253" s="37"/>
      <c r="BD253" s="37"/>
      <c r="BE253" s="37"/>
      <c r="BF253" s="37"/>
      <c r="BG253" s="37"/>
      <c r="BH253"/>
      <c r="BI253"/>
      <c r="BJ253"/>
      <c r="BK253" s="37"/>
      <c r="BL253"/>
      <c r="BM253" s="37"/>
      <c r="BN253" s="37"/>
      <c r="BO253"/>
      <c r="BP253"/>
      <c r="BQ253"/>
      <c r="BR253"/>
      <c r="BS253" s="37"/>
    </row>
    <row r="254" spans="1:71" x14ac:dyDescent="0.2">
      <c r="A254" s="40" t="str">
        <f t="shared" si="9"/>
        <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s="37"/>
      <c r="AP254"/>
      <c r="AQ254"/>
      <c r="AR254"/>
      <c r="AS254"/>
      <c r="AT254"/>
      <c r="AU254"/>
      <c r="AV254"/>
      <c r="AW254"/>
      <c r="AX254"/>
      <c r="AY254"/>
      <c r="AZ254" s="37"/>
      <c r="BA254"/>
      <c r="BB254"/>
      <c r="BC254" s="37"/>
      <c r="BD254"/>
      <c r="BE254"/>
      <c r="BF254"/>
      <c r="BG254"/>
      <c r="BH254"/>
      <c r="BI254"/>
      <c r="BJ254"/>
      <c r="BK254"/>
      <c r="BL254"/>
      <c r="BM254" s="37"/>
      <c r="BN254"/>
      <c r="BO254"/>
      <c r="BP254"/>
      <c r="BQ254"/>
      <c r="BR254"/>
      <c r="BS254" s="37"/>
    </row>
    <row r="255" spans="1:71" x14ac:dyDescent="0.2">
      <c r="A255" s="40" t="str">
        <f t="shared" si="9"/>
        <v/>
      </c>
      <c r="B255"/>
      <c r="C255"/>
      <c r="D255" s="37"/>
      <c r="E255" s="37"/>
      <c r="F255"/>
      <c r="G255" s="37"/>
      <c r="H255" s="37"/>
      <c r="I255" s="37"/>
      <c r="J255" s="37"/>
      <c r="K255" s="37"/>
      <c r="L255" s="37"/>
      <c r="M255" s="37"/>
      <c r="N255" s="37"/>
      <c r="O255"/>
      <c r="P255"/>
      <c r="Q255"/>
      <c r="R255"/>
      <c r="S255" s="37"/>
      <c r="T255"/>
      <c r="U255"/>
      <c r="V255"/>
      <c r="W255" s="37"/>
      <c r="X255" s="37"/>
      <c r="Y255" s="37"/>
      <c r="Z255" s="37"/>
      <c r="AA255"/>
      <c r="AB255"/>
      <c r="AC255" s="37"/>
      <c r="AD255" s="37"/>
      <c r="AE255" s="37"/>
      <c r="AF255" s="37"/>
      <c r="AG255" s="37"/>
      <c r="AH255" s="37"/>
      <c r="AI255" s="37"/>
      <c r="AJ255"/>
      <c r="AK255" s="37"/>
      <c r="AL255" s="37"/>
      <c r="AM255" s="37"/>
      <c r="AN255" s="37"/>
      <c r="AO255" s="37"/>
      <c r="AP255" s="37"/>
      <c r="AQ255" s="37"/>
      <c r="AR255" s="37"/>
      <c r="AS255" s="37"/>
      <c r="AT255" s="37"/>
      <c r="AU255" s="37"/>
      <c r="AV255" s="37"/>
      <c r="AW255" s="37"/>
      <c r="AX255" s="37"/>
      <c r="AY255"/>
      <c r="AZ255" s="37"/>
      <c r="BA255" s="37"/>
      <c r="BB255" s="37"/>
      <c r="BC255" s="37"/>
      <c r="BD255" s="37"/>
      <c r="BE255" s="37"/>
      <c r="BF255" s="37"/>
      <c r="BG255" s="37"/>
      <c r="BH255" s="37"/>
      <c r="BI255" s="37"/>
      <c r="BJ255" s="37"/>
      <c r="BK255" s="37"/>
      <c r="BL255" s="37"/>
      <c r="BM255" s="37"/>
      <c r="BN255" s="37"/>
      <c r="BO255" s="37"/>
      <c r="BP255"/>
      <c r="BQ255" s="37"/>
      <c r="BR255" s="37"/>
      <c r="BS255" s="37"/>
    </row>
    <row r="256" spans="1:71" x14ac:dyDescent="0.2">
      <c r="A256" s="40" t="str">
        <f t="shared" si="9"/>
        <v/>
      </c>
      <c r="B256"/>
      <c r="C256"/>
      <c r="D256"/>
      <c r="E256" s="37"/>
      <c r="F256" s="37"/>
      <c r="G256" s="37"/>
      <c r="H256" s="37"/>
      <c r="I256" s="37"/>
      <c r="J256" s="37"/>
      <c r="K256" s="37"/>
      <c r="L256" s="37"/>
      <c r="M256" s="37"/>
      <c r="N256" s="37"/>
      <c r="O256"/>
      <c r="P256"/>
      <c r="Q256" s="37"/>
      <c r="R256" s="37"/>
      <c r="S256" s="37"/>
      <c r="T256" s="37"/>
      <c r="U256" s="37"/>
      <c r="V256" s="37"/>
      <c r="W256" s="37"/>
      <c r="X256" s="37"/>
      <c r="Y256"/>
      <c r="Z256" s="37"/>
      <c r="AA256"/>
      <c r="AB256"/>
      <c r="AC256" s="37"/>
      <c r="AD256"/>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c r="BQ256"/>
      <c r="BR256" s="37"/>
      <c r="BS256" s="37"/>
    </row>
    <row r="257" spans="1:71" x14ac:dyDescent="0.2">
      <c r="A257" s="40" t="str">
        <f t="shared" si="9"/>
        <v/>
      </c>
      <c r="B257"/>
      <c r="C257"/>
      <c r="D257" s="37"/>
      <c r="E257"/>
      <c r="F257"/>
      <c r="G257"/>
      <c r="H257"/>
      <c r="I257"/>
      <c r="J257"/>
      <c r="K257"/>
      <c r="L257"/>
      <c r="M257"/>
      <c r="N257"/>
      <c r="O257"/>
      <c r="P257"/>
      <c r="Q257"/>
      <c r="R257"/>
      <c r="S257"/>
      <c r="T257"/>
      <c r="U257"/>
      <c r="V257"/>
      <c r="W257"/>
      <c r="X257"/>
      <c r="Y257" s="37"/>
      <c r="Z257"/>
      <c r="AA257"/>
      <c r="AB257"/>
      <c r="AC257"/>
      <c r="AD257"/>
      <c r="AE257"/>
      <c r="AF257"/>
      <c r="AG257"/>
      <c r="AH257" s="37"/>
      <c r="AI257" s="37"/>
      <c r="AJ257"/>
      <c r="AK257"/>
      <c r="AL257"/>
      <c r="AM257" s="37"/>
      <c r="AN257"/>
      <c r="AO257"/>
      <c r="AP257" s="37"/>
      <c r="AQ257"/>
      <c r="AR257"/>
      <c r="AS257" s="37"/>
      <c r="AT257"/>
      <c r="AU257"/>
      <c r="AV257" s="37"/>
      <c r="AW257" s="37"/>
      <c r="AX257" s="37"/>
      <c r="AY257"/>
      <c r="AZ257" s="37"/>
      <c r="BA257" s="37"/>
      <c r="BB257" s="37"/>
      <c r="BC257" s="37"/>
      <c r="BD257" s="37"/>
      <c r="BE257"/>
      <c r="BF257"/>
      <c r="BG257" s="37"/>
      <c r="BH257"/>
      <c r="BI257" s="37"/>
      <c r="BJ257"/>
      <c r="BK257" s="37"/>
      <c r="BL257"/>
      <c r="BM257" s="37"/>
      <c r="BN257" s="37"/>
      <c r="BO257"/>
      <c r="BP257"/>
      <c r="BQ257"/>
      <c r="BR257"/>
      <c r="BS257" s="37"/>
    </row>
    <row r="258" spans="1:71" x14ac:dyDescent="0.2">
      <c r="A258" s="40" t="str">
        <f t="shared" si="9"/>
        <v/>
      </c>
      <c r="B258"/>
      <c r="C258"/>
      <c r="D258"/>
      <c r="E258" s="37"/>
      <c r="F258"/>
      <c r="G258" s="37"/>
      <c r="H258"/>
      <c r="I258" s="37"/>
      <c r="J258"/>
      <c r="K258"/>
      <c r="L258"/>
      <c r="M258"/>
      <c r="N258"/>
      <c r="O258"/>
      <c r="P258" s="37"/>
      <c r="Q258"/>
      <c r="R258"/>
      <c r="S258"/>
      <c r="T258"/>
      <c r="U258"/>
      <c r="V258"/>
      <c r="W258" s="37"/>
      <c r="X258" s="37"/>
      <c r="Y258" s="37"/>
      <c r="Z258"/>
      <c r="AA258"/>
      <c r="AB258"/>
      <c r="AC258" s="37"/>
      <c r="AD258"/>
      <c r="AE258"/>
      <c r="AF258"/>
      <c r="AG258" s="37"/>
      <c r="AH258" s="37"/>
      <c r="AI258" s="37"/>
      <c r="AJ258"/>
      <c r="AK258"/>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c r="BK258" s="37"/>
      <c r="BL258" s="37"/>
      <c r="BM258" s="37"/>
      <c r="BN258" s="37"/>
      <c r="BO258"/>
      <c r="BP258"/>
      <c r="BQ258"/>
      <c r="BR258" s="37"/>
      <c r="BS258" s="37"/>
    </row>
    <row r="259" spans="1:71" x14ac:dyDescent="0.2">
      <c r="A259" s="40" t="str">
        <f t="shared" ref="A259:A322" si="10">B259&amp;C259</f>
        <v/>
      </c>
      <c r="B259"/>
      <c r="C259"/>
      <c r="D259"/>
      <c r="E259"/>
      <c r="F259"/>
      <c r="G259"/>
      <c r="H259"/>
      <c r="I259"/>
      <c r="J259"/>
      <c r="K259"/>
      <c r="L259"/>
      <c r="M259"/>
      <c r="N259"/>
      <c r="O259"/>
      <c r="P259"/>
      <c r="Q259"/>
      <c r="R259"/>
      <c r="S259"/>
      <c r="T259"/>
      <c r="U259"/>
      <c r="V259"/>
      <c r="W259"/>
      <c r="X259" s="37"/>
      <c r="Y259"/>
      <c r="Z259"/>
      <c r="AA259"/>
      <c r="AB259"/>
      <c r="AC259"/>
      <c r="AD259"/>
      <c r="AE259"/>
      <c r="AF259"/>
      <c r="AG259"/>
      <c r="AH259"/>
      <c r="AI259"/>
      <c r="AJ259"/>
      <c r="AK259"/>
      <c r="AL259"/>
      <c r="AM259"/>
      <c r="AN259" s="37"/>
      <c r="AO259"/>
      <c r="AP259"/>
      <c r="AQ259"/>
      <c r="AR259"/>
      <c r="AS259"/>
      <c r="AT259"/>
      <c r="AU259"/>
      <c r="AV259" s="37"/>
      <c r="AW259"/>
      <c r="AX259"/>
      <c r="AY259"/>
      <c r="AZ259"/>
      <c r="BA259"/>
      <c r="BB259"/>
      <c r="BC259"/>
      <c r="BD259"/>
      <c r="BE259"/>
      <c r="BF259"/>
      <c r="BG259"/>
      <c r="BH259"/>
      <c r="BI259"/>
      <c r="BJ259"/>
      <c r="BK259"/>
      <c r="BL259"/>
      <c r="BM259"/>
      <c r="BN259" s="37"/>
      <c r="BO259"/>
      <c r="BP259"/>
      <c r="BQ259"/>
      <c r="BR259"/>
      <c r="BS259" s="37"/>
    </row>
    <row r="260" spans="1:71" x14ac:dyDescent="0.2">
      <c r="A260" s="40" t="str">
        <f t="shared" si="10"/>
        <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s="37"/>
      <c r="BA260"/>
      <c r="BB260"/>
      <c r="BC260" s="37"/>
      <c r="BD260"/>
      <c r="BE260"/>
      <c r="BF260"/>
      <c r="BG260"/>
      <c r="BH260"/>
      <c r="BI260"/>
      <c r="BJ260"/>
      <c r="BK260" s="37"/>
      <c r="BL260" s="37"/>
      <c r="BM260" s="37"/>
      <c r="BN260" s="37"/>
      <c r="BO260"/>
      <c r="BP260"/>
      <c r="BQ260"/>
      <c r="BR260"/>
      <c r="BS260" s="37"/>
    </row>
    <row r="261" spans="1:71" x14ac:dyDescent="0.2">
      <c r="A261" s="40" t="str">
        <f t="shared" si="10"/>
        <v/>
      </c>
      <c r="B261"/>
      <c r="C261"/>
      <c r="D261"/>
      <c r="E261" s="37"/>
      <c r="F261"/>
      <c r="G261"/>
      <c r="H261"/>
      <c r="I261"/>
      <c r="J261"/>
      <c r="K261"/>
      <c r="L261"/>
      <c r="M261"/>
      <c r="N261"/>
      <c r="O261"/>
      <c r="P261"/>
      <c r="Q261"/>
      <c r="R261" s="37"/>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s="37"/>
      <c r="BN261"/>
      <c r="BO261"/>
      <c r="BP261"/>
      <c r="BQ261"/>
      <c r="BR261"/>
      <c r="BS261" s="37"/>
    </row>
    <row r="262" spans="1:71" x14ac:dyDescent="0.2">
      <c r="A262" s="40" t="str">
        <f t="shared" si="10"/>
        <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s="37"/>
      <c r="AP262"/>
      <c r="AQ262"/>
      <c r="AR262"/>
      <c r="AS262"/>
      <c r="AT262"/>
      <c r="AU262"/>
      <c r="AV262"/>
      <c r="AW262"/>
      <c r="AX262"/>
      <c r="AY262"/>
      <c r="AZ262"/>
      <c r="BA262"/>
      <c r="BB262"/>
      <c r="BC262"/>
      <c r="BD262"/>
      <c r="BE262"/>
      <c r="BF262"/>
      <c r="BG262"/>
      <c r="BH262"/>
      <c r="BI262"/>
      <c r="BJ262"/>
      <c r="BK262"/>
      <c r="BL262"/>
      <c r="BM262"/>
      <c r="BN262"/>
      <c r="BO262"/>
      <c r="BP262"/>
      <c r="BQ262"/>
      <c r="BR262"/>
      <c r="BS262" s="37"/>
    </row>
    <row r="263" spans="1:71" x14ac:dyDescent="0.2">
      <c r="A263" s="40" t="str">
        <f t="shared" si="10"/>
        <v/>
      </c>
      <c r="B263"/>
      <c r="C263"/>
      <c r="D263"/>
      <c r="E263"/>
      <c r="F263"/>
      <c r="G263"/>
      <c r="H263"/>
      <c r="I263"/>
      <c r="J263" s="37"/>
      <c r="K263"/>
      <c r="L263"/>
      <c r="M263"/>
      <c r="N263"/>
      <c r="O263"/>
      <c r="P263"/>
      <c r="Q263"/>
      <c r="R263"/>
      <c r="S263"/>
      <c r="T263"/>
      <c r="U263"/>
      <c r="V263"/>
      <c r="W263" s="37"/>
      <c r="X263"/>
      <c r="Y263"/>
      <c r="Z263"/>
      <c r="AA263"/>
      <c r="AB263"/>
      <c r="AC263"/>
      <c r="AD263"/>
      <c r="AE263"/>
      <c r="AF263"/>
      <c r="AG263"/>
      <c r="AH263"/>
      <c r="AI263"/>
      <c r="AJ263"/>
      <c r="AK263"/>
      <c r="AL263"/>
      <c r="AM263"/>
      <c r="AN263"/>
      <c r="AO263"/>
      <c r="AP263"/>
      <c r="AQ263"/>
      <c r="AR263"/>
      <c r="AS263"/>
      <c r="AT263"/>
      <c r="AU263"/>
      <c r="AV263"/>
      <c r="AW263"/>
      <c r="AX263" s="37"/>
      <c r="AY263"/>
      <c r="AZ263"/>
      <c r="BA263" s="37"/>
      <c r="BB263"/>
      <c r="BC263"/>
      <c r="BD263"/>
      <c r="BE263"/>
      <c r="BF263"/>
      <c r="BG263"/>
      <c r="BH263"/>
      <c r="BI263"/>
      <c r="BJ263"/>
      <c r="BK263"/>
      <c r="BL263"/>
      <c r="BM263"/>
      <c r="BN263"/>
      <c r="BO263"/>
      <c r="BP263"/>
      <c r="BQ263"/>
      <c r="BR263"/>
      <c r="BS263" s="37"/>
    </row>
    <row r="264" spans="1:71" x14ac:dyDescent="0.2">
      <c r="A264" s="40" t="str">
        <f t="shared" si="10"/>
        <v/>
      </c>
      <c r="B264"/>
      <c r="C264"/>
      <c r="D264"/>
      <c r="E264" s="37"/>
      <c r="F264"/>
      <c r="G264"/>
      <c r="H264"/>
      <c r="I264"/>
      <c r="J264"/>
      <c r="K264"/>
      <c r="L264"/>
      <c r="M264" s="37"/>
      <c r="N264"/>
      <c r="O264"/>
      <c r="P264"/>
      <c r="Q264"/>
      <c r="R264"/>
      <c r="S264"/>
      <c r="T264"/>
      <c r="U264"/>
      <c r="V264"/>
      <c r="W264"/>
      <c r="X264"/>
      <c r="Y264"/>
      <c r="Z264"/>
      <c r="AA264"/>
      <c r="AB264"/>
      <c r="AC264"/>
      <c r="AD264"/>
      <c r="AE264"/>
      <c r="AF264"/>
      <c r="AG264" s="37"/>
      <c r="AH264"/>
      <c r="AI264"/>
      <c r="AJ264"/>
      <c r="AK264"/>
      <c r="AL264"/>
      <c r="AM264" s="37"/>
      <c r="AN264"/>
      <c r="AO264" s="37"/>
      <c r="AP264"/>
      <c r="AQ264"/>
      <c r="AR264" s="37"/>
      <c r="AS264"/>
      <c r="AT264" s="37"/>
      <c r="AU264"/>
      <c r="AV264" s="37"/>
      <c r="AW264" s="37"/>
      <c r="AX264" s="37"/>
      <c r="AY264"/>
      <c r="AZ264" s="37"/>
      <c r="BA264" s="37"/>
      <c r="BB264" s="37"/>
      <c r="BC264" s="37"/>
      <c r="BD264" s="37"/>
      <c r="BE264"/>
      <c r="BF264"/>
      <c r="BG264"/>
      <c r="BH264"/>
      <c r="BI264"/>
      <c r="BJ264"/>
      <c r="BK264" s="37"/>
      <c r="BL264" s="37"/>
      <c r="BM264" s="37"/>
      <c r="BN264" s="37"/>
      <c r="BO264"/>
      <c r="BP264"/>
      <c r="BQ264"/>
      <c r="BR264"/>
      <c r="BS264" s="37"/>
    </row>
    <row r="265" spans="1:71" x14ac:dyDescent="0.2">
      <c r="A265" s="40" t="str">
        <f t="shared" si="10"/>
        <v/>
      </c>
      <c r="B265"/>
      <c r="C265"/>
      <c r="D265"/>
      <c r="E265"/>
      <c r="F265"/>
      <c r="G265"/>
      <c r="H265"/>
      <c r="I265" s="37"/>
      <c r="J265"/>
      <c r="K265"/>
      <c r="L265"/>
      <c r="M265" s="37"/>
      <c r="N265"/>
      <c r="O265"/>
      <c r="P265"/>
      <c r="Q265"/>
      <c r="R265"/>
      <c r="S265"/>
      <c r="T265"/>
      <c r="U265"/>
      <c r="V265"/>
      <c r="W265"/>
      <c r="X265"/>
      <c r="Y265"/>
      <c r="Z265"/>
      <c r="AA265"/>
      <c r="AB265"/>
      <c r="AC265"/>
      <c r="AD265"/>
      <c r="AE265"/>
      <c r="AF265"/>
      <c r="AG265"/>
      <c r="AH265"/>
      <c r="AI265" s="37"/>
      <c r="AJ265"/>
      <c r="AK265"/>
      <c r="AL265"/>
      <c r="AM265"/>
      <c r="AN265"/>
      <c r="AO265" s="37"/>
      <c r="AP265"/>
      <c r="AQ265"/>
      <c r="AR265"/>
      <c r="AS265" s="37"/>
      <c r="AT265"/>
      <c r="AU265"/>
      <c r="AV265" s="37"/>
      <c r="AW265"/>
      <c r="AX265"/>
      <c r="AY265"/>
      <c r="AZ265" s="37"/>
      <c r="BA265"/>
      <c r="BB265"/>
      <c r="BC265" s="37"/>
      <c r="BD265" s="37"/>
      <c r="BE265"/>
      <c r="BF265"/>
      <c r="BG265"/>
      <c r="BH265"/>
      <c r="BI265"/>
      <c r="BJ265"/>
      <c r="BK265" s="37"/>
      <c r="BL265"/>
      <c r="BM265"/>
      <c r="BN265"/>
      <c r="BO265"/>
      <c r="BP265"/>
      <c r="BQ265"/>
      <c r="BR265"/>
      <c r="BS265" s="37"/>
    </row>
    <row r="266" spans="1:71" x14ac:dyDescent="0.2">
      <c r="A266" s="40" t="str">
        <f t="shared" si="10"/>
        <v/>
      </c>
      <c r="B266"/>
      <c r="C266"/>
      <c r="D266"/>
      <c r="E266"/>
      <c r="F266"/>
      <c r="G266" s="37"/>
      <c r="H266"/>
      <c r="I266" s="37"/>
      <c r="J266"/>
      <c r="K266"/>
      <c r="L266"/>
      <c r="M266"/>
      <c r="N266"/>
      <c r="O266"/>
      <c r="P266"/>
      <c r="Q266"/>
      <c r="R266"/>
      <c r="S266"/>
      <c r="T266"/>
      <c r="U266"/>
      <c r="V266"/>
      <c r="W266"/>
      <c r="X266" s="37"/>
      <c r="Y266"/>
      <c r="Z266" s="37"/>
      <c r="AA266"/>
      <c r="AB266"/>
      <c r="AC266"/>
      <c r="AD266"/>
      <c r="AE266"/>
      <c r="AF266"/>
      <c r="AG266"/>
      <c r="AH266"/>
      <c r="AI266"/>
      <c r="AJ266" s="37"/>
      <c r="AK266" s="37"/>
      <c r="AL266"/>
      <c r="AM266"/>
      <c r="AN266"/>
      <c r="AO266"/>
      <c r="AP266"/>
      <c r="AQ266"/>
      <c r="AR266" s="37"/>
      <c r="AS266" s="37"/>
      <c r="AT266"/>
      <c r="AU266"/>
      <c r="AV266" s="37"/>
      <c r="AW266" s="37"/>
      <c r="AX266"/>
      <c r="AY266"/>
      <c r="AZ266"/>
      <c r="BA266" s="37"/>
      <c r="BB266" s="37"/>
      <c r="BC266"/>
      <c r="BD266"/>
      <c r="BE266"/>
      <c r="BF266"/>
      <c r="BG266"/>
      <c r="BH266"/>
      <c r="BI266" s="37"/>
      <c r="BJ266"/>
      <c r="BK266" s="37"/>
      <c r="BL266"/>
      <c r="BM266" s="37"/>
      <c r="BN266" s="37"/>
      <c r="BO266"/>
      <c r="BP266"/>
      <c r="BQ266"/>
      <c r="BR266" s="37"/>
      <c r="BS266" s="37"/>
    </row>
    <row r="267" spans="1:71" x14ac:dyDescent="0.2">
      <c r="A267" s="40" t="str">
        <f t="shared" si="10"/>
        <v/>
      </c>
      <c r="B267"/>
      <c r="C267"/>
      <c r="D267"/>
      <c r="E267"/>
      <c r="F267" s="37"/>
      <c r="G267" s="37"/>
      <c r="H267" s="37"/>
      <c r="I267" s="37"/>
      <c r="J267" s="37"/>
      <c r="K267" s="37"/>
      <c r="L267"/>
      <c r="M267" s="37"/>
      <c r="N267" s="37"/>
      <c r="O267"/>
      <c r="P267"/>
      <c r="Q267"/>
      <c r="R267"/>
      <c r="S267"/>
      <c r="T267"/>
      <c r="U267"/>
      <c r="V267"/>
      <c r="W267"/>
      <c r="X267"/>
      <c r="Y267"/>
      <c r="Z267"/>
      <c r="AA267"/>
      <c r="AB267"/>
      <c r="AC267"/>
      <c r="AD267"/>
      <c r="AE267"/>
      <c r="AF267"/>
      <c r="AG267"/>
      <c r="AH267"/>
      <c r="AI267"/>
      <c r="AJ267"/>
      <c r="AK267"/>
      <c r="AL267" s="37"/>
      <c r="AM267" s="37"/>
      <c r="AN267"/>
      <c r="AO267"/>
      <c r="AP267"/>
      <c r="AQ267"/>
      <c r="AR267"/>
      <c r="AS267" s="37"/>
      <c r="AT267"/>
      <c r="AU267"/>
      <c r="AV267" s="37"/>
      <c r="AW267"/>
      <c r="AX267"/>
      <c r="AY267"/>
      <c r="AZ267"/>
      <c r="BA267"/>
      <c r="BB267"/>
      <c r="BC267" s="37"/>
      <c r="BD267"/>
      <c r="BE267" s="37"/>
      <c r="BF267"/>
      <c r="BG267"/>
      <c r="BH267"/>
      <c r="BI267" s="37"/>
      <c r="BJ267"/>
      <c r="BK267" s="37"/>
      <c r="BL267"/>
      <c r="BM267" s="37"/>
      <c r="BN267" s="37"/>
      <c r="BO267"/>
      <c r="BP267"/>
      <c r="BQ267"/>
      <c r="BR267"/>
      <c r="BS267" s="37"/>
    </row>
    <row r="268" spans="1:71" x14ac:dyDescent="0.2">
      <c r="A268" s="40" t="str">
        <f t="shared" si="10"/>
        <v/>
      </c>
      <c r="B268"/>
      <c r="C268"/>
      <c r="D268"/>
      <c r="E268"/>
      <c r="F268"/>
      <c r="G268"/>
      <c r="H268"/>
      <c r="I268"/>
      <c r="J268"/>
      <c r="K268"/>
      <c r="L268"/>
      <c r="M268"/>
      <c r="N268"/>
      <c r="O268"/>
      <c r="P268"/>
      <c r="Q268"/>
      <c r="R268"/>
      <c r="S268"/>
      <c r="T268"/>
      <c r="U268" s="37"/>
      <c r="V268"/>
      <c r="W268"/>
      <c r="X268"/>
      <c r="Y268"/>
      <c r="Z268"/>
      <c r="AA268"/>
      <c r="AB268"/>
      <c r="AC268"/>
      <c r="AD268"/>
      <c r="AE268"/>
      <c r="AF268"/>
      <c r="AG268"/>
      <c r="AH268"/>
      <c r="AI268"/>
      <c r="AJ268"/>
      <c r="AK268"/>
      <c r="AL268"/>
      <c r="AM268"/>
      <c r="AN268"/>
      <c r="AO268" s="37"/>
      <c r="AP268"/>
      <c r="AQ268"/>
      <c r="AR268"/>
      <c r="AS268"/>
      <c r="AT268" s="37"/>
      <c r="AU268"/>
      <c r="AV268"/>
      <c r="AW268" s="37"/>
      <c r="AX268" s="37"/>
      <c r="AY268"/>
      <c r="AZ268"/>
      <c r="BA268"/>
      <c r="BB268" s="37"/>
      <c r="BC268" s="37"/>
      <c r="BD268" s="37"/>
      <c r="BE268"/>
      <c r="BF268"/>
      <c r="BG268"/>
      <c r="BH268"/>
      <c r="BI268" s="37"/>
      <c r="BJ268"/>
      <c r="BK268"/>
      <c r="BL268"/>
      <c r="BM268"/>
      <c r="BN268" s="37"/>
      <c r="BO268"/>
      <c r="BP268"/>
      <c r="BQ268"/>
      <c r="BR268"/>
      <c r="BS268" s="37"/>
    </row>
    <row r="269" spans="1:71" x14ac:dyDescent="0.2">
      <c r="A269" s="40" t="str">
        <f t="shared" si="10"/>
        <v/>
      </c>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s="37"/>
      <c r="AY269"/>
      <c r="AZ269"/>
      <c r="BA269"/>
      <c r="BB269"/>
      <c r="BC269" s="37"/>
      <c r="BD269"/>
      <c r="BE269"/>
      <c r="BF269"/>
      <c r="BG269"/>
      <c r="BH269"/>
      <c r="BI269"/>
      <c r="BJ269"/>
      <c r="BK269" s="37"/>
      <c r="BL269"/>
      <c r="BM269"/>
      <c r="BN269"/>
      <c r="BO269"/>
      <c r="BP269"/>
      <c r="BQ269"/>
      <c r="BR269"/>
      <c r="BS269" s="37"/>
    </row>
    <row r="270" spans="1:71" x14ac:dyDescent="0.2">
      <c r="A270" s="40" t="str">
        <f t="shared" si="10"/>
        <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s="37"/>
      <c r="BA270"/>
      <c r="BB270"/>
      <c r="BC270"/>
      <c r="BD270"/>
      <c r="BE270"/>
      <c r="BF270"/>
      <c r="BG270"/>
      <c r="BH270"/>
      <c r="BI270"/>
      <c r="BJ270"/>
      <c r="BK270"/>
      <c r="BL270"/>
      <c r="BM270"/>
      <c r="BN270"/>
      <c r="BO270"/>
      <c r="BP270"/>
      <c r="BQ270"/>
      <c r="BR270"/>
      <c r="BS270" s="37"/>
    </row>
    <row r="271" spans="1:71" x14ac:dyDescent="0.2">
      <c r="A271" s="40" t="str">
        <f t="shared" si="10"/>
        <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s="37"/>
      <c r="AP271"/>
      <c r="AQ271"/>
      <c r="AR271"/>
      <c r="AS271"/>
      <c r="AT271"/>
      <c r="AU271"/>
      <c r="AV271"/>
      <c r="AW271"/>
      <c r="AX271"/>
      <c r="AY271"/>
      <c r="AZ271"/>
      <c r="BA271"/>
      <c r="BB271"/>
      <c r="BC271" s="37"/>
      <c r="BD271"/>
      <c r="BE271"/>
      <c r="BF271"/>
      <c r="BG271"/>
      <c r="BH271"/>
      <c r="BI271"/>
      <c r="BJ271"/>
      <c r="BK271"/>
      <c r="BL271"/>
      <c r="BM271"/>
      <c r="BN271"/>
      <c r="BO271"/>
      <c r="BP271"/>
      <c r="BQ271"/>
      <c r="BR271"/>
      <c r="BS271" s="37"/>
    </row>
    <row r="272" spans="1:71" x14ac:dyDescent="0.2">
      <c r="A272" s="40" t="str">
        <f t="shared" si="10"/>
        <v/>
      </c>
      <c r="B272"/>
      <c r="C272"/>
      <c r="D272"/>
      <c r="E272"/>
      <c r="F272"/>
      <c r="G272"/>
      <c r="H272"/>
      <c r="I272"/>
      <c r="J272"/>
      <c r="K272"/>
      <c r="L272"/>
      <c r="M272"/>
      <c r="N272"/>
      <c r="O272"/>
      <c r="P272"/>
      <c r="Q272"/>
      <c r="R272"/>
      <c r="S272"/>
      <c r="T272"/>
      <c r="U272"/>
      <c r="V272"/>
      <c r="W272"/>
      <c r="X272"/>
      <c r="Y272"/>
      <c r="Z272"/>
      <c r="AA272"/>
      <c r="AB272"/>
      <c r="AC272"/>
      <c r="AD272"/>
      <c r="AE272"/>
      <c r="AF272"/>
      <c r="AG272"/>
      <c r="AH272" s="37"/>
      <c r="AI272" s="37"/>
      <c r="AJ272"/>
      <c r="AK272"/>
      <c r="AL272"/>
      <c r="AM272"/>
      <c r="AN272"/>
      <c r="AO272"/>
      <c r="AP272"/>
      <c r="AQ272"/>
      <c r="AR272"/>
      <c r="AS272"/>
      <c r="AT272"/>
      <c r="AU272"/>
      <c r="AV272"/>
      <c r="AW272"/>
      <c r="AX272" s="37"/>
      <c r="AY272"/>
      <c r="AZ272" s="37"/>
      <c r="BA272"/>
      <c r="BB272"/>
      <c r="BC272" s="37"/>
      <c r="BD272"/>
      <c r="BE272"/>
      <c r="BF272"/>
      <c r="BG272"/>
      <c r="BH272"/>
      <c r="BI272"/>
      <c r="BJ272"/>
      <c r="BK272" s="37"/>
      <c r="BL272"/>
      <c r="BM272" s="37"/>
      <c r="BN272"/>
      <c r="BO272"/>
      <c r="BP272"/>
      <c r="BQ272"/>
      <c r="BR272"/>
      <c r="BS272" s="37"/>
    </row>
    <row r="273" spans="1:71" x14ac:dyDescent="0.2">
      <c r="A273" s="40" t="str">
        <f t="shared" si="10"/>
        <v/>
      </c>
      <c r="B273"/>
      <c r="C273"/>
      <c r="D273" s="37"/>
      <c r="E273" s="37"/>
      <c r="F273" s="37"/>
      <c r="G273" s="37"/>
      <c r="H273" s="37"/>
      <c r="I273" s="37"/>
      <c r="J273" s="37"/>
      <c r="K273" s="37"/>
      <c r="L273" s="37"/>
      <c r="M273" s="37"/>
      <c r="N273" s="37"/>
      <c r="O273"/>
      <c r="P273" s="37"/>
      <c r="Q273" s="37"/>
      <c r="R273"/>
      <c r="S273"/>
      <c r="T273" s="37"/>
      <c r="U273"/>
      <c r="V273" s="37"/>
      <c r="W273" s="37"/>
      <c r="X273" s="37"/>
      <c r="Y273" s="37"/>
      <c r="Z273" s="37"/>
      <c r="AA273"/>
      <c r="AB273" s="37"/>
      <c r="AC273" s="37"/>
      <c r="AD273" s="37"/>
      <c r="AE273" s="37"/>
      <c r="AF273" s="37"/>
      <c r="AG273" s="37"/>
      <c r="AH273" s="37"/>
      <c r="AI273" s="37"/>
      <c r="AJ273" s="37"/>
      <c r="AK273" s="37"/>
      <c r="AL273" s="37"/>
      <c r="AM273" s="37"/>
      <c r="AN273" s="37"/>
      <c r="AO273" s="37"/>
      <c r="AP273" s="37"/>
      <c r="AQ273" s="37"/>
      <c r="AR273" s="37"/>
      <c r="AS273" s="37"/>
      <c r="AT273"/>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c r="BQ273"/>
      <c r="BR273" s="37"/>
      <c r="BS273" s="37"/>
    </row>
    <row r="274" spans="1:71" x14ac:dyDescent="0.2">
      <c r="A274" s="40" t="str">
        <f t="shared" si="10"/>
        <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s="37"/>
      <c r="AJ274"/>
      <c r="AK274"/>
      <c r="AL274"/>
      <c r="AM274"/>
      <c r="AN274"/>
      <c r="AO274"/>
      <c r="AP274"/>
      <c r="AQ274" s="37"/>
      <c r="AR274"/>
      <c r="AS274"/>
      <c r="AT274"/>
      <c r="AU274"/>
      <c r="AV274" s="37"/>
      <c r="AW274" s="37"/>
      <c r="AX274"/>
      <c r="AY274"/>
      <c r="AZ274" s="37"/>
      <c r="BA274"/>
      <c r="BB274" s="37"/>
      <c r="BC274" s="37"/>
      <c r="BD274"/>
      <c r="BE274"/>
      <c r="BF274"/>
      <c r="BG274"/>
      <c r="BH274"/>
      <c r="BI274" s="37"/>
      <c r="BJ274"/>
      <c r="BK274"/>
      <c r="BL274"/>
      <c r="BM274"/>
      <c r="BN274" s="37"/>
      <c r="BO274"/>
      <c r="BP274"/>
      <c r="BQ274"/>
      <c r="BR274" s="37"/>
      <c r="BS274" s="37"/>
    </row>
    <row r="275" spans="1:71" x14ac:dyDescent="0.2">
      <c r="A275" s="40" t="str">
        <f t="shared" si="10"/>
        <v/>
      </c>
      <c r="B275"/>
      <c r="C275"/>
      <c r="D275" s="37"/>
      <c r="E275" s="37"/>
      <c r="F275" s="37"/>
      <c r="G275" s="37"/>
      <c r="H275" s="37"/>
      <c r="I275" s="37"/>
      <c r="J275" s="37"/>
      <c r="K275" s="37"/>
      <c r="L275" s="37"/>
      <c r="M275" s="37"/>
      <c r="N275" s="37"/>
      <c r="O275"/>
      <c r="P275" s="37"/>
      <c r="Q275" s="37"/>
      <c r="R275"/>
      <c r="S275" s="37"/>
      <c r="T275" s="37"/>
      <c r="U275" s="37"/>
      <c r="V275" s="37"/>
      <c r="W275" s="37"/>
      <c r="X275" s="37"/>
      <c r="Y275" s="37"/>
      <c r="Z275" s="37"/>
      <c r="AA275"/>
      <c r="AB275" s="37"/>
      <c r="AC275"/>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c r="BP275"/>
      <c r="BQ275"/>
      <c r="BR275" s="37"/>
      <c r="BS275" s="37"/>
    </row>
    <row r="276" spans="1:71" x14ac:dyDescent="0.2">
      <c r="A276" s="40" t="str">
        <f t="shared" si="10"/>
        <v/>
      </c>
      <c r="B276"/>
      <c r="C276"/>
      <c r="D276"/>
      <c r="E276"/>
      <c r="F276" s="37"/>
      <c r="G276"/>
      <c r="H276" s="37"/>
      <c r="I276" s="37"/>
      <c r="J276" s="37"/>
      <c r="K276" s="37"/>
      <c r="L276" s="37"/>
      <c r="M276" s="37"/>
      <c r="N276" s="37"/>
      <c r="O276"/>
      <c r="P276" s="37"/>
      <c r="Q276"/>
      <c r="R276" s="37"/>
      <c r="S276"/>
      <c r="T276" s="37"/>
      <c r="U276" s="37"/>
      <c r="V276" s="37"/>
      <c r="W276" s="37"/>
      <c r="X276" s="37"/>
      <c r="Y276" s="37"/>
      <c r="Z276" s="37"/>
      <c r="AA276"/>
      <c r="AB276" s="37"/>
      <c r="AC276"/>
      <c r="AD276"/>
      <c r="AE276" s="37"/>
      <c r="AF276" s="37"/>
      <c r="AG276" s="37"/>
      <c r="AH276" s="37"/>
      <c r="AI276" s="37"/>
      <c r="AJ276" s="37"/>
      <c r="AK276"/>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c r="BP276"/>
      <c r="BQ276"/>
      <c r="BR276" s="37"/>
      <c r="BS276" s="37"/>
    </row>
    <row r="277" spans="1:71" x14ac:dyDescent="0.2">
      <c r="A277" s="40" t="str">
        <f t="shared" si="10"/>
        <v/>
      </c>
      <c r="B277"/>
      <c r="C277"/>
      <c r="D277"/>
      <c r="E277" s="37"/>
      <c r="F277"/>
      <c r="G277"/>
      <c r="H277"/>
      <c r="I277"/>
      <c r="J277"/>
      <c r="K277"/>
      <c r="L277"/>
      <c r="M277"/>
      <c r="N277"/>
      <c r="O277"/>
      <c r="P277"/>
      <c r="Q277"/>
      <c r="R277"/>
      <c r="S277"/>
      <c r="T277"/>
      <c r="U277"/>
      <c r="V277"/>
      <c r="W277"/>
      <c r="X277"/>
      <c r="Y277"/>
      <c r="Z277"/>
      <c r="AA277"/>
      <c r="AB277"/>
      <c r="AC277"/>
      <c r="AD277"/>
      <c r="AE277"/>
      <c r="AF277"/>
      <c r="AG277"/>
      <c r="AH277" s="37"/>
      <c r="AI277"/>
      <c r="AJ277"/>
      <c r="AK277"/>
      <c r="AL277"/>
      <c r="AM277" s="37"/>
      <c r="AN277"/>
      <c r="AO277"/>
      <c r="AP277"/>
      <c r="AQ277"/>
      <c r="AR277"/>
      <c r="AS277"/>
      <c r="AT277"/>
      <c r="AU277"/>
      <c r="AV277" s="37"/>
      <c r="AW277"/>
      <c r="AX277"/>
      <c r="AY277"/>
      <c r="AZ277" s="37"/>
      <c r="BA277"/>
      <c r="BB277"/>
      <c r="BC277" s="37"/>
      <c r="BD277" s="37"/>
      <c r="BE277"/>
      <c r="BF277" s="37"/>
      <c r="BG277"/>
      <c r="BH277"/>
      <c r="BI277"/>
      <c r="BJ277"/>
      <c r="BK277" s="37"/>
      <c r="BL277"/>
      <c r="BM277"/>
      <c r="BN277" s="37"/>
      <c r="BO277"/>
      <c r="BP277"/>
      <c r="BQ277"/>
      <c r="BR277"/>
      <c r="BS277" s="37"/>
    </row>
    <row r="278" spans="1:71" x14ac:dyDescent="0.2">
      <c r="A278" s="40" t="str">
        <f t="shared" si="10"/>
        <v/>
      </c>
      <c r="B278"/>
      <c r="C278"/>
      <c r="D278"/>
      <c r="E278"/>
      <c r="F278"/>
      <c r="G278"/>
      <c r="H278"/>
      <c r="I278"/>
      <c r="J278" s="37"/>
      <c r="K278"/>
      <c r="L278"/>
      <c r="M278"/>
      <c r="N278"/>
      <c r="O278"/>
      <c r="P278"/>
      <c r="Q278"/>
      <c r="R278"/>
      <c r="S278"/>
      <c r="T278"/>
      <c r="U278"/>
      <c r="V278"/>
      <c r="W278"/>
      <c r="X278"/>
      <c r="Y278"/>
      <c r="Z278"/>
      <c r="AA278"/>
      <c r="AB278"/>
      <c r="AC278"/>
      <c r="AD278"/>
      <c r="AE278" s="37"/>
      <c r="AF278" s="37"/>
      <c r="AG278" s="37"/>
      <c r="AH278" s="37"/>
      <c r="AI278" s="37"/>
      <c r="AJ278"/>
      <c r="AK278" s="37"/>
      <c r="AL278" s="37"/>
      <c r="AM278" s="37"/>
      <c r="AN278"/>
      <c r="AO278" s="37"/>
      <c r="AP278"/>
      <c r="AQ278"/>
      <c r="AR278" s="37"/>
      <c r="AS278" s="37"/>
      <c r="AT278"/>
      <c r="AU278"/>
      <c r="AV278" s="37"/>
      <c r="AW278"/>
      <c r="AX278" s="37"/>
      <c r="AY278" s="37"/>
      <c r="AZ278" s="37"/>
      <c r="BA278" s="37"/>
      <c r="BB278" s="37"/>
      <c r="BC278" s="37"/>
      <c r="BD278" s="37"/>
      <c r="BE278" s="37"/>
      <c r="BF278"/>
      <c r="BG278" s="37"/>
      <c r="BH278"/>
      <c r="BI278" s="37"/>
      <c r="BJ278"/>
      <c r="BK278" s="37"/>
      <c r="BL278" s="37"/>
      <c r="BM278" s="37"/>
      <c r="BN278" s="37"/>
      <c r="BO278"/>
      <c r="BP278"/>
      <c r="BQ278"/>
      <c r="BR278" s="37"/>
      <c r="BS278" s="37"/>
    </row>
    <row r="279" spans="1:71" x14ac:dyDescent="0.2">
      <c r="A279" s="40" t="str">
        <f t="shared" si="10"/>
        <v/>
      </c>
      <c r="B279"/>
      <c r="C279"/>
      <c r="D279"/>
      <c r="E279" s="37"/>
      <c r="F279"/>
      <c r="G279"/>
      <c r="H279"/>
      <c r="I279" s="37"/>
      <c r="J279"/>
      <c r="K279"/>
      <c r="L279"/>
      <c r="M279"/>
      <c r="N279"/>
      <c r="O279"/>
      <c r="P279"/>
      <c r="Q279"/>
      <c r="R279"/>
      <c r="S279"/>
      <c r="T279"/>
      <c r="U279"/>
      <c r="V279"/>
      <c r="W279"/>
      <c r="X279"/>
      <c r="Y279"/>
      <c r="Z279"/>
      <c r="AA279"/>
      <c r="AB279"/>
      <c r="AC279"/>
      <c r="AD279"/>
      <c r="AE279"/>
      <c r="AF279"/>
      <c r="AG279"/>
      <c r="AH279" s="37"/>
      <c r="AI279"/>
      <c r="AJ279" s="37"/>
      <c r="AK279"/>
      <c r="AL279"/>
      <c r="AM279" s="37"/>
      <c r="AN279" s="37"/>
      <c r="AO279"/>
      <c r="AP279"/>
      <c r="AQ279" s="37"/>
      <c r="AR279" s="37"/>
      <c r="AS279" s="37"/>
      <c r="AT279" s="37"/>
      <c r="AU279" s="37"/>
      <c r="AV279" s="37"/>
      <c r="AW279"/>
      <c r="AX279" s="37"/>
      <c r="AY279" s="37"/>
      <c r="AZ279" s="37"/>
      <c r="BA279" s="37"/>
      <c r="BB279" s="37"/>
      <c r="BC279" s="37"/>
      <c r="BD279" s="37"/>
      <c r="BE279" s="37"/>
      <c r="BF279"/>
      <c r="BG279"/>
      <c r="BH279"/>
      <c r="BI279" s="37"/>
      <c r="BJ279"/>
      <c r="BK279" s="37"/>
      <c r="BL279" s="37"/>
      <c r="BM279" s="37"/>
      <c r="BN279" s="37"/>
      <c r="BO279"/>
      <c r="BP279"/>
      <c r="BQ279"/>
      <c r="BR279"/>
      <c r="BS279" s="37"/>
    </row>
    <row r="280" spans="1:71" x14ac:dyDescent="0.2">
      <c r="A280" s="40" t="str">
        <f t="shared" si="10"/>
        <v/>
      </c>
      <c r="B280"/>
      <c r="C280"/>
      <c r="D280"/>
      <c r="E280" s="37"/>
      <c r="F280"/>
      <c r="G280" s="37"/>
      <c r="H280"/>
      <c r="I280" s="37"/>
      <c r="J280"/>
      <c r="K280"/>
      <c r="L280"/>
      <c r="M280" s="37"/>
      <c r="N280"/>
      <c r="O280"/>
      <c r="P280" s="37"/>
      <c r="Q280"/>
      <c r="R280"/>
      <c r="S280"/>
      <c r="T280"/>
      <c r="U280" s="37"/>
      <c r="V280" s="37"/>
      <c r="W280" s="37"/>
      <c r="X280" s="37"/>
      <c r="Y280" s="37"/>
      <c r="Z280"/>
      <c r="AA280"/>
      <c r="AB280"/>
      <c r="AC280"/>
      <c r="AD280"/>
      <c r="AE280"/>
      <c r="AF280" s="37"/>
      <c r="AG280"/>
      <c r="AH280" s="37"/>
      <c r="AI280" s="37"/>
      <c r="AJ280" s="37"/>
      <c r="AK280"/>
      <c r="AL280" s="37"/>
      <c r="AM280" s="37"/>
      <c r="AN280" s="37"/>
      <c r="AO280" s="37"/>
      <c r="AP280"/>
      <c r="AQ280" s="37"/>
      <c r="AR280" s="37"/>
      <c r="AS280" s="37"/>
      <c r="AT280"/>
      <c r="AU280" s="37"/>
      <c r="AV280" s="37"/>
      <c r="AW280"/>
      <c r="AX280" s="37"/>
      <c r="AY280" s="37"/>
      <c r="AZ280" s="37"/>
      <c r="BA280" s="37"/>
      <c r="BB280" s="37"/>
      <c r="BC280" s="37"/>
      <c r="BD280" s="37"/>
      <c r="BE280" s="37"/>
      <c r="BF280" s="37"/>
      <c r="BG280"/>
      <c r="BH280" s="37"/>
      <c r="BI280" s="37"/>
      <c r="BJ280"/>
      <c r="BK280" s="37"/>
      <c r="BL280"/>
      <c r="BM280" s="37"/>
      <c r="BN280" s="37"/>
      <c r="BO280"/>
      <c r="BP280"/>
      <c r="BQ280"/>
      <c r="BR280" s="37"/>
      <c r="BS280" s="37"/>
    </row>
    <row r="281" spans="1:71" x14ac:dyDescent="0.2">
      <c r="A281" s="40" t="str">
        <f t="shared" si="10"/>
        <v/>
      </c>
      <c r="B281"/>
      <c r="C281"/>
      <c r="D281"/>
      <c r="E281"/>
      <c r="F281"/>
      <c r="G281"/>
      <c r="H281"/>
      <c r="I281"/>
      <c r="J281"/>
      <c r="K281"/>
      <c r="L281"/>
      <c r="M281"/>
      <c r="N281"/>
      <c r="O281"/>
      <c r="P281"/>
      <c r="Q281"/>
      <c r="R281"/>
      <c r="S281"/>
      <c r="T281"/>
      <c r="U281"/>
      <c r="V281"/>
      <c r="W281"/>
      <c r="X281"/>
      <c r="Y281"/>
      <c r="Z281"/>
      <c r="AA281"/>
      <c r="AB281"/>
      <c r="AC281"/>
      <c r="AD281"/>
      <c r="AE281"/>
      <c r="AF281" s="37"/>
      <c r="AG281"/>
      <c r="AH281"/>
      <c r="AI281"/>
      <c r="AJ281"/>
      <c r="AK281"/>
      <c r="AL281" s="37"/>
      <c r="AM281" s="37"/>
      <c r="AN281"/>
      <c r="AO281" s="37"/>
      <c r="AP281"/>
      <c r="AQ281"/>
      <c r="AR281" s="37"/>
      <c r="AS281"/>
      <c r="AT281" s="37"/>
      <c r="AU281"/>
      <c r="AV281" s="37"/>
      <c r="AW281" s="37"/>
      <c r="AX281" s="37"/>
      <c r="AY281"/>
      <c r="AZ281" s="37"/>
      <c r="BA281" s="37"/>
      <c r="BB281" s="37"/>
      <c r="BC281" s="37"/>
      <c r="BD281" s="37"/>
      <c r="BE281"/>
      <c r="BF281" s="37"/>
      <c r="BG281"/>
      <c r="BH281" s="37"/>
      <c r="BI281" s="37"/>
      <c r="BJ281" s="37"/>
      <c r="BK281" s="37"/>
      <c r="BL281"/>
      <c r="BM281" s="37"/>
      <c r="BN281" s="37"/>
      <c r="BO281"/>
      <c r="BP281"/>
      <c r="BQ281"/>
      <c r="BR281"/>
      <c r="BS281" s="37"/>
    </row>
    <row r="282" spans="1:71" x14ac:dyDescent="0.2">
      <c r="A282" s="40" t="str">
        <f t="shared" si="10"/>
        <v/>
      </c>
      <c r="B282"/>
      <c r="C282"/>
      <c r="D282" s="37"/>
      <c r="E282" s="37"/>
      <c r="F282" s="37"/>
      <c r="G282" s="37"/>
      <c r="H282" s="37"/>
      <c r="I282" s="37"/>
      <c r="J282" s="37"/>
      <c r="K282" s="37"/>
      <c r="L282" s="37"/>
      <c r="M282" s="37"/>
      <c r="N282" s="37"/>
      <c r="O282"/>
      <c r="P282" s="37"/>
      <c r="Q282" s="37"/>
      <c r="R282"/>
      <c r="S282" s="37"/>
      <c r="T282"/>
      <c r="U282" s="37"/>
      <c r="V282" s="37"/>
      <c r="W282" s="37"/>
      <c r="X282" s="37"/>
      <c r="Y282" s="37"/>
      <c r="Z282" s="37"/>
      <c r="AA282"/>
      <c r="AB282" s="37"/>
      <c r="AC282" s="37"/>
      <c r="AD282" s="37"/>
      <c r="AE282" s="37"/>
      <c r="AF282" s="37"/>
      <c r="AG282" s="37"/>
      <c r="AH282" s="37"/>
      <c r="AI282" s="37"/>
      <c r="AJ282" s="37"/>
      <c r="AK282" s="37"/>
      <c r="AL282" s="37"/>
      <c r="AM282" s="37"/>
      <c r="AN282" s="37"/>
      <c r="AO282" s="37"/>
      <c r="AP282" s="37"/>
      <c r="AQ282" s="37"/>
      <c r="AR282" s="37"/>
      <c r="AS282" s="37"/>
      <c r="AT282"/>
      <c r="AU282" s="37"/>
      <c r="AV282" s="37"/>
      <c r="AW282" s="37"/>
      <c r="AX282" s="37"/>
      <c r="AY282"/>
      <c r="AZ282" s="37"/>
      <c r="BA282" s="37"/>
      <c r="BB282" s="37"/>
      <c r="BC282" s="37"/>
      <c r="BD282" s="37"/>
      <c r="BE282" s="37"/>
      <c r="BF282" s="37"/>
      <c r="BG282" s="37"/>
      <c r="BH282" s="37"/>
      <c r="BI282" s="37"/>
      <c r="BJ282" s="37"/>
      <c r="BK282" s="37"/>
      <c r="BL282" s="37"/>
      <c r="BM282" s="37"/>
      <c r="BN282" s="37"/>
      <c r="BO282" s="37"/>
      <c r="BP282"/>
      <c r="BQ282"/>
      <c r="BR282" s="37"/>
      <c r="BS282" s="37"/>
    </row>
    <row r="283" spans="1:71" x14ac:dyDescent="0.2">
      <c r="A283" s="40" t="str">
        <f t="shared" si="10"/>
        <v/>
      </c>
      <c r="B283"/>
      <c r="C283"/>
      <c r="D283"/>
      <c r="E283" s="37"/>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s="37"/>
      <c r="AP283"/>
      <c r="AQ283"/>
      <c r="AR283"/>
      <c r="AS283"/>
      <c r="AT283"/>
      <c r="AU283"/>
      <c r="AV283"/>
      <c r="AW283"/>
      <c r="AX283"/>
      <c r="AY283"/>
      <c r="AZ283" s="37"/>
      <c r="BA283"/>
      <c r="BB283" s="37"/>
      <c r="BC283"/>
      <c r="BD283" s="37"/>
      <c r="BE283" s="37"/>
      <c r="BF283"/>
      <c r="BG283"/>
      <c r="BH283"/>
      <c r="BI283"/>
      <c r="BJ283"/>
      <c r="BK283"/>
      <c r="BL283"/>
      <c r="BM283" s="37"/>
      <c r="BN283"/>
      <c r="BO283"/>
      <c r="BP283"/>
      <c r="BQ283"/>
      <c r="BR283"/>
      <c r="BS283" s="37"/>
    </row>
    <row r="284" spans="1:71" x14ac:dyDescent="0.2">
      <c r="A284" s="40" t="str">
        <f t="shared" si="10"/>
        <v/>
      </c>
      <c r="B284"/>
      <c r="C284"/>
      <c r="D284"/>
      <c r="E284" s="37"/>
      <c r="F284"/>
      <c r="G284" s="37"/>
      <c r="H284"/>
      <c r="I284"/>
      <c r="J284"/>
      <c r="K284"/>
      <c r="L284" s="37"/>
      <c r="M284"/>
      <c r="N284"/>
      <c r="O284"/>
      <c r="P284"/>
      <c r="Q284"/>
      <c r="R284"/>
      <c r="S284"/>
      <c r="T284"/>
      <c r="U284" s="37"/>
      <c r="V284"/>
      <c r="W284"/>
      <c r="X284"/>
      <c r="Y284"/>
      <c r="Z284"/>
      <c r="AA284"/>
      <c r="AB284"/>
      <c r="AC284"/>
      <c r="AD284"/>
      <c r="AE284"/>
      <c r="AF284"/>
      <c r="AG284"/>
      <c r="AH284"/>
      <c r="AI284"/>
      <c r="AJ284" s="37"/>
      <c r="AK284"/>
      <c r="AL284"/>
      <c r="AM284"/>
      <c r="AN284"/>
      <c r="AO284"/>
      <c r="AP284"/>
      <c r="AQ284" s="37"/>
      <c r="AR284" s="37"/>
      <c r="AS284" s="37"/>
      <c r="AT284"/>
      <c r="AU284"/>
      <c r="AV284" s="37"/>
      <c r="AW284"/>
      <c r="AX284" s="37"/>
      <c r="AY284"/>
      <c r="AZ284" s="37"/>
      <c r="BA284"/>
      <c r="BB284"/>
      <c r="BC284" s="37"/>
      <c r="BD284" s="37"/>
      <c r="BE284"/>
      <c r="BF284" s="37"/>
      <c r="BG284"/>
      <c r="BH284"/>
      <c r="BI284"/>
      <c r="BJ284"/>
      <c r="BK284" s="37"/>
      <c r="BL284"/>
      <c r="BM284" s="37"/>
      <c r="BN284" s="37"/>
      <c r="BO284"/>
      <c r="BP284"/>
      <c r="BQ284"/>
      <c r="BR284" s="37"/>
      <c r="BS284" s="37"/>
    </row>
    <row r="285" spans="1:71" x14ac:dyDescent="0.2">
      <c r="A285" s="40" t="str">
        <f t="shared" si="10"/>
        <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s="37"/>
      <c r="AN285"/>
      <c r="AO285" s="37"/>
      <c r="AP285"/>
      <c r="AQ285" s="37"/>
      <c r="AR285" s="37"/>
      <c r="AS285" s="37"/>
      <c r="AT285"/>
      <c r="AU285"/>
      <c r="AV285" s="37"/>
      <c r="AW285"/>
      <c r="AX285" s="37"/>
      <c r="AY285"/>
      <c r="AZ285" s="37"/>
      <c r="BA285"/>
      <c r="BB285" s="37"/>
      <c r="BC285" s="37"/>
      <c r="BD285" s="37"/>
      <c r="BE285"/>
      <c r="BF285"/>
      <c r="BG285"/>
      <c r="BH285"/>
      <c r="BI285"/>
      <c r="BJ285"/>
      <c r="BK285" s="37"/>
      <c r="BL285"/>
      <c r="BM285" s="37"/>
      <c r="BN285" s="37"/>
      <c r="BO285"/>
      <c r="BP285"/>
      <c r="BQ285"/>
      <c r="BR285"/>
      <c r="BS285" s="37"/>
    </row>
    <row r="286" spans="1:71" x14ac:dyDescent="0.2">
      <c r="A286" s="40" t="str">
        <f t="shared" si="10"/>
        <v/>
      </c>
      <c r="B286"/>
      <c r="C286"/>
      <c r="D286"/>
      <c r="E286"/>
      <c r="F286"/>
      <c r="G286"/>
      <c r="H286"/>
      <c r="I286"/>
      <c r="J286" s="37"/>
      <c r="K286"/>
      <c r="L286" s="37"/>
      <c r="M286"/>
      <c r="N286"/>
      <c r="O286"/>
      <c r="P286"/>
      <c r="Q286"/>
      <c r="R286"/>
      <c r="S286"/>
      <c r="T286"/>
      <c r="U286" s="37"/>
      <c r="V286"/>
      <c r="W286"/>
      <c r="X286" s="37"/>
      <c r="Y286"/>
      <c r="Z286"/>
      <c r="AA286"/>
      <c r="AB286"/>
      <c r="AC286"/>
      <c r="AD286"/>
      <c r="AE286"/>
      <c r="AF286"/>
      <c r="AG286"/>
      <c r="AH286"/>
      <c r="AI286"/>
      <c r="AJ286"/>
      <c r="AK286"/>
      <c r="AL286" s="37"/>
      <c r="AM286" s="37"/>
      <c r="AN286"/>
      <c r="AO286" s="37"/>
      <c r="AP286"/>
      <c r="AQ286"/>
      <c r="AR286" s="37"/>
      <c r="AS286"/>
      <c r="AT286" s="37"/>
      <c r="AU286" s="37"/>
      <c r="AV286" s="37"/>
      <c r="AW286" s="37"/>
      <c r="AX286" s="37"/>
      <c r="AY286"/>
      <c r="AZ286" s="37"/>
      <c r="BA286"/>
      <c r="BB286" s="37"/>
      <c r="BC286" s="37"/>
      <c r="BD286" s="37"/>
      <c r="BE286" s="37"/>
      <c r="BF286"/>
      <c r="BG286"/>
      <c r="BH286"/>
      <c r="BI286"/>
      <c r="BJ286"/>
      <c r="BK286" s="37"/>
      <c r="BL286"/>
      <c r="BM286" s="37"/>
      <c r="BN286" s="37"/>
      <c r="BO286"/>
      <c r="BP286"/>
      <c r="BQ286"/>
      <c r="BR286" s="37"/>
      <c r="BS286" s="37"/>
    </row>
    <row r="287" spans="1:71" x14ac:dyDescent="0.2">
      <c r="A287" s="40" t="str">
        <f t="shared" si="10"/>
        <v/>
      </c>
      <c r="B287"/>
      <c r="C287"/>
      <c r="D287"/>
      <c r="E287" s="37"/>
      <c r="F287" s="37"/>
      <c r="G287"/>
      <c r="H287" s="37"/>
      <c r="I287" s="37"/>
      <c r="J287" s="37"/>
      <c r="K287" s="37"/>
      <c r="L287" s="37"/>
      <c r="M287" s="37"/>
      <c r="N287" s="37"/>
      <c r="O287"/>
      <c r="P287"/>
      <c r="Q287"/>
      <c r="R287"/>
      <c r="S287"/>
      <c r="T287"/>
      <c r="U287" s="37"/>
      <c r="V287"/>
      <c r="W287"/>
      <c r="X287"/>
      <c r="Y287"/>
      <c r="Z287"/>
      <c r="AA287"/>
      <c r="AB287"/>
      <c r="AC287"/>
      <c r="AD287"/>
      <c r="AE287"/>
      <c r="AF287"/>
      <c r="AG287"/>
      <c r="AH287"/>
      <c r="AI287"/>
      <c r="AJ287"/>
      <c r="AK287" s="37"/>
      <c r="AL287" s="37"/>
      <c r="AM287"/>
      <c r="AN287"/>
      <c r="AO287"/>
      <c r="AP287"/>
      <c r="AQ287" s="37"/>
      <c r="AR287"/>
      <c r="AS287" s="37"/>
      <c r="AT287" s="37"/>
      <c r="AU287" s="37"/>
      <c r="AV287" s="37"/>
      <c r="AW287" s="37"/>
      <c r="AX287" s="37"/>
      <c r="AY287"/>
      <c r="AZ287" s="37"/>
      <c r="BA287" s="37"/>
      <c r="BB287" s="37"/>
      <c r="BC287" s="37"/>
      <c r="BD287" s="37"/>
      <c r="BE287" s="37"/>
      <c r="BF287" s="37"/>
      <c r="BG287"/>
      <c r="BH287"/>
      <c r="BI287"/>
      <c r="BJ287"/>
      <c r="BK287" s="37"/>
      <c r="BL287"/>
      <c r="BM287" s="37"/>
      <c r="BN287" s="37"/>
      <c r="BO287"/>
      <c r="BP287"/>
      <c r="BQ287"/>
      <c r="BR287" s="37"/>
      <c r="BS287" s="37"/>
    </row>
    <row r="288" spans="1:71" x14ac:dyDescent="0.2">
      <c r="A288" s="40" t="str">
        <f t="shared" si="10"/>
        <v/>
      </c>
      <c r="B288"/>
      <c r="C288"/>
      <c r="D288"/>
      <c r="E288" s="37"/>
      <c r="F288" s="37"/>
      <c r="G288"/>
      <c r="H288" s="37"/>
      <c r="I288" s="37"/>
      <c r="J288" s="37"/>
      <c r="K288"/>
      <c r="L288"/>
      <c r="M288" s="37"/>
      <c r="N288" s="37"/>
      <c r="O288"/>
      <c r="P288"/>
      <c r="Q288"/>
      <c r="R288"/>
      <c r="S288"/>
      <c r="T288"/>
      <c r="U288" s="37"/>
      <c r="V288"/>
      <c r="W288" s="37"/>
      <c r="X288" s="37"/>
      <c r="Y288"/>
      <c r="Z288"/>
      <c r="AA288"/>
      <c r="AB288"/>
      <c r="AC288"/>
      <c r="AD288"/>
      <c r="AE288"/>
      <c r="AF288"/>
      <c r="AG288"/>
      <c r="AH288"/>
      <c r="AI288" s="37"/>
      <c r="AJ288"/>
      <c r="AK288"/>
      <c r="AL288"/>
      <c r="AM288"/>
      <c r="AN288" s="37"/>
      <c r="AO288"/>
      <c r="AP288" s="37"/>
      <c r="AQ288"/>
      <c r="AR288"/>
      <c r="AS288"/>
      <c r="AT288"/>
      <c r="AU288"/>
      <c r="AV288"/>
      <c r="AW288"/>
      <c r="AX288" s="37"/>
      <c r="AY288" s="37"/>
      <c r="AZ288" s="37"/>
      <c r="BA288" s="37"/>
      <c r="BB288" s="37"/>
      <c r="BC288" s="37"/>
      <c r="BD288" s="37"/>
      <c r="BE288"/>
      <c r="BF288" s="37"/>
      <c r="BG288"/>
      <c r="BH288"/>
      <c r="BI288"/>
      <c r="BJ288"/>
      <c r="BK288" s="37"/>
      <c r="BL288" s="37"/>
      <c r="BM288" s="37"/>
      <c r="BN288" s="37"/>
      <c r="BO288"/>
      <c r="BP288"/>
      <c r="BQ288"/>
      <c r="BR288" s="37"/>
      <c r="BS288" s="37"/>
    </row>
    <row r="289" spans="1:71" x14ac:dyDescent="0.2">
      <c r="A289" s="40" t="str">
        <f t="shared" si="10"/>
        <v/>
      </c>
      <c r="B289"/>
      <c r="C289"/>
      <c r="D289"/>
      <c r="E289"/>
      <c r="F289"/>
      <c r="G289"/>
      <c r="H289" s="37"/>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s="37"/>
      <c r="AP289"/>
      <c r="AQ289"/>
      <c r="AR289"/>
      <c r="AS289"/>
      <c r="AT289" s="37"/>
      <c r="AU289"/>
      <c r="AV289"/>
      <c r="AW289"/>
      <c r="AX289" s="37"/>
      <c r="AY289"/>
      <c r="AZ289" s="37"/>
      <c r="BA289"/>
      <c r="BB289"/>
      <c r="BC289"/>
      <c r="BD289"/>
      <c r="BE289"/>
      <c r="BF289"/>
      <c r="BG289"/>
      <c r="BH289" s="37"/>
      <c r="BI289"/>
      <c r="BJ289"/>
      <c r="BK289" s="37"/>
      <c r="BL289"/>
      <c r="BM289"/>
      <c r="BN289"/>
      <c r="BO289"/>
      <c r="BP289"/>
      <c r="BQ289"/>
      <c r="BR289"/>
      <c r="BS289" s="37"/>
    </row>
    <row r="290" spans="1:71" x14ac:dyDescent="0.2">
      <c r="A290" s="40" t="str">
        <f t="shared" si="10"/>
        <v/>
      </c>
      <c r="B290"/>
      <c r="C290"/>
      <c r="D290"/>
      <c r="E290" s="37"/>
      <c r="F290"/>
      <c r="G290"/>
      <c r="H290"/>
      <c r="I290"/>
      <c r="J290"/>
      <c r="K290"/>
      <c r="L290"/>
      <c r="M290"/>
      <c r="N290"/>
      <c r="O290"/>
      <c r="P290"/>
      <c r="Q290"/>
      <c r="R290"/>
      <c r="S290"/>
      <c r="T290"/>
      <c r="U290"/>
      <c r="V290"/>
      <c r="W290"/>
      <c r="X290" s="37"/>
      <c r="Y290"/>
      <c r="Z290"/>
      <c r="AA290"/>
      <c r="AB290"/>
      <c r="AC290"/>
      <c r="AD290"/>
      <c r="AE290"/>
      <c r="AF290" s="37"/>
      <c r="AG290"/>
      <c r="AH290"/>
      <c r="AI290"/>
      <c r="AJ290"/>
      <c r="AK290"/>
      <c r="AL290"/>
      <c r="AM290"/>
      <c r="AN290"/>
      <c r="AO290" s="37"/>
      <c r="AP290"/>
      <c r="AQ290"/>
      <c r="AR290" s="37"/>
      <c r="AS290" s="37"/>
      <c r="AT290" s="37"/>
      <c r="AU290" s="37"/>
      <c r="AV290" s="37"/>
      <c r="AW290" s="37"/>
      <c r="AX290" s="37"/>
      <c r="AY290"/>
      <c r="AZ290" s="37"/>
      <c r="BA290" s="37"/>
      <c r="BB290" s="37"/>
      <c r="BC290" s="37"/>
      <c r="BD290" s="37"/>
      <c r="BE290"/>
      <c r="BF290" s="37"/>
      <c r="BG290"/>
      <c r="BH290"/>
      <c r="BI290" s="37"/>
      <c r="BJ290"/>
      <c r="BK290" s="37"/>
      <c r="BL290" s="37"/>
      <c r="BM290" s="37"/>
      <c r="BN290" s="37"/>
      <c r="BO290"/>
      <c r="BP290"/>
      <c r="BQ290"/>
      <c r="BR290" s="37"/>
      <c r="BS290" s="37"/>
    </row>
    <row r="291" spans="1:71" x14ac:dyDescent="0.2">
      <c r="A291" s="40" t="str">
        <f t="shared" si="10"/>
        <v/>
      </c>
      <c r="B291"/>
      <c r="C291"/>
      <c r="D291"/>
      <c r="E291"/>
      <c r="F291"/>
      <c r="G291"/>
      <c r="H291"/>
      <c r="I291"/>
      <c r="J291"/>
      <c r="K291"/>
      <c r="L291"/>
      <c r="M291"/>
      <c r="N291"/>
      <c r="O291"/>
      <c r="P291"/>
      <c r="Q291"/>
      <c r="R291"/>
      <c r="S291"/>
      <c r="T291"/>
      <c r="U291"/>
      <c r="V291"/>
      <c r="W291"/>
      <c r="X291"/>
      <c r="Y291"/>
      <c r="Z291"/>
      <c r="AA291"/>
      <c r="AB291"/>
      <c r="AC291"/>
      <c r="AD291"/>
      <c r="AE291" s="37"/>
      <c r="AF291"/>
      <c r="AG291"/>
      <c r="AH291"/>
      <c r="AI291" s="37"/>
      <c r="AJ291"/>
      <c r="AK291"/>
      <c r="AL291"/>
      <c r="AM291" s="37"/>
      <c r="AN291"/>
      <c r="AO291"/>
      <c r="AP291"/>
      <c r="AQ291"/>
      <c r="AR291"/>
      <c r="AS291"/>
      <c r="AT291"/>
      <c r="AU291"/>
      <c r="AV291"/>
      <c r="AW291" s="37"/>
      <c r="AX291"/>
      <c r="AY291"/>
      <c r="AZ291"/>
      <c r="BA291" s="37"/>
      <c r="BB291"/>
      <c r="BC291"/>
      <c r="BD291"/>
      <c r="BE291"/>
      <c r="BF291"/>
      <c r="BG291"/>
      <c r="BH291"/>
      <c r="BI291"/>
      <c r="BJ291"/>
      <c r="BK291"/>
      <c r="BL291"/>
      <c r="BM291" s="37"/>
      <c r="BN291"/>
      <c r="BO291"/>
      <c r="BP291"/>
      <c r="BQ291"/>
      <c r="BR291"/>
      <c r="BS291" s="37"/>
    </row>
    <row r="292" spans="1:71" x14ac:dyDescent="0.2">
      <c r="A292" s="40" t="str">
        <f t="shared" si="10"/>
        <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s="37"/>
      <c r="AU292"/>
      <c r="AV292"/>
      <c r="AW292"/>
      <c r="AX292"/>
      <c r="AY292"/>
      <c r="AZ292"/>
      <c r="BA292"/>
      <c r="BB292"/>
      <c r="BC292"/>
      <c r="BD292"/>
      <c r="BE292"/>
      <c r="BF292"/>
      <c r="BG292"/>
      <c r="BH292"/>
      <c r="BI292"/>
      <c r="BJ292"/>
      <c r="BK292"/>
      <c r="BL292"/>
      <c r="BM292"/>
      <c r="BN292"/>
      <c r="BO292"/>
      <c r="BP292"/>
      <c r="BQ292"/>
      <c r="BR292"/>
      <c r="BS292" s="37"/>
    </row>
    <row r="293" spans="1:71" x14ac:dyDescent="0.2">
      <c r="A293" s="40" t="str">
        <f t="shared" si="10"/>
        <v/>
      </c>
      <c r="B293"/>
      <c r="C293"/>
      <c r="D293"/>
      <c r="E293" s="37"/>
      <c r="F293"/>
      <c r="G293"/>
      <c r="H293"/>
      <c r="I293" s="37"/>
      <c r="J293"/>
      <c r="K293"/>
      <c r="L293"/>
      <c r="M293" s="37"/>
      <c r="N293"/>
      <c r="O293"/>
      <c r="P293"/>
      <c r="Q293"/>
      <c r="R293"/>
      <c r="S293"/>
      <c r="T293"/>
      <c r="U293"/>
      <c r="V293"/>
      <c r="W293"/>
      <c r="X293"/>
      <c r="Y293"/>
      <c r="Z293"/>
      <c r="AA293"/>
      <c r="AB293"/>
      <c r="AC293"/>
      <c r="AD293"/>
      <c r="AE293"/>
      <c r="AF293"/>
      <c r="AG293"/>
      <c r="AH293"/>
      <c r="AI293" s="37"/>
      <c r="AJ293"/>
      <c r="AK293"/>
      <c r="AL293"/>
      <c r="AM293"/>
      <c r="AN293"/>
      <c r="AO293"/>
      <c r="AP293"/>
      <c r="AQ293"/>
      <c r="AR293"/>
      <c r="AS293" s="37"/>
      <c r="AT293"/>
      <c r="AU293"/>
      <c r="AV293" s="37"/>
      <c r="AW293"/>
      <c r="AX293"/>
      <c r="AY293"/>
      <c r="AZ293" s="37"/>
      <c r="BA293"/>
      <c r="BB293" s="37"/>
      <c r="BC293"/>
      <c r="BD293" s="37"/>
      <c r="BE293"/>
      <c r="BF293"/>
      <c r="BG293"/>
      <c r="BH293"/>
      <c r="BI293" s="37"/>
      <c r="BJ293"/>
      <c r="BK293"/>
      <c r="BL293"/>
      <c r="BM293" s="37"/>
      <c r="BN293" s="37"/>
      <c r="BO293"/>
      <c r="BP293"/>
      <c r="BQ293"/>
      <c r="BR293"/>
      <c r="BS293" s="37"/>
    </row>
    <row r="294" spans="1:71" x14ac:dyDescent="0.2">
      <c r="A294" s="40" t="str">
        <f t="shared" si="10"/>
        <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s="37"/>
      <c r="BL294"/>
      <c r="BM294"/>
      <c r="BN294"/>
      <c r="BO294"/>
      <c r="BP294"/>
      <c r="BQ294"/>
      <c r="BR294"/>
      <c r="BS294" s="37"/>
    </row>
    <row r="295" spans="1:71" x14ac:dyDescent="0.2">
      <c r="A295" s="40" t="str">
        <f t="shared" si="10"/>
        <v/>
      </c>
      <c r="B295"/>
      <c r="C295"/>
      <c r="D295"/>
      <c r="E295" s="37"/>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s="37"/>
      <c r="AN295"/>
      <c r="AO295" s="37"/>
      <c r="AP295"/>
      <c r="AQ295" s="37"/>
      <c r="AR295"/>
      <c r="AS295"/>
      <c r="AT295"/>
      <c r="AU295"/>
      <c r="AV295"/>
      <c r="AW295"/>
      <c r="AX295"/>
      <c r="AY295"/>
      <c r="AZ295" s="37"/>
      <c r="BA295"/>
      <c r="BB295"/>
      <c r="BC295" s="37"/>
      <c r="BD295" s="37"/>
      <c r="BE295"/>
      <c r="BF295"/>
      <c r="BG295"/>
      <c r="BH295"/>
      <c r="BI295" s="37"/>
      <c r="BJ295"/>
      <c r="BK295" s="37"/>
      <c r="BL295"/>
      <c r="BM295"/>
      <c r="BN295" s="37"/>
      <c r="BO295"/>
      <c r="BP295"/>
      <c r="BQ295"/>
      <c r="BR295"/>
      <c r="BS295" s="37"/>
    </row>
    <row r="296" spans="1:71" x14ac:dyDescent="0.2">
      <c r="A296" s="40" t="str">
        <f t="shared" si="10"/>
        <v/>
      </c>
      <c r="B296"/>
      <c r="C296"/>
      <c r="D296"/>
      <c r="E296"/>
      <c r="F296"/>
      <c r="G296"/>
      <c r="H296"/>
      <c r="I296"/>
      <c r="J296"/>
      <c r="K296"/>
      <c r="L296" s="37"/>
      <c r="M296"/>
      <c r="N296"/>
      <c r="O296"/>
      <c r="P296" s="37"/>
      <c r="Q296"/>
      <c r="R296"/>
      <c r="S296"/>
      <c r="T296"/>
      <c r="U296"/>
      <c r="V296"/>
      <c r="W296"/>
      <c r="X296" s="37"/>
      <c r="Y296"/>
      <c r="Z296"/>
      <c r="AA296"/>
      <c r="AB296"/>
      <c r="AC296"/>
      <c r="AD296"/>
      <c r="AE296"/>
      <c r="AF296"/>
      <c r="AG296"/>
      <c r="AH296"/>
      <c r="AI296" s="37"/>
      <c r="AJ296"/>
      <c r="AK296"/>
      <c r="AL296"/>
      <c r="AM296" s="37"/>
      <c r="AN296"/>
      <c r="AO296" s="37"/>
      <c r="AP296"/>
      <c r="AQ296"/>
      <c r="AR296"/>
      <c r="AS296"/>
      <c r="AT296"/>
      <c r="AU296"/>
      <c r="AV296"/>
      <c r="AW296"/>
      <c r="AX296" s="37"/>
      <c r="AY296"/>
      <c r="AZ296" s="37"/>
      <c r="BA296"/>
      <c r="BB296" s="37"/>
      <c r="BC296" s="37"/>
      <c r="BD296"/>
      <c r="BE296"/>
      <c r="BF296"/>
      <c r="BG296"/>
      <c r="BH296"/>
      <c r="BI296"/>
      <c r="BJ296"/>
      <c r="BK296" s="37"/>
      <c r="BL296"/>
      <c r="BM296" s="37"/>
      <c r="BN296"/>
      <c r="BO296"/>
      <c r="BP296"/>
      <c r="BQ296"/>
      <c r="BR296"/>
      <c r="BS296" s="37"/>
    </row>
    <row r="297" spans="1:71" x14ac:dyDescent="0.2">
      <c r="A297" s="40" t="str">
        <f t="shared" si="10"/>
        <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s="37"/>
      <c r="AJ297"/>
      <c r="AK297"/>
      <c r="AL297"/>
      <c r="AM297" s="37"/>
      <c r="AN297"/>
      <c r="AO297"/>
      <c r="AP297"/>
      <c r="AQ297"/>
      <c r="AR297"/>
      <c r="AS297"/>
      <c r="AT297"/>
      <c r="AU297"/>
      <c r="AV297" s="37"/>
      <c r="AW297"/>
      <c r="AX297"/>
      <c r="AY297"/>
      <c r="AZ297" s="37"/>
      <c r="BA297"/>
      <c r="BB297"/>
      <c r="BC297"/>
      <c r="BD297" s="37"/>
      <c r="BE297"/>
      <c r="BF297"/>
      <c r="BG297"/>
      <c r="BH297"/>
      <c r="BI297"/>
      <c r="BJ297"/>
      <c r="BK297"/>
      <c r="BL297"/>
      <c r="BM297" s="37"/>
      <c r="BN297"/>
      <c r="BO297"/>
      <c r="BP297"/>
      <c r="BQ297"/>
      <c r="BR297"/>
      <c r="BS297" s="37"/>
    </row>
    <row r="298" spans="1:71" x14ac:dyDescent="0.2">
      <c r="A298" s="40" t="str">
        <f t="shared" si="10"/>
        <v/>
      </c>
      <c r="B298"/>
      <c r="C298"/>
      <c r="D298"/>
      <c r="E298" s="37"/>
      <c r="F298"/>
      <c r="G298" s="37"/>
      <c r="H298"/>
      <c r="I298"/>
      <c r="J298" s="37"/>
      <c r="K298"/>
      <c r="L298"/>
      <c r="M298" s="37"/>
      <c r="N298"/>
      <c r="O298"/>
      <c r="P298"/>
      <c r="Q298"/>
      <c r="R298"/>
      <c r="S298"/>
      <c r="T298"/>
      <c r="U298"/>
      <c r="V298"/>
      <c r="W298"/>
      <c r="X298" s="37"/>
      <c r="Y298"/>
      <c r="Z298"/>
      <c r="AA298"/>
      <c r="AB298"/>
      <c r="AC298"/>
      <c r="AD298"/>
      <c r="AE298" s="37"/>
      <c r="AF298"/>
      <c r="AG298"/>
      <c r="AH298" s="37"/>
      <c r="AI298" s="37"/>
      <c r="AJ298"/>
      <c r="AK298"/>
      <c r="AL298" s="37"/>
      <c r="AM298"/>
      <c r="AN298" s="37"/>
      <c r="AO298" s="37"/>
      <c r="AP298" s="37"/>
      <c r="AQ298"/>
      <c r="AR298"/>
      <c r="AS298"/>
      <c r="AT298"/>
      <c r="AU298"/>
      <c r="AV298" s="37"/>
      <c r="AW298"/>
      <c r="AX298" s="37"/>
      <c r="AY298"/>
      <c r="AZ298" s="37"/>
      <c r="BA298"/>
      <c r="BB298" s="37"/>
      <c r="BC298" s="37"/>
      <c r="BD298"/>
      <c r="BE298"/>
      <c r="BF298" s="37"/>
      <c r="BG298"/>
      <c r="BH298" s="37"/>
      <c r="BI298" s="37"/>
      <c r="BJ298"/>
      <c r="BK298"/>
      <c r="BL298" s="37"/>
      <c r="BM298" s="37"/>
      <c r="BN298" s="37"/>
      <c r="BO298"/>
      <c r="BP298"/>
      <c r="BQ298"/>
      <c r="BR298"/>
      <c r="BS298" s="37"/>
    </row>
    <row r="299" spans="1:71" x14ac:dyDescent="0.2">
      <c r="A299" s="40" t="str">
        <f t="shared" si="10"/>
        <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s="37"/>
      <c r="AL299" s="37"/>
      <c r="AM299"/>
      <c r="AN299"/>
      <c r="AO299"/>
      <c r="AP299"/>
      <c r="AQ299"/>
      <c r="AR299" s="37"/>
      <c r="AS299" s="37"/>
      <c r="AT299"/>
      <c r="AU299"/>
      <c r="AV299" s="37"/>
      <c r="AW299"/>
      <c r="AX299" s="37"/>
      <c r="AY299"/>
      <c r="AZ299" s="37"/>
      <c r="BA299"/>
      <c r="BB299" s="37"/>
      <c r="BC299" s="37"/>
      <c r="BD299" s="37"/>
      <c r="BE299" s="37"/>
      <c r="BF299"/>
      <c r="BG299"/>
      <c r="BH299"/>
      <c r="BI299"/>
      <c r="BJ299"/>
      <c r="BK299" s="37"/>
      <c r="BL299" s="37"/>
      <c r="BM299" s="37"/>
      <c r="BN299" s="37"/>
      <c r="BO299"/>
      <c r="BP299"/>
      <c r="BQ299"/>
      <c r="BR299"/>
      <c r="BS299" s="37"/>
    </row>
    <row r="300" spans="1:71" x14ac:dyDescent="0.2">
      <c r="A300" s="40" t="str">
        <f t="shared" si="10"/>
        <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s="37"/>
      <c r="AU300"/>
      <c r="AV300" s="37"/>
      <c r="AW300"/>
      <c r="AX300"/>
      <c r="AY300"/>
      <c r="AZ300" s="37"/>
      <c r="BA300"/>
      <c r="BB300"/>
      <c r="BC300"/>
      <c r="BD300"/>
      <c r="BE300" s="37"/>
      <c r="BF300"/>
      <c r="BG300"/>
      <c r="BH300"/>
      <c r="BI300"/>
      <c r="BJ300"/>
      <c r="BK300" s="37"/>
      <c r="BL300"/>
      <c r="BM300"/>
      <c r="BN300" s="37"/>
      <c r="BO300"/>
      <c r="BP300"/>
      <c r="BQ300"/>
      <c r="BR300"/>
      <c r="BS300" s="37"/>
    </row>
    <row r="301" spans="1:71" x14ac:dyDescent="0.2">
      <c r="A301" s="40" t="str">
        <f t="shared" si="10"/>
        <v/>
      </c>
      <c r="B301"/>
      <c r="C301"/>
      <c r="D301"/>
      <c r="E301"/>
      <c r="F301"/>
      <c r="G301"/>
      <c r="H301"/>
      <c r="I301"/>
      <c r="J301"/>
      <c r="K301"/>
      <c r="L301"/>
      <c r="M301"/>
      <c r="N301"/>
      <c r="O301"/>
      <c r="P301"/>
      <c r="Q301"/>
      <c r="R301"/>
      <c r="S301"/>
      <c r="T301"/>
      <c r="U301" s="37"/>
      <c r="V301"/>
      <c r="W301"/>
      <c r="X301"/>
      <c r="Y301"/>
      <c r="Z301"/>
      <c r="AA301"/>
      <c r="AB301" s="37"/>
      <c r="AC301"/>
      <c r="AD301"/>
      <c r="AE301"/>
      <c r="AF301"/>
      <c r="AG301"/>
      <c r="AH301"/>
      <c r="AI301"/>
      <c r="AJ301"/>
      <c r="AK301"/>
      <c r="AL301" s="37"/>
      <c r="AM301"/>
      <c r="AN301"/>
      <c r="AO301"/>
      <c r="AP301"/>
      <c r="AQ301"/>
      <c r="AR301"/>
      <c r="AS301"/>
      <c r="AT301" s="37"/>
      <c r="AU301"/>
      <c r="AV301" s="37"/>
      <c r="AW301"/>
      <c r="AX301" s="37"/>
      <c r="AY301"/>
      <c r="AZ301" s="37"/>
      <c r="BA301" s="37"/>
      <c r="BB301"/>
      <c r="BC301" s="37"/>
      <c r="BD301" s="37"/>
      <c r="BE301"/>
      <c r="BF301"/>
      <c r="BG301"/>
      <c r="BH301"/>
      <c r="BI301"/>
      <c r="BJ301"/>
      <c r="BK301" s="37"/>
      <c r="BL301"/>
      <c r="BM301"/>
      <c r="BN301" s="37"/>
      <c r="BO301"/>
      <c r="BP301"/>
      <c r="BQ301"/>
      <c r="BR301"/>
      <c r="BS301" s="37"/>
    </row>
    <row r="302" spans="1:71" x14ac:dyDescent="0.2">
      <c r="A302" s="40" t="str">
        <f t="shared" si="10"/>
        <v/>
      </c>
      <c r="B302"/>
      <c r="C302"/>
      <c r="D302"/>
      <c r="E302" s="37"/>
      <c r="F302"/>
      <c r="G302" s="37"/>
      <c r="H302"/>
      <c r="I302" s="37"/>
      <c r="J302"/>
      <c r="K302"/>
      <c r="L302"/>
      <c r="M302" s="37"/>
      <c r="N302"/>
      <c r="O302"/>
      <c r="P302"/>
      <c r="Q302"/>
      <c r="R302"/>
      <c r="S302"/>
      <c r="T302"/>
      <c r="U302" s="37"/>
      <c r="V302" s="37"/>
      <c r="W302"/>
      <c r="X302"/>
      <c r="Y302"/>
      <c r="Z302"/>
      <c r="AA302"/>
      <c r="AB302"/>
      <c r="AC302"/>
      <c r="AD302"/>
      <c r="AE302"/>
      <c r="AF302"/>
      <c r="AG302"/>
      <c r="AH302"/>
      <c r="AI302"/>
      <c r="AJ302"/>
      <c r="AK302"/>
      <c r="AL302" s="37"/>
      <c r="AM302" s="37"/>
      <c r="AN302"/>
      <c r="AO302" s="37"/>
      <c r="AP302"/>
      <c r="AQ302"/>
      <c r="AR302"/>
      <c r="AS302"/>
      <c r="AT302"/>
      <c r="AU302"/>
      <c r="AV302" s="37"/>
      <c r="AW302" s="37"/>
      <c r="AX302" s="37"/>
      <c r="AY302"/>
      <c r="AZ302" s="37"/>
      <c r="BA302"/>
      <c r="BB302" s="37"/>
      <c r="BC302" s="37"/>
      <c r="BD302"/>
      <c r="BE302"/>
      <c r="BF302"/>
      <c r="BG302"/>
      <c r="BH302"/>
      <c r="BI302" s="37"/>
      <c r="BJ302"/>
      <c r="BK302" s="37"/>
      <c r="BL302"/>
      <c r="BM302" s="37"/>
      <c r="BN302" s="37"/>
      <c r="BO302"/>
      <c r="BP302"/>
      <c r="BQ302"/>
      <c r="BR302"/>
      <c r="BS302" s="37"/>
    </row>
    <row r="303" spans="1:71" x14ac:dyDescent="0.2">
      <c r="A303" s="40" t="str">
        <f t="shared" si="10"/>
        <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s="37"/>
      <c r="AX303"/>
      <c r="AY303"/>
      <c r="AZ303"/>
      <c r="BA303"/>
      <c r="BB303"/>
      <c r="BC303"/>
      <c r="BD303"/>
      <c r="BE303"/>
      <c r="BF303"/>
      <c r="BG303"/>
      <c r="BH303"/>
      <c r="BI303"/>
      <c r="BJ303"/>
      <c r="BK303"/>
      <c r="BL303"/>
      <c r="BM303"/>
      <c r="BN303" s="37"/>
      <c r="BO303"/>
      <c r="BP303"/>
      <c r="BQ303"/>
      <c r="BR303"/>
      <c r="BS303" s="37"/>
    </row>
    <row r="304" spans="1:71" x14ac:dyDescent="0.2">
      <c r="A304" s="40" t="str">
        <f t="shared" si="10"/>
        <v/>
      </c>
      <c r="B304"/>
      <c r="C304"/>
      <c r="D304"/>
      <c r="E304" s="37"/>
      <c r="F304"/>
      <c r="G304"/>
      <c r="H304" s="37"/>
      <c r="I304"/>
      <c r="J304"/>
      <c r="K304"/>
      <c r="L304" s="37"/>
      <c r="M304"/>
      <c r="N304"/>
      <c r="O304"/>
      <c r="P304" s="37"/>
      <c r="Q304"/>
      <c r="R304"/>
      <c r="S304"/>
      <c r="T304"/>
      <c r="U304"/>
      <c r="V304"/>
      <c r="W304"/>
      <c r="X304" s="37"/>
      <c r="Y304"/>
      <c r="Z304"/>
      <c r="AA304"/>
      <c r="AB304"/>
      <c r="AC304"/>
      <c r="AD304"/>
      <c r="AE304"/>
      <c r="AF304"/>
      <c r="AG304"/>
      <c r="AH304"/>
      <c r="AI304" s="37"/>
      <c r="AJ304" s="37"/>
      <c r="AK304"/>
      <c r="AL304"/>
      <c r="AM304"/>
      <c r="AN304"/>
      <c r="AO304" s="37"/>
      <c r="AP304" s="37"/>
      <c r="AQ304"/>
      <c r="AR304"/>
      <c r="AS304" s="37"/>
      <c r="AT304" s="37"/>
      <c r="AU304" s="37"/>
      <c r="AV304" s="37"/>
      <c r="AW304" s="37"/>
      <c r="AX304" s="37"/>
      <c r="AY304"/>
      <c r="AZ304" s="37"/>
      <c r="BA304" s="37"/>
      <c r="BB304" s="37"/>
      <c r="BC304" s="37"/>
      <c r="BD304" s="37"/>
      <c r="BE304" s="37"/>
      <c r="BF304"/>
      <c r="BG304"/>
      <c r="BH304"/>
      <c r="BI304"/>
      <c r="BJ304"/>
      <c r="BK304" s="37"/>
      <c r="BL304"/>
      <c r="BM304" s="37"/>
      <c r="BN304" s="37"/>
      <c r="BO304"/>
      <c r="BP304"/>
      <c r="BQ304"/>
      <c r="BR304" s="37"/>
      <c r="BS304" s="37"/>
    </row>
    <row r="305" spans="1:71" x14ac:dyDescent="0.2">
      <c r="A305" s="40" t="str">
        <f t="shared" si="10"/>
        <v/>
      </c>
      <c r="B305"/>
      <c r="C305"/>
      <c r="D305"/>
      <c r="E305"/>
      <c r="F305"/>
      <c r="G305"/>
      <c r="H305"/>
      <c r="I305" s="37"/>
      <c r="J305" s="37"/>
      <c r="K305"/>
      <c r="L305" s="37"/>
      <c r="M305"/>
      <c r="N305"/>
      <c r="O305"/>
      <c r="P305"/>
      <c r="Q305"/>
      <c r="R305"/>
      <c r="S305"/>
      <c r="T305"/>
      <c r="U305"/>
      <c r="V305"/>
      <c r="W305"/>
      <c r="X305"/>
      <c r="Y305"/>
      <c r="Z305"/>
      <c r="AA305"/>
      <c r="AB305"/>
      <c r="AC305"/>
      <c r="AD305"/>
      <c r="AE305"/>
      <c r="AF305"/>
      <c r="AG305" s="37"/>
      <c r="AH305" s="37"/>
      <c r="AI305"/>
      <c r="AJ305"/>
      <c r="AK305"/>
      <c r="AL305"/>
      <c r="AM305" s="37"/>
      <c r="AN305"/>
      <c r="AO305"/>
      <c r="AP305"/>
      <c r="AQ305"/>
      <c r="AR305"/>
      <c r="AS305"/>
      <c r="AT305"/>
      <c r="AU305"/>
      <c r="AV305"/>
      <c r="AW305" s="37"/>
      <c r="AX305"/>
      <c r="AY305"/>
      <c r="AZ305"/>
      <c r="BA305"/>
      <c r="BB305"/>
      <c r="BC305" s="37"/>
      <c r="BD305"/>
      <c r="BE305"/>
      <c r="BF305"/>
      <c r="BG305"/>
      <c r="BH305"/>
      <c r="BI305"/>
      <c r="BJ305"/>
      <c r="BK305" s="37"/>
      <c r="BL305"/>
      <c r="BM305"/>
      <c r="BN305" s="37"/>
      <c r="BO305"/>
      <c r="BP305"/>
      <c r="BQ305"/>
      <c r="BR305"/>
      <c r="BS305" s="37"/>
    </row>
    <row r="306" spans="1:71" x14ac:dyDescent="0.2">
      <c r="A306" s="40" t="str">
        <f t="shared" si="10"/>
        <v/>
      </c>
      <c r="B306"/>
      <c r="C306"/>
      <c r="D306" s="37"/>
      <c r="E306" s="37"/>
      <c r="F306" s="37"/>
      <c r="G306" s="37"/>
      <c r="H306" s="37"/>
      <c r="I306" s="37"/>
      <c r="J306" s="37"/>
      <c r="K306" s="37"/>
      <c r="L306" s="37"/>
      <c r="M306" s="37"/>
      <c r="N306" s="37"/>
      <c r="O306"/>
      <c r="P306"/>
      <c r="Q306" s="37"/>
      <c r="R306" s="37"/>
      <c r="S306" s="37"/>
      <c r="T306" s="37"/>
      <c r="U306" s="37"/>
      <c r="V306" s="37"/>
      <c r="W306" s="37"/>
      <c r="X306" s="37"/>
      <c r="Y306" s="37"/>
      <c r="Z306" s="37"/>
      <c r="AA306" s="37"/>
      <c r="AB306" s="37"/>
      <c r="AC306" s="37"/>
      <c r="AD306"/>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c r="BI306" s="37"/>
      <c r="BJ306"/>
      <c r="BK306" s="37"/>
      <c r="BL306" s="37"/>
      <c r="BM306" s="37"/>
      <c r="BN306" s="37"/>
      <c r="BO306"/>
      <c r="BP306"/>
      <c r="BQ306"/>
      <c r="BR306" s="37"/>
      <c r="BS306" s="37"/>
    </row>
    <row r="307" spans="1:71" x14ac:dyDescent="0.2">
      <c r="A307" s="40" t="str">
        <f t="shared" si="10"/>
        <v/>
      </c>
      <c r="B307"/>
      <c r="C307"/>
      <c r="D307"/>
      <c r="E307" s="37"/>
      <c r="F307"/>
      <c r="G307"/>
      <c r="H307"/>
      <c r="I307" s="37"/>
      <c r="J307"/>
      <c r="K307" s="37"/>
      <c r="L307"/>
      <c r="M307" s="37"/>
      <c r="N307"/>
      <c r="O307"/>
      <c r="P307"/>
      <c r="Q307"/>
      <c r="R307"/>
      <c r="S307"/>
      <c r="T307"/>
      <c r="U307"/>
      <c r="V307"/>
      <c r="W307"/>
      <c r="X307" s="37"/>
      <c r="Y307"/>
      <c r="Z307"/>
      <c r="AA307"/>
      <c r="AB307"/>
      <c r="AC307"/>
      <c r="AD307"/>
      <c r="AE307"/>
      <c r="AF307"/>
      <c r="AG307" s="37"/>
      <c r="AH307" s="37"/>
      <c r="AI307" s="37"/>
      <c r="AJ307"/>
      <c r="AK307"/>
      <c r="AL307"/>
      <c r="AM307" s="37"/>
      <c r="AN307"/>
      <c r="AO307"/>
      <c r="AP307"/>
      <c r="AQ307"/>
      <c r="AR307"/>
      <c r="AS307"/>
      <c r="AT307"/>
      <c r="AU307"/>
      <c r="AV307" s="37"/>
      <c r="AW307" s="37"/>
      <c r="AX307"/>
      <c r="AY307"/>
      <c r="AZ307" s="37"/>
      <c r="BA307"/>
      <c r="BB307"/>
      <c r="BC307" s="37"/>
      <c r="BD307" s="37"/>
      <c r="BE307" s="37"/>
      <c r="BF307"/>
      <c r="BG307"/>
      <c r="BH307"/>
      <c r="BI307"/>
      <c r="BJ307"/>
      <c r="BK307" s="37"/>
      <c r="BL307"/>
      <c r="BM307" s="37"/>
      <c r="BN307" s="37"/>
      <c r="BO307"/>
      <c r="BP307"/>
      <c r="BQ307"/>
      <c r="BR307"/>
      <c r="BS307" s="37"/>
    </row>
    <row r="308" spans="1:71" x14ac:dyDescent="0.2">
      <c r="A308" s="40" t="str">
        <f t="shared" si="10"/>
        <v/>
      </c>
      <c r="B308"/>
      <c r="C308"/>
      <c r="D308"/>
      <c r="E308"/>
      <c r="F308"/>
      <c r="G308"/>
      <c r="H308"/>
      <c r="I308"/>
      <c r="J308"/>
      <c r="K308"/>
      <c r="L308"/>
      <c r="M308" s="37"/>
      <c r="N308"/>
      <c r="O308"/>
      <c r="P308"/>
      <c r="Q308"/>
      <c r="R308"/>
      <c r="S308"/>
      <c r="T308"/>
      <c r="U308"/>
      <c r="V308"/>
      <c r="W308"/>
      <c r="X308"/>
      <c r="Y308"/>
      <c r="Z308"/>
      <c r="AA308"/>
      <c r="AB308"/>
      <c r="AC308"/>
      <c r="AD308"/>
      <c r="AE308"/>
      <c r="AF308"/>
      <c r="AG308"/>
      <c r="AH308"/>
      <c r="AI308" s="37"/>
      <c r="AJ308"/>
      <c r="AK308"/>
      <c r="AL308"/>
      <c r="AM308"/>
      <c r="AN308"/>
      <c r="AO308"/>
      <c r="AP308"/>
      <c r="AQ308"/>
      <c r="AR308"/>
      <c r="AS308"/>
      <c r="AT308"/>
      <c r="AU308"/>
      <c r="AV308" s="37"/>
      <c r="AW308" s="37"/>
      <c r="AX308"/>
      <c r="AY308"/>
      <c r="AZ308" s="37"/>
      <c r="BA308"/>
      <c r="BB308"/>
      <c r="BC308"/>
      <c r="BD308" s="37"/>
      <c r="BE308"/>
      <c r="BF308"/>
      <c r="BG308"/>
      <c r="BH308"/>
      <c r="BI308" s="37"/>
      <c r="BJ308"/>
      <c r="BK308"/>
      <c r="BL308"/>
      <c r="BM308"/>
      <c r="BN308"/>
      <c r="BO308"/>
      <c r="BP308"/>
      <c r="BQ308"/>
      <c r="BR308"/>
      <c r="BS308" s="37"/>
    </row>
    <row r="309" spans="1:71" x14ac:dyDescent="0.2">
      <c r="A309" s="40" t="str">
        <f t="shared" si="10"/>
        <v/>
      </c>
      <c r="B309"/>
      <c r="C309"/>
      <c r="D309"/>
      <c r="E309"/>
      <c r="F309"/>
      <c r="G309"/>
      <c r="H309"/>
      <c r="I309"/>
      <c r="J309"/>
      <c r="K309"/>
      <c r="L309"/>
      <c r="M309"/>
      <c r="N309"/>
      <c r="O309"/>
      <c r="P309"/>
      <c r="Q309"/>
      <c r="R309"/>
      <c r="S309"/>
      <c r="T309"/>
      <c r="U309" s="37"/>
      <c r="V309"/>
      <c r="W309"/>
      <c r="X309"/>
      <c r="Y309"/>
      <c r="Z309"/>
      <c r="AA309"/>
      <c r="AB309"/>
      <c r="AC309"/>
      <c r="AD309"/>
      <c r="AE309"/>
      <c r="AF309"/>
      <c r="AG309"/>
      <c r="AH309"/>
      <c r="AI309"/>
      <c r="AJ309"/>
      <c r="AK309"/>
      <c r="AL309"/>
      <c r="AM309"/>
      <c r="AN309"/>
      <c r="AO309"/>
      <c r="AP309"/>
      <c r="AQ309"/>
      <c r="AR309"/>
      <c r="AS309"/>
      <c r="AT309"/>
      <c r="AU309"/>
      <c r="AV309"/>
      <c r="AW309"/>
      <c r="AX309"/>
      <c r="AY309"/>
      <c r="AZ309" s="37"/>
      <c r="BA309"/>
      <c r="BB309"/>
      <c r="BC309"/>
      <c r="BD309"/>
      <c r="BE309"/>
      <c r="BF309"/>
      <c r="BG309"/>
      <c r="BH309"/>
      <c r="BI309"/>
      <c r="BJ309"/>
      <c r="BK309"/>
      <c r="BL309"/>
      <c r="BM309"/>
      <c r="BN309"/>
      <c r="BO309"/>
      <c r="BP309"/>
      <c r="BQ309"/>
      <c r="BR309"/>
      <c r="BS309" s="37"/>
    </row>
    <row r="310" spans="1:71" x14ac:dyDescent="0.2">
      <c r="A310" s="40" t="str">
        <f t="shared" si="10"/>
        <v/>
      </c>
      <c r="B310"/>
      <c r="C310"/>
      <c r="D310"/>
      <c r="E310"/>
      <c r="F310"/>
      <c r="G310"/>
      <c r="H310"/>
      <c r="I310"/>
      <c r="J310"/>
      <c r="K310" s="37"/>
      <c r="L310"/>
      <c r="M310" s="37"/>
      <c r="N310"/>
      <c r="O310"/>
      <c r="P310"/>
      <c r="Q310"/>
      <c r="R310"/>
      <c r="S310"/>
      <c r="T310"/>
      <c r="U310"/>
      <c r="V310" s="37"/>
      <c r="W310"/>
      <c r="X310"/>
      <c r="Y310"/>
      <c r="Z310"/>
      <c r="AA310"/>
      <c r="AB310"/>
      <c r="AC310" s="37"/>
      <c r="AD310"/>
      <c r="AE310"/>
      <c r="AF310"/>
      <c r="AG310"/>
      <c r="AH310"/>
      <c r="AI310"/>
      <c r="AJ310"/>
      <c r="AK310" s="37"/>
      <c r="AL310" s="37"/>
      <c r="AM310" s="37"/>
      <c r="AN310"/>
      <c r="AO310" s="37"/>
      <c r="AP310"/>
      <c r="AQ310"/>
      <c r="AR310" s="37"/>
      <c r="AS310"/>
      <c r="AT310" s="37"/>
      <c r="AU310"/>
      <c r="AV310" s="37"/>
      <c r="AW310" s="37"/>
      <c r="AX310" s="37"/>
      <c r="AY310" s="37"/>
      <c r="AZ310" s="37"/>
      <c r="BA310" s="37"/>
      <c r="BB310" s="37"/>
      <c r="BC310" s="37"/>
      <c r="BD310" s="37"/>
      <c r="BE310" s="37"/>
      <c r="BF310" s="37"/>
      <c r="BG310"/>
      <c r="BH310"/>
      <c r="BI310" s="37"/>
      <c r="BJ310"/>
      <c r="BK310" s="37"/>
      <c r="BL310" s="37"/>
      <c r="BM310" s="37"/>
      <c r="BN310" s="37"/>
      <c r="BO310"/>
      <c r="BP310"/>
      <c r="BQ310"/>
      <c r="BR310" s="37"/>
      <c r="BS310" s="37"/>
    </row>
    <row r="311" spans="1:71" x14ac:dyDescent="0.2">
      <c r="A311" s="40" t="str">
        <f t="shared" si="10"/>
        <v/>
      </c>
      <c r="B311"/>
      <c r="C311"/>
      <c r="D311"/>
      <c r="E311" s="37"/>
      <c r="F311" s="37"/>
      <c r="G311"/>
      <c r="H311"/>
      <c r="I311"/>
      <c r="J311" s="37"/>
      <c r="K311"/>
      <c r="L311" s="37"/>
      <c r="M311"/>
      <c r="N311"/>
      <c r="O311"/>
      <c r="P311"/>
      <c r="Q311"/>
      <c r="R311"/>
      <c r="S311"/>
      <c r="T311"/>
      <c r="U311"/>
      <c r="V311"/>
      <c r="W311" s="37"/>
      <c r="X311" s="37"/>
      <c r="Y311"/>
      <c r="Z311"/>
      <c r="AA311"/>
      <c r="AB311"/>
      <c r="AC311"/>
      <c r="AD311"/>
      <c r="AE311"/>
      <c r="AF311"/>
      <c r="AG311"/>
      <c r="AH311"/>
      <c r="AI311"/>
      <c r="AJ311"/>
      <c r="AK311"/>
      <c r="AL311"/>
      <c r="AM311" s="37"/>
      <c r="AN311"/>
      <c r="AO311"/>
      <c r="AP311"/>
      <c r="AQ311"/>
      <c r="AR311"/>
      <c r="AS311"/>
      <c r="AT311"/>
      <c r="AU311"/>
      <c r="AV311"/>
      <c r="AW311"/>
      <c r="AX311" s="37"/>
      <c r="AY311"/>
      <c r="AZ311" s="37"/>
      <c r="BA311"/>
      <c r="BB311"/>
      <c r="BC311" s="37"/>
      <c r="BD311" s="37"/>
      <c r="BE311"/>
      <c r="BF311"/>
      <c r="BG311"/>
      <c r="BH311"/>
      <c r="BI311"/>
      <c r="BJ311"/>
      <c r="BK311" s="37"/>
      <c r="BL311"/>
      <c r="BM311"/>
      <c r="BN311"/>
      <c r="BO311"/>
      <c r="BP311"/>
      <c r="BQ311"/>
      <c r="BR311"/>
      <c r="BS311" s="37"/>
    </row>
    <row r="312" spans="1:71" x14ac:dyDescent="0.2">
      <c r="A312" s="40" t="str">
        <f t="shared" si="10"/>
        <v/>
      </c>
      <c r="B312"/>
      <c r="C312"/>
      <c r="D312"/>
      <c r="E312"/>
      <c r="F312"/>
      <c r="G312"/>
      <c r="H312"/>
      <c r="I312"/>
      <c r="J312"/>
      <c r="K312"/>
      <c r="L312"/>
      <c r="M312"/>
      <c r="N312"/>
      <c r="O312"/>
      <c r="P312"/>
      <c r="Q312"/>
      <c r="R312"/>
      <c r="S312"/>
      <c r="T312"/>
      <c r="U312" s="37"/>
      <c r="V312"/>
      <c r="W312"/>
      <c r="X312"/>
      <c r="Y312"/>
      <c r="Z312"/>
      <c r="AA312"/>
      <c r="AB312"/>
      <c r="AC312"/>
      <c r="AD312"/>
      <c r="AE312"/>
      <c r="AF312"/>
      <c r="AG312"/>
      <c r="AH312"/>
      <c r="AI312"/>
      <c r="AJ312"/>
      <c r="AK312"/>
      <c r="AL312"/>
      <c r="AM312"/>
      <c r="AN312"/>
      <c r="AO312"/>
      <c r="AP312"/>
      <c r="AQ312"/>
      <c r="AR312"/>
      <c r="AS312"/>
      <c r="AT312"/>
      <c r="AU312"/>
      <c r="AV312" s="37"/>
      <c r="AW312"/>
      <c r="AX312"/>
      <c r="AY312"/>
      <c r="AZ312"/>
      <c r="BA312"/>
      <c r="BB312"/>
      <c r="BC312"/>
      <c r="BD312" s="37"/>
      <c r="BE312"/>
      <c r="BF312"/>
      <c r="BG312"/>
      <c r="BH312"/>
      <c r="BI312"/>
      <c r="BJ312"/>
      <c r="BK312" s="37"/>
      <c r="BL312"/>
      <c r="BM312"/>
      <c r="BN312" s="37"/>
      <c r="BO312"/>
      <c r="BP312"/>
      <c r="BQ312"/>
      <c r="BR312"/>
      <c r="BS312" s="37"/>
    </row>
    <row r="313" spans="1:71" x14ac:dyDescent="0.2">
      <c r="A313" s="40" t="str">
        <f t="shared" si="10"/>
        <v/>
      </c>
      <c r="B313"/>
      <c r="C313"/>
      <c r="D313"/>
      <c r="E313"/>
      <c r="F313"/>
      <c r="G313"/>
      <c r="H313"/>
      <c r="I313"/>
      <c r="J313" s="37"/>
      <c r="K313"/>
      <c r="L313"/>
      <c r="M313"/>
      <c r="N313" s="37"/>
      <c r="O313"/>
      <c r="P313"/>
      <c r="Q313"/>
      <c r="R313"/>
      <c r="S313"/>
      <c r="T313"/>
      <c r="U313"/>
      <c r="V313"/>
      <c r="W313"/>
      <c r="X313"/>
      <c r="Y313"/>
      <c r="Z313"/>
      <c r="AA313"/>
      <c r="AB313"/>
      <c r="AC313"/>
      <c r="AD313"/>
      <c r="AE313"/>
      <c r="AF313"/>
      <c r="AG313"/>
      <c r="AH313" s="37"/>
      <c r="AI313"/>
      <c r="AJ313"/>
      <c r="AK313"/>
      <c r="AL313"/>
      <c r="AM313"/>
      <c r="AN313"/>
      <c r="AO313"/>
      <c r="AP313"/>
      <c r="AQ313"/>
      <c r="AR313" s="37"/>
      <c r="AS313"/>
      <c r="AT313"/>
      <c r="AU313"/>
      <c r="AV313"/>
      <c r="AW313"/>
      <c r="AX313"/>
      <c r="AY313"/>
      <c r="AZ313"/>
      <c r="BA313"/>
      <c r="BB313"/>
      <c r="BC313"/>
      <c r="BD313"/>
      <c r="BE313"/>
      <c r="BF313"/>
      <c r="BG313"/>
      <c r="BH313"/>
      <c r="BI313"/>
      <c r="BJ313"/>
      <c r="BK313"/>
      <c r="BL313"/>
      <c r="BM313"/>
      <c r="BN313"/>
      <c r="BO313"/>
      <c r="BP313"/>
      <c r="BQ313"/>
      <c r="BR313"/>
      <c r="BS313" s="37"/>
    </row>
    <row r="314" spans="1:71" x14ac:dyDescent="0.2">
      <c r="A314" s="40" t="str">
        <f t="shared" si="10"/>
        <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s="37"/>
      <c r="AX314" s="37"/>
      <c r="AY314"/>
      <c r="AZ314" s="37"/>
      <c r="BA314"/>
      <c r="BB314" s="37"/>
      <c r="BC314" s="37"/>
      <c r="BD314" s="37"/>
      <c r="BE314"/>
      <c r="BF314" s="37"/>
      <c r="BG314"/>
      <c r="BH314"/>
      <c r="BI314" s="37"/>
      <c r="BJ314"/>
      <c r="BK314" s="37"/>
      <c r="BL314"/>
      <c r="BM314" s="37"/>
      <c r="BN314" s="37"/>
      <c r="BO314"/>
      <c r="BP314"/>
      <c r="BQ314"/>
      <c r="BR314" s="37"/>
      <c r="BS314" s="37"/>
    </row>
    <row r="315" spans="1:71" x14ac:dyDescent="0.2">
      <c r="A315" s="40" t="str">
        <f t="shared" si="10"/>
        <v/>
      </c>
      <c r="B315"/>
      <c r="C315"/>
      <c r="D315"/>
      <c r="E315"/>
      <c r="F315"/>
      <c r="G315"/>
      <c r="H315"/>
      <c r="I315"/>
      <c r="J315"/>
      <c r="K315"/>
      <c r="L315"/>
      <c r="M315"/>
      <c r="N315"/>
      <c r="O315"/>
      <c r="P315"/>
      <c r="Q315"/>
      <c r="R315"/>
      <c r="S315"/>
      <c r="T315"/>
      <c r="U315"/>
      <c r="V315"/>
      <c r="W315"/>
      <c r="X315" s="37"/>
      <c r="Y315"/>
      <c r="Z315"/>
      <c r="AA315"/>
      <c r="AB315"/>
      <c r="AC315"/>
      <c r="AD315"/>
      <c r="AE315"/>
      <c r="AF315"/>
      <c r="AG315"/>
      <c r="AH315"/>
      <c r="AI315"/>
      <c r="AJ315"/>
      <c r="AK315"/>
      <c r="AL315"/>
      <c r="AM315"/>
      <c r="AN315"/>
      <c r="AO315"/>
      <c r="AP315"/>
      <c r="AQ315"/>
      <c r="AR315"/>
      <c r="AS315"/>
      <c r="AT315"/>
      <c r="AU315"/>
      <c r="AV315"/>
      <c r="AW315"/>
      <c r="AX315"/>
      <c r="AY315"/>
      <c r="AZ315" s="37"/>
      <c r="BA315"/>
      <c r="BB315"/>
      <c r="BC315"/>
      <c r="BD315" s="37"/>
      <c r="BE315"/>
      <c r="BF315"/>
      <c r="BG315"/>
      <c r="BH315"/>
      <c r="BI315"/>
      <c r="BJ315"/>
      <c r="BK315" s="37"/>
      <c r="BL315"/>
      <c r="BM315" s="37"/>
      <c r="BN315"/>
      <c r="BO315"/>
      <c r="BP315"/>
      <c r="BQ315"/>
      <c r="BR315"/>
      <c r="BS315" s="37"/>
    </row>
    <row r="316" spans="1:71" x14ac:dyDescent="0.2">
      <c r="A316" s="40" t="str">
        <f t="shared" si="10"/>
        <v/>
      </c>
      <c r="B316"/>
      <c r="C316"/>
      <c r="D316"/>
      <c r="E316" s="37"/>
      <c r="F316" s="37"/>
      <c r="G316" s="37"/>
      <c r="H316" s="37"/>
      <c r="I316" s="37"/>
      <c r="J316" s="37"/>
      <c r="K316" s="37"/>
      <c r="L316" s="37"/>
      <c r="M316" s="37"/>
      <c r="N316" s="37"/>
      <c r="O316"/>
      <c r="P316"/>
      <c r="Q316"/>
      <c r="R316" s="37"/>
      <c r="S316" s="37"/>
      <c r="T316"/>
      <c r="U316" s="37"/>
      <c r="V316" s="37"/>
      <c r="W316" s="37"/>
      <c r="X316"/>
      <c r="Y316"/>
      <c r="Z316" s="37"/>
      <c r="AA316" s="37"/>
      <c r="AB316"/>
      <c r="AC316" s="37"/>
      <c r="AD316" s="37"/>
      <c r="AE316" s="37"/>
      <c r="AF316" s="37"/>
      <c r="AG316" s="37"/>
      <c r="AH316" s="37"/>
      <c r="AI316" s="37"/>
      <c r="AJ316"/>
      <c r="AK316" s="37"/>
      <c r="AL316" s="37"/>
      <c r="AM316" s="37"/>
      <c r="AN316"/>
      <c r="AO316" s="37"/>
      <c r="AP316" s="37"/>
      <c r="AQ316" s="37"/>
      <c r="AR316" s="37"/>
      <c r="AS316" s="37"/>
      <c r="AT316" s="37"/>
      <c r="AU316" s="37"/>
      <c r="AV316" s="37"/>
      <c r="AW316" s="37"/>
      <c r="AX316" s="37"/>
      <c r="AY316" s="37"/>
      <c r="AZ316" s="37"/>
      <c r="BA316" s="37"/>
      <c r="BB316" s="37"/>
      <c r="BC316" s="37"/>
      <c r="BD316" s="37"/>
      <c r="BE316" s="37"/>
      <c r="BF316" s="37"/>
      <c r="BG316" s="37"/>
      <c r="BH316"/>
      <c r="BI316" s="37"/>
      <c r="BJ316"/>
      <c r="BK316" s="37"/>
      <c r="BL316" s="37"/>
      <c r="BM316" s="37"/>
      <c r="BN316" s="37"/>
      <c r="BO316"/>
      <c r="BP316"/>
      <c r="BQ316"/>
      <c r="BR316" s="37"/>
      <c r="BS316" s="37"/>
    </row>
    <row r="317" spans="1:71" x14ac:dyDescent="0.2">
      <c r="A317" s="40" t="str">
        <f t="shared" si="10"/>
        <v/>
      </c>
      <c r="B317"/>
      <c r="C317"/>
      <c r="D317" s="37"/>
      <c r="E317" s="37"/>
      <c r="F317" s="37"/>
      <c r="G317"/>
      <c r="H317" s="37"/>
      <c r="I317" s="37"/>
      <c r="J317" s="37"/>
      <c r="K317" s="37"/>
      <c r="L317" s="37"/>
      <c r="M317" s="37"/>
      <c r="N317" s="37"/>
      <c r="O317"/>
      <c r="P317"/>
      <c r="Q317" s="37"/>
      <c r="R317"/>
      <c r="S317" s="37"/>
      <c r="T317"/>
      <c r="U317" s="37"/>
      <c r="V317" s="37"/>
      <c r="W317" s="37"/>
      <c r="X317" s="37"/>
      <c r="Y317"/>
      <c r="Z317" s="37"/>
      <c r="AA317" s="37"/>
      <c r="AB31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c r="BP317"/>
      <c r="BQ317" s="37"/>
      <c r="BR317" s="37"/>
      <c r="BS317" s="37"/>
    </row>
    <row r="318" spans="1:71" x14ac:dyDescent="0.2">
      <c r="A318" s="40" t="str">
        <f t="shared" si="10"/>
        <v/>
      </c>
      <c r="B318"/>
      <c r="C318"/>
      <c r="D318"/>
      <c r="E318"/>
      <c r="F318"/>
      <c r="G318"/>
      <c r="H318"/>
      <c r="I318" s="37"/>
      <c r="J318" s="37"/>
      <c r="K318"/>
      <c r="L318"/>
      <c r="M318"/>
      <c r="N318"/>
      <c r="O318"/>
      <c r="P318"/>
      <c r="Q318" s="37"/>
      <c r="R318"/>
      <c r="S318" s="37"/>
      <c r="T318"/>
      <c r="U318"/>
      <c r="V318"/>
      <c r="W318"/>
      <c r="X318"/>
      <c r="Y318"/>
      <c r="Z318"/>
      <c r="AA318"/>
      <c r="AB318" s="37"/>
      <c r="AC318"/>
      <c r="AD318"/>
      <c r="AE318"/>
      <c r="AF318"/>
      <c r="AG318"/>
      <c r="AH318"/>
      <c r="AI318"/>
      <c r="AJ318"/>
      <c r="AK318"/>
      <c r="AL318"/>
      <c r="AM318"/>
      <c r="AN318"/>
      <c r="AO318"/>
      <c r="AP318" s="37"/>
      <c r="AQ318"/>
      <c r="AR318" s="37"/>
      <c r="AS318"/>
      <c r="AT318"/>
      <c r="AU318"/>
      <c r="AV318"/>
      <c r="AW318"/>
      <c r="AX318"/>
      <c r="AY318"/>
      <c r="AZ318"/>
      <c r="BA318" s="37"/>
      <c r="BB318"/>
      <c r="BC318"/>
      <c r="BD318"/>
      <c r="BE318"/>
      <c r="BF318"/>
      <c r="BG318"/>
      <c r="BH318"/>
      <c r="BI318"/>
      <c r="BJ318"/>
      <c r="BK318"/>
      <c r="BL318"/>
      <c r="BM318"/>
      <c r="BN318"/>
      <c r="BO318"/>
      <c r="BP318"/>
      <c r="BQ318"/>
      <c r="BR318"/>
      <c r="BS318" s="37"/>
    </row>
    <row r="319" spans="1:71" x14ac:dyDescent="0.2">
      <c r="A319" s="40" t="str">
        <f t="shared" si="10"/>
        <v/>
      </c>
      <c r="B319"/>
      <c r="C319"/>
      <c r="D319"/>
      <c r="E319" s="37"/>
      <c r="F319"/>
      <c r="G319" s="37"/>
      <c r="H319"/>
      <c r="I319" s="37"/>
      <c r="J319"/>
      <c r="K319" s="37"/>
      <c r="L319" s="37"/>
      <c r="M319" s="37"/>
      <c r="N319"/>
      <c r="O319"/>
      <c r="P319"/>
      <c r="Q319"/>
      <c r="R319"/>
      <c r="S319"/>
      <c r="T319"/>
      <c r="U319"/>
      <c r="V319" s="37"/>
      <c r="W319" s="37"/>
      <c r="X319" s="37"/>
      <c r="Y319" s="37"/>
      <c r="Z319"/>
      <c r="AA319"/>
      <c r="AB319"/>
      <c r="AC319"/>
      <c r="AD319"/>
      <c r="AE319" s="37"/>
      <c r="AF319"/>
      <c r="AG319" s="37"/>
      <c r="AH319" s="37"/>
      <c r="AI319" s="37"/>
      <c r="AJ319" s="37"/>
      <c r="AK319"/>
      <c r="AL319" s="37"/>
      <c r="AM319" s="37"/>
      <c r="AN319" s="37"/>
      <c r="AO319" s="37"/>
      <c r="AP319" s="37"/>
      <c r="AQ319" s="37"/>
      <c r="AR319" s="37"/>
      <c r="AS319" s="37"/>
      <c r="AT319" s="37"/>
      <c r="AU319"/>
      <c r="AV319" s="37"/>
      <c r="AW319" s="37"/>
      <c r="AX319" s="37"/>
      <c r="AY319" s="37"/>
      <c r="AZ319" s="37"/>
      <c r="BA319" s="37"/>
      <c r="BB319" s="37"/>
      <c r="BC319" s="37"/>
      <c r="BD319" s="37"/>
      <c r="BE319" s="37"/>
      <c r="BF319"/>
      <c r="BG319" s="37"/>
      <c r="BH319" s="37"/>
      <c r="BI319" s="37"/>
      <c r="BJ319"/>
      <c r="BK319" s="37"/>
      <c r="BL319" s="37"/>
      <c r="BM319" s="37"/>
      <c r="BN319" s="37"/>
      <c r="BO319"/>
      <c r="BP319"/>
      <c r="BQ319" s="37"/>
      <c r="BR319" s="37"/>
      <c r="BS319" s="37"/>
    </row>
    <row r="320" spans="1:71" x14ac:dyDescent="0.2">
      <c r="A320" s="40" t="str">
        <f t="shared" si="10"/>
        <v/>
      </c>
      <c r="B320"/>
      <c r="C320"/>
      <c r="D320"/>
      <c r="E320"/>
      <c r="F320"/>
      <c r="G320"/>
      <c r="H320" s="37"/>
      <c r="I320"/>
      <c r="J320"/>
      <c r="K320"/>
      <c r="L320"/>
      <c r="M320"/>
      <c r="N320"/>
      <c r="O320"/>
      <c r="P320"/>
      <c r="Q320"/>
      <c r="R320"/>
      <c r="S320"/>
      <c r="T320"/>
      <c r="U320"/>
      <c r="V320"/>
      <c r="W320" s="37"/>
      <c r="X320"/>
      <c r="Y320"/>
      <c r="Z320"/>
      <c r="AA320"/>
      <c r="AB320" s="37"/>
      <c r="AC320"/>
      <c r="AD320"/>
      <c r="AE320"/>
      <c r="AF320"/>
      <c r="AG320"/>
      <c r="AH320"/>
      <c r="AI320"/>
      <c r="AJ320"/>
      <c r="AK320"/>
      <c r="AL320"/>
      <c r="AM320"/>
      <c r="AN320"/>
      <c r="AO320"/>
      <c r="AP320"/>
      <c r="AQ320"/>
      <c r="AR320"/>
      <c r="AS320"/>
      <c r="AT320"/>
      <c r="AU320"/>
      <c r="AV320" s="37"/>
      <c r="AW320" s="37"/>
      <c r="AX320" s="37"/>
      <c r="AY320"/>
      <c r="AZ320" s="37"/>
      <c r="BA320"/>
      <c r="BB320" s="37"/>
      <c r="BC320" s="37"/>
      <c r="BD320" s="37"/>
      <c r="BE320" s="37"/>
      <c r="BF320"/>
      <c r="BG320"/>
      <c r="BH320"/>
      <c r="BI320"/>
      <c r="BJ320"/>
      <c r="BK320" s="37"/>
      <c r="BL320"/>
      <c r="BM320" s="37"/>
      <c r="BN320" s="37"/>
      <c r="BO320"/>
      <c r="BP320"/>
      <c r="BQ320"/>
      <c r="BR320"/>
      <c r="BS320" s="37"/>
    </row>
    <row r="321" spans="1:71" x14ac:dyDescent="0.2">
      <c r="A321" s="40" t="str">
        <f t="shared" si="10"/>
        <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s="37"/>
      <c r="AY321"/>
      <c r="AZ321"/>
      <c r="BA321" s="37"/>
      <c r="BB321"/>
      <c r="BC321" s="37"/>
      <c r="BD321"/>
      <c r="BE321"/>
      <c r="BF321"/>
      <c r="BG321"/>
      <c r="BH321"/>
      <c r="BI321"/>
      <c r="BJ321"/>
      <c r="BK321" s="37"/>
      <c r="BL321"/>
      <c r="BM321"/>
      <c r="BN321"/>
      <c r="BO321"/>
      <c r="BP321"/>
      <c r="BQ321"/>
      <c r="BR321"/>
      <c r="BS321" s="37"/>
    </row>
    <row r="322" spans="1:71" x14ac:dyDescent="0.2">
      <c r="A322" s="40" t="str">
        <f t="shared" si="10"/>
        <v/>
      </c>
      <c r="B322"/>
      <c r="C322"/>
      <c r="D322"/>
      <c r="E322"/>
      <c r="F322"/>
      <c r="G322"/>
      <c r="H322"/>
      <c r="I322" s="37"/>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s="37"/>
    </row>
    <row r="323" spans="1:71" x14ac:dyDescent="0.2">
      <c r="A323" s="40" t="str">
        <f t="shared" ref="A323:A386" si="11">B323&amp;C323</f>
        <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s="37"/>
      <c r="BN323"/>
      <c r="BO323"/>
      <c r="BP323"/>
      <c r="BQ323"/>
      <c r="BR323"/>
      <c r="BS323" s="37"/>
    </row>
    <row r="324" spans="1:71" x14ac:dyDescent="0.2">
      <c r="A324" s="40" t="str">
        <f t="shared" si="11"/>
        <v/>
      </c>
      <c r="B324"/>
      <c r="C324"/>
      <c r="D324"/>
      <c r="E324" s="37"/>
      <c r="F324"/>
      <c r="G324" s="37"/>
      <c r="H324" s="37"/>
      <c r="I324" s="37"/>
      <c r="J324"/>
      <c r="K324"/>
      <c r="L324" s="37"/>
      <c r="M324"/>
      <c r="N324" s="37"/>
      <c r="O324" s="37"/>
      <c r="P324"/>
      <c r="Q324" s="37"/>
      <c r="R324"/>
      <c r="S324"/>
      <c r="T324"/>
      <c r="U324"/>
      <c r="V324"/>
      <c r="W324"/>
      <c r="X324"/>
      <c r="Y324"/>
      <c r="Z324"/>
      <c r="AA324"/>
      <c r="AB324"/>
      <c r="AC324" s="37"/>
      <c r="AD324"/>
      <c r="AE324"/>
      <c r="AF324"/>
      <c r="AG324"/>
      <c r="AH324" s="37"/>
      <c r="AI324" s="37"/>
      <c r="AJ324"/>
      <c r="AK324"/>
      <c r="AL324" s="37"/>
      <c r="AM324" s="37"/>
      <c r="AN324"/>
      <c r="AO324" s="37"/>
      <c r="AP324" s="37"/>
      <c r="AQ324" s="37"/>
      <c r="AR324" s="37"/>
      <c r="AS324" s="37"/>
      <c r="AT324" s="37"/>
      <c r="AU324"/>
      <c r="AV324" s="37"/>
      <c r="AW324" s="37"/>
      <c r="AX324" s="37"/>
      <c r="AY324"/>
      <c r="AZ324" s="37"/>
      <c r="BA324" s="37"/>
      <c r="BB324" s="37"/>
      <c r="BC324" s="37"/>
      <c r="BD324" s="37"/>
      <c r="BE324" s="37"/>
      <c r="BF324" s="37"/>
      <c r="BG324" s="37"/>
      <c r="BH324"/>
      <c r="BI324"/>
      <c r="BJ324"/>
      <c r="BK324" s="37"/>
      <c r="BL324"/>
      <c r="BM324" s="37"/>
      <c r="BN324" s="37"/>
      <c r="BO324"/>
      <c r="BP324"/>
      <c r="BQ324"/>
      <c r="BR324" s="37"/>
      <c r="BS324" s="37"/>
    </row>
    <row r="325" spans="1:71" x14ac:dyDescent="0.2">
      <c r="A325" s="40" t="str">
        <f t="shared" si="11"/>
        <v/>
      </c>
      <c r="B325"/>
      <c r="C325"/>
      <c r="D325"/>
      <c r="E325"/>
      <c r="F325"/>
      <c r="G325"/>
      <c r="H325"/>
      <c r="I325"/>
      <c r="J325"/>
      <c r="K325"/>
      <c r="L325"/>
      <c r="M325" s="37"/>
      <c r="N325" s="37"/>
      <c r="O325"/>
      <c r="P325"/>
      <c r="Q325"/>
      <c r="R325"/>
      <c r="S325"/>
      <c r="T325"/>
      <c r="U325"/>
      <c r="V325"/>
      <c r="W325"/>
      <c r="X325" s="37"/>
      <c r="Y325"/>
      <c r="Z325"/>
      <c r="AA325"/>
      <c r="AB325"/>
      <c r="AC325"/>
      <c r="AD325"/>
      <c r="AE325"/>
      <c r="AF325"/>
      <c r="AG325"/>
      <c r="AH325"/>
      <c r="AI325" s="37"/>
      <c r="AJ325"/>
      <c r="AK325"/>
      <c r="AL325"/>
      <c r="AM325"/>
      <c r="AN325"/>
      <c r="AO325"/>
      <c r="AP325"/>
      <c r="AQ325" s="37"/>
      <c r="AR325" s="37"/>
      <c r="AS325"/>
      <c r="AT325"/>
      <c r="AU325"/>
      <c r="AV325" s="37"/>
      <c r="AW325" s="37"/>
      <c r="AX325" s="37"/>
      <c r="AY325"/>
      <c r="AZ325" s="37"/>
      <c r="BA325" s="37"/>
      <c r="BB325" s="37"/>
      <c r="BC325" s="37"/>
      <c r="BD325" s="37"/>
      <c r="BE325" s="37"/>
      <c r="BF325" s="37"/>
      <c r="BG325" s="37"/>
      <c r="BH325"/>
      <c r="BI325" s="37"/>
      <c r="BJ325"/>
      <c r="BK325" s="37"/>
      <c r="BL325" s="37"/>
      <c r="BM325" s="37"/>
      <c r="BN325" s="37"/>
      <c r="BO325"/>
      <c r="BP325"/>
      <c r="BQ325"/>
      <c r="BR325"/>
      <c r="BS325" s="37"/>
    </row>
    <row r="326" spans="1:71" x14ac:dyDescent="0.2">
      <c r="A326" s="40" t="str">
        <f t="shared" si="11"/>
        <v/>
      </c>
      <c r="B326"/>
      <c r="C326"/>
      <c r="D326" s="37"/>
      <c r="E326" s="37"/>
      <c r="F326" s="37"/>
      <c r="G326" s="37"/>
      <c r="H326" s="37"/>
      <c r="I326" s="37"/>
      <c r="J326" s="37"/>
      <c r="K326" s="37"/>
      <c r="L326" s="37"/>
      <c r="M326" s="37"/>
      <c r="N326" s="37"/>
      <c r="O326"/>
      <c r="P326"/>
      <c r="Q326" s="37"/>
      <c r="R326" s="37"/>
      <c r="S326" s="37"/>
      <c r="T326"/>
      <c r="U326" s="37"/>
      <c r="V326" s="37"/>
      <c r="W326" s="37"/>
      <c r="X326" s="37"/>
      <c r="Y326"/>
      <c r="Z326" s="37"/>
      <c r="AA326"/>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c r="BQ326" s="37"/>
      <c r="BR326" s="37"/>
      <c r="BS326" s="37"/>
    </row>
    <row r="327" spans="1:71" x14ac:dyDescent="0.2">
      <c r="A327" s="40" t="str">
        <f t="shared" si="11"/>
        <v/>
      </c>
      <c r="B327"/>
      <c r="C327"/>
      <c r="D327"/>
      <c r="E327" s="37"/>
      <c r="F327"/>
      <c r="G327"/>
      <c r="H327"/>
      <c r="I327" s="37"/>
      <c r="J327" s="37"/>
      <c r="K327"/>
      <c r="L327"/>
      <c r="M327" s="37"/>
      <c r="N327" s="37"/>
      <c r="O327"/>
      <c r="P327"/>
      <c r="Q327"/>
      <c r="R327"/>
      <c r="S327"/>
      <c r="T327"/>
      <c r="U327"/>
      <c r="V327" s="37"/>
      <c r="W327"/>
      <c r="X327" s="37"/>
      <c r="Y327"/>
      <c r="Z327"/>
      <c r="AA327"/>
      <c r="AB327"/>
      <c r="AC327"/>
      <c r="AD327"/>
      <c r="AE327"/>
      <c r="AF327"/>
      <c r="AG327" s="37"/>
      <c r="AH327" s="37"/>
      <c r="AI327" s="37"/>
      <c r="AJ327"/>
      <c r="AK327"/>
      <c r="AL327" s="37"/>
      <c r="AM327" s="37"/>
      <c r="AN327"/>
      <c r="AO327" s="37"/>
      <c r="AP327"/>
      <c r="AQ327"/>
      <c r="AR327" s="37"/>
      <c r="AS327"/>
      <c r="AT327"/>
      <c r="AU327"/>
      <c r="AV327" s="37"/>
      <c r="AW327"/>
      <c r="AX327" s="37"/>
      <c r="AY327"/>
      <c r="AZ327" s="37"/>
      <c r="BA327" s="37"/>
      <c r="BB327" s="37"/>
      <c r="BC327" s="37"/>
      <c r="BD327" s="37"/>
      <c r="BE327"/>
      <c r="BF327" s="37"/>
      <c r="BG327"/>
      <c r="BH327"/>
      <c r="BI327"/>
      <c r="BJ327"/>
      <c r="BK327"/>
      <c r="BL327"/>
      <c r="BM327" s="37"/>
      <c r="BN327" s="37"/>
      <c r="BO327"/>
      <c r="BP327"/>
      <c r="BQ327"/>
      <c r="BR327" s="37"/>
      <c r="BS327" s="37"/>
    </row>
    <row r="328" spans="1:71" x14ac:dyDescent="0.2">
      <c r="A328" s="40" t="str">
        <f t="shared" si="11"/>
        <v/>
      </c>
      <c r="B328"/>
      <c r="C328"/>
      <c r="D328"/>
      <c r="E328" s="37"/>
      <c r="F328"/>
      <c r="G328"/>
      <c r="H328" s="37"/>
      <c r="I328" s="37"/>
      <c r="J328" s="37"/>
      <c r="K328" s="37"/>
      <c r="L328" s="37"/>
      <c r="M328" s="37"/>
      <c r="N328"/>
      <c r="O328"/>
      <c r="P328" s="37"/>
      <c r="Q328"/>
      <c r="R328"/>
      <c r="S328"/>
      <c r="T328"/>
      <c r="U328" s="37"/>
      <c r="V328" s="37"/>
      <c r="W328" s="37"/>
      <c r="X328" s="37"/>
      <c r="Y328" s="37"/>
      <c r="Z328"/>
      <c r="AA328"/>
      <c r="AB328" s="37"/>
      <c r="AC328"/>
      <c r="AD328" s="37"/>
      <c r="AE328" s="37"/>
      <c r="AF328" s="37"/>
      <c r="AG328"/>
      <c r="AH328"/>
      <c r="AI328" s="37"/>
      <c r="AJ328" s="37"/>
      <c r="AK328" s="37"/>
      <c r="AL328"/>
      <c r="AM328" s="37"/>
      <c r="AN328" s="37"/>
      <c r="AO328" s="37"/>
      <c r="AP328"/>
      <c r="AQ328" s="37"/>
      <c r="AR328"/>
      <c r="AS328"/>
      <c r="AT328" s="37"/>
      <c r="AU328" s="37"/>
      <c r="AV328" s="37"/>
      <c r="AW328" s="37"/>
      <c r="AX328" s="37"/>
      <c r="AY328"/>
      <c r="AZ328" s="37"/>
      <c r="BA328" s="37"/>
      <c r="BB328" s="37"/>
      <c r="BC328" s="37"/>
      <c r="BD328" s="37"/>
      <c r="BE328"/>
      <c r="BF328"/>
      <c r="BG328"/>
      <c r="BH328"/>
      <c r="BI328"/>
      <c r="BJ328"/>
      <c r="BK328" s="37"/>
      <c r="BL328"/>
      <c r="BM328" s="37"/>
      <c r="BN328" s="37"/>
      <c r="BO328"/>
      <c r="BP328"/>
      <c r="BQ328"/>
      <c r="BR328" s="37"/>
      <c r="BS328" s="37"/>
    </row>
    <row r="329" spans="1:71" x14ac:dyDescent="0.2">
      <c r="A329" s="40" t="str">
        <f t="shared" si="11"/>
        <v/>
      </c>
      <c r="B329"/>
      <c r="C329"/>
      <c r="D329"/>
      <c r="E329"/>
      <c r="F329"/>
      <c r="G329"/>
      <c r="H329"/>
      <c r="I329" s="37"/>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s="37"/>
      <c r="BL329"/>
      <c r="BM329"/>
      <c r="BN329"/>
      <c r="BO329"/>
      <c r="BP329"/>
      <c r="BQ329"/>
      <c r="BR329"/>
      <c r="BS329" s="37"/>
    </row>
    <row r="330" spans="1:71" x14ac:dyDescent="0.2">
      <c r="A330" s="40" t="str">
        <f t="shared" si="11"/>
        <v/>
      </c>
      <c r="B330"/>
      <c r="C330"/>
      <c r="D330"/>
      <c r="E330"/>
      <c r="F330"/>
      <c r="G330"/>
      <c r="H330"/>
      <c r="I330"/>
      <c r="J330"/>
      <c r="K330"/>
      <c r="L330" s="37"/>
      <c r="M330"/>
      <c r="N330"/>
      <c r="O330"/>
      <c r="P330"/>
      <c r="Q330"/>
      <c r="R330"/>
      <c r="S330"/>
      <c r="T330"/>
      <c r="U330" s="37"/>
      <c r="V330"/>
      <c r="W330"/>
      <c r="X330" s="37"/>
      <c r="Y330"/>
      <c r="Z330"/>
      <c r="AA330"/>
      <c r="AB330"/>
      <c r="AC330"/>
      <c r="AD330"/>
      <c r="AE330"/>
      <c r="AF330"/>
      <c r="AG330"/>
      <c r="AH330" s="37"/>
      <c r="AI330"/>
      <c r="AJ330"/>
      <c r="AK330"/>
      <c r="AL330" s="37"/>
      <c r="AM330" s="37"/>
      <c r="AN330"/>
      <c r="AO330" s="37"/>
      <c r="AP330"/>
      <c r="AQ330"/>
      <c r="AR330" s="37"/>
      <c r="AS330" s="37"/>
      <c r="AT330" s="37"/>
      <c r="AU330"/>
      <c r="AV330" s="37"/>
      <c r="AW330" s="37"/>
      <c r="AX330" s="37"/>
      <c r="AY330" s="37"/>
      <c r="AZ330" s="37"/>
      <c r="BA330" s="37"/>
      <c r="BB330" s="37"/>
      <c r="BC330" s="37"/>
      <c r="BD330" s="37"/>
      <c r="BE330" s="37"/>
      <c r="BF330"/>
      <c r="BG330"/>
      <c r="BH330"/>
      <c r="BI330"/>
      <c r="BJ330"/>
      <c r="BK330" s="37"/>
      <c r="BL330"/>
      <c r="BM330" s="37"/>
      <c r="BN330" s="37"/>
      <c r="BO330"/>
      <c r="BP330"/>
      <c r="BQ330"/>
      <c r="BR330" s="37"/>
      <c r="BS330" s="37"/>
    </row>
    <row r="331" spans="1:71" x14ac:dyDescent="0.2">
      <c r="A331" s="40" t="str">
        <f t="shared" si="11"/>
        <v/>
      </c>
      <c r="B331"/>
      <c r="C331"/>
      <c r="D331" s="37"/>
      <c r="E331" s="37"/>
      <c r="F331" s="37"/>
      <c r="G331"/>
      <c r="H331" s="37"/>
      <c r="I331" s="37"/>
      <c r="J331" s="37"/>
      <c r="K331" s="37"/>
      <c r="L331" s="37"/>
      <c r="M331" s="37"/>
      <c r="N331" s="37"/>
      <c r="O331"/>
      <c r="P331"/>
      <c r="Q331"/>
      <c r="R331" s="37"/>
      <c r="S331" s="37"/>
      <c r="T331"/>
      <c r="U331" s="37"/>
      <c r="V331" s="37"/>
      <c r="W331" s="37"/>
      <c r="X331" s="37"/>
      <c r="Y331"/>
      <c r="Z331" s="37"/>
      <c r="AA331"/>
      <c r="AB331" s="37"/>
      <c r="AC331"/>
      <c r="AD331" s="37"/>
      <c r="AE331" s="37"/>
      <c r="AF331" s="37"/>
      <c r="AG331" s="37"/>
      <c r="AH331" s="37"/>
      <c r="AI331" s="37"/>
      <c r="AJ331"/>
      <c r="AK331" s="37"/>
      <c r="AL331" s="37"/>
      <c r="AM331" s="37"/>
      <c r="AN331"/>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c r="BP331"/>
      <c r="BQ331"/>
      <c r="BR331" s="37"/>
      <c r="BS331" s="37"/>
    </row>
    <row r="332" spans="1:71" x14ac:dyDescent="0.2">
      <c r="A332" s="40" t="str">
        <f t="shared" si="11"/>
        <v/>
      </c>
      <c r="B332"/>
      <c r="C332"/>
      <c r="D332"/>
      <c r="E332"/>
      <c r="F332"/>
      <c r="G332"/>
      <c r="H332"/>
      <c r="I332"/>
      <c r="J332"/>
      <c r="K332"/>
      <c r="L332"/>
      <c r="M332" s="37"/>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s="37"/>
      <c r="BN332" s="37"/>
      <c r="BO332"/>
      <c r="BP332"/>
      <c r="BQ332"/>
      <c r="BR332"/>
      <c r="BS332" s="37"/>
    </row>
    <row r="333" spans="1:71" x14ac:dyDescent="0.2">
      <c r="A333" s="40" t="str">
        <f t="shared" si="11"/>
        <v/>
      </c>
      <c r="B333"/>
      <c r="C333"/>
      <c r="D333"/>
      <c r="E333" s="37"/>
      <c r="F333" s="37"/>
      <c r="G333"/>
      <c r="H333" s="37"/>
      <c r="I333" s="37"/>
      <c r="J333" s="37"/>
      <c r="K333" s="37"/>
      <c r="L333" s="37"/>
      <c r="M333" s="37"/>
      <c r="N333" s="37"/>
      <c r="O333"/>
      <c r="P333"/>
      <c r="Q333"/>
      <c r="R333"/>
      <c r="S333"/>
      <c r="T333"/>
      <c r="U333"/>
      <c r="V333" s="37"/>
      <c r="W333"/>
      <c r="X333"/>
      <c r="Y333"/>
      <c r="Z333" s="37"/>
      <c r="AA333"/>
      <c r="AB333"/>
      <c r="AC333" s="37"/>
      <c r="AD333"/>
      <c r="AE333" s="37"/>
      <c r="AF333" s="37"/>
      <c r="AG333" s="37"/>
      <c r="AH333" s="37"/>
      <c r="AI333" s="37"/>
      <c r="AJ333" s="37"/>
      <c r="AK333" s="37"/>
      <c r="AL333" s="37"/>
      <c r="AM333" s="37"/>
      <c r="AN333"/>
      <c r="AO333" s="37"/>
      <c r="AP333"/>
      <c r="AQ333" s="37"/>
      <c r="AR333" s="37"/>
      <c r="AS333" s="37"/>
      <c r="AT333" s="37"/>
      <c r="AU333"/>
      <c r="AV333" s="37"/>
      <c r="AW333" s="37"/>
      <c r="AX333" s="37"/>
      <c r="AY333"/>
      <c r="AZ333" s="37"/>
      <c r="BA333"/>
      <c r="BB333" s="37"/>
      <c r="BC333" s="37"/>
      <c r="BD333" s="37"/>
      <c r="BE333" s="37"/>
      <c r="BF333" s="37"/>
      <c r="BG333"/>
      <c r="BH333" s="37"/>
      <c r="BI333" s="37"/>
      <c r="BJ333" s="37"/>
      <c r="BK333" s="37"/>
      <c r="BL333"/>
      <c r="BM333" s="37"/>
      <c r="BN333" s="37"/>
      <c r="BO333"/>
      <c r="BP333"/>
      <c r="BQ333"/>
      <c r="BR333" s="37"/>
      <c r="BS333" s="37"/>
    </row>
    <row r="334" spans="1:71" x14ac:dyDescent="0.2">
      <c r="A334" s="40" t="str">
        <f t="shared" si="11"/>
        <v/>
      </c>
      <c r="B334"/>
      <c r="C334"/>
      <c r="D334" s="37"/>
      <c r="E334" s="37"/>
      <c r="F334" s="37"/>
      <c r="G334" s="37"/>
      <c r="H334" s="37"/>
      <c r="I334" s="37"/>
      <c r="J334" s="37"/>
      <c r="K334" s="37"/>
      <c r="L334" s="37"/>
      <c r="M334" s="37"/>
      <c r="N334" s="37"/>
      <c r="O334"/>
      <c r="P334"/>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c r="BP334"/>
      <c r="BQ334"/>
      <c r="BR334" s="37"/>
      <c r="BS334" s="37"/>
    </row>
    <row r="335" spans="1:71" x14ac:dyDescent="0.2">
      <c r="A335" s="40" t="str">
        <f t="shared" si="11"/>
        <v/>
      </c>
      <c r="B335"/>
      <c r="C335"/>
      <c r="D335"/>
      <c r="E335"/>
      <c r="F335"/>
      <c r="G335"/>
      <c r="H335"/>
      <c r="I335"/>
      <c r="J335"/>
      <c r="K335"/>
      <c r="L335"/>
      <c r="M335" s="37"/>
      <c r="N335"/>
      <c r="O335"/>
      <c r="P335"/>
      <c r="Q335"/>
      <c r="R335"/>
      <c r="S335"/>
      <c r="T335"/>
      <c r="U335"/>
      <c r="V335"/>
      <c r="W335"/>
      <c r="X335"/>
      <c r="Y335"/>
      <c r="Z335"/>
      <c r="AA335"/>
      <c r="AB335"/>
      <c r="AC335"/>
      <c r="AD335"/>
      <c r="AE335"/>
      <c r="AF335"/>
      <c r="AG335"/>
      <c r="AH335"/>
      <c r="AI335"/>
      <c r="AJ335"/>
      <c r="AK335"/>
      <c r="AL335" s="37"/>
      <c r="AM335"/>
      <c r="AN335"/>
      <c r="AO335" s="37"/>
      <c r="AP335"/>
      <c r="AQ335"/>
      <c r="AR335"/>
      <c r="AS335"/>
      <c r="AT335"/>
      <c r="AU335"/>
      <c r="AV335" s="37"/>
      <c r="AW335" s="37"/>
      <c r="AX335"/>
      <c r="AY335"/>
      <c r="AZ335" s="37"/>
      <c r="BA335"/>
      <c r="BB335" s="37"/>
      <c r="BC335" s="37"/>
      <c r="BD335" s="37"/>
      <c r="BE335" s="37"/>
      <c r="BF335"/>
      <c r="BG335"/>
      <c r="BH335"/>
      <c r="BI335"/>
      <c r="BJ335"/>
      <c r="BK335"/>
      <c r="BL335"/>
      <c r="BM335" s="37"/>
      <c r="BN335" s="37"/>
      <c r="BO335"/>
      <c r="BP335"/>
      <c r="BQ335"/>
      <c r="BR335"/>
      <c r="BS335" s="37"/>
    </row>
    <row r="336" spans="1:71" x14ac:dyDescent="0.2">
      <c r="A336" s="40" t="str">
        <f t="shared" si="11"/>
        <v/>
      </c>
      <c r="B336"/>
      <c r="C336"/>
      <c r="D336"/>
      <c r="E336"/>
      <c r="F336"/>
      <c r="G336"/>
      <c r="H336"/>
      <c r="I336"/>
      <c r="J336"/>
      <c r="K336"/>
      <c r="L336"/>
      <c r="M336"/>
      <c r="N336"/>
      <c r="O336"/>
      <c r="P336"/>
      <c r="Q336"/>
      <c r="R336"/>
      <c r="S336"/>
      <c r="T336"/>
      <c r="U336"/>
      <c r="V336"/>
      <c r="W336"/>
      <c r="X336"/>
      <c r="Y336" s="37"/>
      <c r="Z336"/>
      <c r="AA336"/>
      <c r="AB336"/>
      <c r="AC336" s="37"/>
      <c r="AD336"/>
      <c r="AE336"/>
      <c r="AF336"/>
      <c r="AG336"/>
      <c r="AH336"/>
      <c r="AI336" s="37"/>
      <c r="AJ336"/>
      <c r="AK336"/>
      <c r="AL336"/>
      <c r="AM336" s="37"/>
      <c r="AN336"/>
      <c r="AO336" s="37"/>
      <c r="AP336"/>
      <c r="AQ336"/>
      <c r="AR336" s="37"/>
      <c r="AS336"/>
      <c r="AT336" s="37"/>
      <c r="AU336"/>
      <c r="AV336" s="37"/>
      <c r="AW336" s="37"/>
      <c r="AX336" s="37"/>
      <c r="AY336"/>
      <c r="AZ336" s="37"/>
      <c r="BA336" s="37"/>
      <c r="BB336" s="37"/>
      <c r="BC336" s="37"/>
      <c r="BD336" s="37"/>
      <c r="BE336"/>
      <c r="BF336" s="37"/>
      <c r="BG336"/>
      <c r="BH336" s="37"/>
      <c r="BI336"/>
      <c r="BJ336"/>
      <c r="BK336" s="37"/>
      <c r="BL336" s="37"/>
      <c r="BM336" s="37"/>
      <c r="BN336" s="37"/>
      <c r="BO336"/>
      <c r="BP336"/>
      <c r="BQ336"/>
      <c r="BR336"/>
      <c r="BS336" s="37"/>
    </row>
    <row r="337" spans="1:71" x14ac:dyDescent="0.2">
      <c r="A337" s="40" t="str">
        <f t="shared" si="11"/>
        <v/>
      </c>
      <c r="B337"/>
      <c r="C337"/>
      <c r="D337"/>
      <c r="E337" s="37"/>
      <c r="F337"/>
      <c r="G337"/>
      <c r="H337"/>
      <c r="I337" s="37"/>
      <c r="J337"/>
      <c r="K337"/>
      <c r="L337"/>
      <c r="M337"/>
      <c r="N337"/>
      <c r="O337"/>
      <c r="P337"/>
      <c r="Q337"/>
      <c r="R337"/>
      <c r="S337"/>
      <c r="T337"/>
      <c r="U337"/>
      <c r="V337"/>
      <c r="W337"/>
      <c r="X337"/>
      <c r="Y337"/>
      <c r="Z337"/>
      <c r="AA337"/>
      <c r="AB337"/>
      <c r="AC337"/>
      <c r="AD337"/>
      <c r="AE337" s="37"/>
      <c r="AF337"/>
      <c r="AG337" s="37"/>
      <c r="AH337"/>
      <c r="AI337"/>
      <c r="AJ337"/>
      <c r="AK337"/>
      <c r="AL337" s="37"/>
      <c r="AM337" s="37"/>
      <c r="AN337"/>
      <c r="AO337" s="37"/>
      <c r="AP337"/>
      <c r="AQ337"/>
      <c r="AR337" s="37"/>
      <c r="AS337"/>
      <c r="AT337"/>
      <c r="AU337"/>
      <c r="AV337"/>
      <c r="AW337"/>
      <c r="AX337"/>
      <c r="AY337"/>
      <c r="AZ337" s="37"/>
      <c r="BA337" s="37"/>
      <c r="BB337" s="37"/>
      <c r="BC337" s="37"/>
      <c r="BD337" s="37"/>
      <c r="BE337"/>
      <c r="BF337"/>
      <c r="BG337"/>
      <c r="BH337"/>
      <c r="BI337"/>
      <c r="BJ337"/>
      <c r="BK337" s="37"/>
      <c r="BL337" s="37"/>
      <c r="BM337" s="37"/>
      <c r="BN337" s="37"/>
      <c r="BO337"/>
      <c r="BP337"/>
      <c r="BQ337"/>
      <c r="BR337"/>
      <c r="BS337" s="37"/>
    </row>
    <row r="338" spans="1:71" x14ac:dyDescent="0.2">
      <c r="A338" s="40" t="str">
        <f t="shared" si="11"/>
        <v/>
      </c>
      <c r="B338"/>
      <c r="C338"/>
      <c r="D338"/>
      <c r="E338"/>
      <c r="F338"/>
      <c r="G338"/>
      <c r="H338"/>
      <c r="I338"/>
      <c r="J338"/>
      <c r="K338"/>
      <c r="L338"/>
      <c r="M338"/>
      <c r="N338"/>
      <c r="O338"/>
      <c r="P338"/>
      <c r="Q338"/>
      <c r="R338"/>
      <c r="S338"/>
      <c r="T338"/>
      <c r="U338"/>
      <c r="V338"/>
      <c r="W338"/>
      <c r="X338" s="37"/>
      <c r="Y338"/>
      <c r="Z338"/>
      <c r="AA338"/>
      <c r="AB338"/>
      <c r="AC338"/>
      <c r="AD338"/>
      <c r="AE338"/>
      <c r="AF338"/>
      <c r="AG338"/>
      <c r="AH338"/>
      <c r="AI338"/>
      <c r="AJ338"/>
      <c r="AK338"/>
      <c r="AL338"/>
      <c r="AM338"/>
      <c r="AN338"/>
      <c r="AO338"/>
      <c r="AP338"/>
      <c r="AQ338"/>
      <c r="AR338"/>
      <c r="AS338"/>
      <c r="AT338"/>
      <c r="AU338"/>
      <c r="AV338"/>
      <c r="AW338"/>
      <c r="AX338"/>
      <c r="AY338"/>
      <c r="AZ338"/>
      <c r="BA338"/>
      <c r="BB338"/>
      <c r="BC338" s="37"/>
      <c r="BD338" s="37"/>
      <c r="BE338"/>
      <c r="BF338"/>
      <c r="BG338"/>
      <c r="BH338"/>
      <c r="BI338"/>
      <c r="BJ338"/>
      <c r="BK338"/>
      <c r="BL338"/>
      <c r="BM338"/>
      <c r="BN338"/>
      <c r="BO338"/>
      <c r="BP338"/>
      <c r="BQ338"/>
      <c r="BR338"/>
      <c r="BS338" s="37"/>
    </row>
    <row r="339" spans="1:71" x14ac:dyDescent="0.2">
      <c r="A339" s="40" t="str">
        <f t="shared" si="11"/>
        <v/>
      </c>
      <c r="B339"/>
      <c r="C339"/>
      <c r="D339"/>
      <c r="E339"/>
      <c r="F339"/>
      <c r="G339" s="37"/>
      <c r="H339"/>
      <c r="I339" s="37"/>
      <c r="J339"/>
      <c r="K339"/>
      <c r="L339" s="37"/>
      <c r="M339"/>
      <c r="N339"/>
      <c r="O339"/>
      <c r="P339"/>
      <c r="Q339"/>
      <c r="R339"/>
      <c r="S339"/>
      <c r="T339"/>
      <c r="U339"/>
      <c r="V339"/>
      <c r="W339"/>
      <c r="X339" s="37"/>
      <c r="Y339"/>
      <c r="Z339"/>
      <c r="AA339"/>
      <c r="AB339"/>
      <c r="AC339"/>
      <c r="AD339"/>
      <c r="AE339" s="37"/>
      <c r="AF339"/>
      <c r="AG339"/>
      <c r="AH339" s="37"/>
      <c r="AI339" s="37"/>
      <c r="AJ339" s="37"/>
      <c r="AK339"/>
      <c r="AL339"/>
      <c r="AM339"/>
      <c r="AN339"/>
      <c r="AO339"/>
      <c r="AP339"/>
      <c r="AQ339"/>
      <c r="AR339"/>
      <c r="AS339"/>
      <c r="AT339"/>
      <c r="AU339"/>
      <c r="AV339" s="37"/>
      <c r="AW339" s="37"/>
      <c r="AX339" s="37"/>
      <c r="AY339"/>
      <c r="AZ339" s="37"/>
      <c r="BA339"/>
      <c r="BB339"/>
      <c r="BC339" s="37"/>
      <c r="BD339" s="37"/>
      <c r="BE339" s="37"/>
      <c r="BF339"/>
      <c r="BG339"/>
      <c r="BH339"/>
      <c r="BI339"/>
      <c r="BJ339"/>
      <c r="BK339" s="37"/>
      <c r="BL339"/>
      <c r="BM339"/>
      <c r="BN339" s="37"/>
      <c r="BO339"/>
      <c r="BP339"/>
      <c r="BQ339"/>
      <c r="BR339" s="37"/>
      <c r="BS339" s="37"/>
    </row>
    <row r="340" spans="1:71" x14ac:dyDescent="0.2">
      <c r="A340" s="40" t="str">
        <f t="shared" si="11"/>
        <v/>
      </c>
      <c r="B340"/>
      <c r="C340"/>
      <c r="D340"/>
      <c r="E340" s="37"/>
      <c r="F340" s="37"/>
      <c r="G340"/>
      <c r="H340"/>
      <c r="I340" s="37"/>
      <c r="J340" s="37"/>
      <c r="K340"/>
      <c r="L340" s="37"/>
      <c r="M340" s="37"/>
      <c r="N340" s="37"/>
      <c r="O340"/>
      <c r="P340"/>
      <c r="Q340"/>
      <c r="R340"/>
      <c r="S340"/>
      <c r="T340"/>
      <c r="U340"/>
      <c r="V340"/>
      <c r="W340"/>
      <c r="X340" s="37"/>
      <c r="Y340"/>
      <c r="Z340"/>
      <c r="AA340"/>
      <c r="AB340"/>
      <c r="AC340"/>
      <c r="AD340"/>
      <c r="AE340"/>
      <c r="AF340"/>
      <c r="AG340" s="37"/>
      <c r="AH340" s="37"/>
      <c r="AI340" s="37"/>
      <c r="AJ340" s="37"/>
      <c r="AK340"/>
      <c r="AL340"/>
      <c r="AM340" s="37"/>
      <c r="AN340"/>
      <c r="AO340"/>
      <c r="AP340"/>
      <c r="AQ340"/>
      <c r="AR340" s="37"/>
      <c r="AS340" s="37"/>
      <c r="AT340"/>
      <c r="AU340"/>
      <c r="AV340" s="37"/>
      <c r="AW340" s="37"/>
      <c r="AX340" s="37"/>
      <c r="AY340"/>
      <c r="AZ340" s="37"/>
      <c r="BA340"/>
      <c r="BB340" s="37"/>
      <c r="BC340" s="37"/>
      <c r="BD340" s="37"/>
      <c r="BE340"/>
      <c r="BF340" s="37"/>
      <c r="BG340"/>
      <c r="BH340"/>
      <c r="BI340"/>
      <c r="BJ340"/>
      <c r="BK340" s="37"/>
      <c r="BL340"/>
      <c r="BM340" s="37"/>
      <c r="BN340" s="37"/>
      <c r="BO340"/>
      <c r="BP340"/>
      <c r="BQ340"/>
      <c r="BR340" s="37"/>
      <c r="BS340" s="37"/>
    </row>
    <row r="341" spans="1:71" x14ac:dyDescent="0.2">
      <c r="A341" s="40" t="str">
        <f t="shared" si="11"/>
        <v/>
      </c>
      <c r="B341"/>
      <c r="C341"/>
      <c r="D341"/>
      <c r="E341" s="37"/>
      <c r="F341"/>
      <c r="G341"/>
      <c r="H341"/>
      <c r="I341"/>
      <c r="J341"/>
      <c r="K341"/>
      <c r="L341"/>
      <c r="M341"/>
      <c r="N341"/>
      <c r="O341"/>
      <c r="P341"/>
      <c r="Q341"/>
      <c r="R341"/>
      <c r="S341"/>
      <c r="T341"/>
      <c r="U341"/>
      <c r="V341"/>
      <c r="W341"/>
      <c r="X341" s="37"/>
      <c r="Y341"/>
      <c r="Z341"/>
      <c r="AA341"/>
      <c r="AB341"/>
      <c r="AC341"/>
      <c r="AD341"/>
      <c r="AE341"/>
      <c r="AF341"/>
      <c r="AG341"/>
      <c r="AH341"/>
      <c r="AI341"/>
      <c r="AJ341"/>
      <c r="AK341"/>
      <c r="AL341"/>
      <c r="AM341"/>
      <c r="AN341"/>
      <c r="AO341"/>
      <c r="AP341"/>
      <c r="AQ341"/>
      <c r="AR341"/>
      <c r="AS341"/>
      <c r="AT341"/>
      <c r="AU341"/>
      <c r="AV341" s="37"/>
      <c r="AW341"/>
      <c r="AX341" s="37"/>
      <c r="AY341" s="37"/>
      <c r="AZ341"/>
      <c r="BA341"/>
      <c r="BB341"/>
      <c r="BC341"/>
      <c r="BD341"/>
      <c r="BE341"/>
      <c r="BF341"/>
      <c r="BG341"/>
      <c r="BH341"/>
      <c r="BI341"/>
      <c r="BJ341"/>
      <c r="BK341"/>
      <c r="BL341"/>
      <c r="BM341" s="37"/>
      <c r="BN341"/>
      <c r="BO341"/>
      <c r="BP341"/>
      <c r="BQ341"/>
      <c r="BR341"/>
      <c r="BS341" s="37"/>
    </row>
    <row r="342" spans="1:71" x14ac:dyDescent="0.2">
      <c r="A342" s="40" t="str">
        <f t="shared" si="11"/>
        <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s="37"/>
      <c r="AP342"/>
      <c r="AQ342"/>
      <c r="AR342"/>
      <c r="AS342"/>
      <c r="AT342"/>
      <c r="AU342"/>
      <c r="AV342"/>
      <c r="AW342" s="37"/>
      <c r="AX342"/>
      <c r="AY342"/>
      <c r="AZ342" s="37"/>
      <c r="BA342" s="37"/>
      <c r="BB342"/>
      <c r="BC342"/>
      <c r="BD342" s="37"/>
      <c r="BE342" s="37"/>
      <c r="BF342"/>
      <c r="BG342"/>
      <c r="BH342"/>
      <c r="BI342"/>
      <c r="BJ342"/>
      <c r="BK342"/>
      <c r="BL342"/>
      <c r="BM342"/>
      <c r="BN342" s="37"/>
      <c r="BO342"/>
      <c r="BP342"/>
      <c r="BQ342"/>
      <c r="BR342"/>
      <c r="BS342" s="37"/>
    </row>
    <row r="343" spans="1:71" x14ac:dyDescent="0.2">
      <c r="A343" s="40" t="str">
        <f t="shared" si="11"/>
        <v/>
      </c>
      <c r="B343"/>
      <c r="C343"/>
      <c r="D343" s="37"/>
      <c r="E343" s="37"/>
      <c r="F343" s="37"/>
      <c r="G343" s="37"/>
      <c r="H343" s="37"/>
      <c r="I343" s="37"/>
      <c r="J343" s="37"/>
      <c r="K343" s="37"/>
      <c r="L343" s="37"/>
      <c r="M343" s="37"/>
      <c r="N343" s="37"/>
      <c r="O343"/>
      <c r="P343"/>
      <c r="Q343" s="37"/>
      <c r="R343" s="37"/>
      <c r="S343" s="37"/>
      <c r="T343" s="37"/>
      <c r="U343" s="37"/>
      <c r="V343" s="37"/>
      <c r="W343" s="37"/>
      <c r="X343" s="37"/>
      <c r="Y343" s="37"/>
      <c r="Z343" s="37"/>
      <c r="AA343"/>
      <c r="AB343" s="37"/>
      <c r="AC343" s="37"/>
      <c r="AD343" s="37"/>
      <c r="AE343"/>
      <c r="AF343" s="37"/>
      <c r="AG343"/>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c r="BI343" s="37"/>
      <c r="BJ343" s="37"/>
      <c r="BK343" s="37"/>
      <c r="BL343" s="37"/>
      <c r="BM343" s="37"/>
      <c r="BN343" s="37"/>
      <c r="BO343" s="37"/>
      <c r="BP343"/>
      <c r="BQ343"/>
      <c r="BR343" s="37"/>
      <c r="BS343" s="37"/>
    </row>
    <row r="344" spans="1:71" x14ac:dyDescent="0.2">
      <c r="A344" s="40" t="str">
        <f t="shared" si="11"/>
        <v/>
      </c>
      <c r="B344"/>
      <c r="C344"/>
      <c r="D344"/>
      <c r="E344"/>
      <c r="F344"/>
      <c r="G344"/>
      <c r="H344"/>
      <c r="I344"/>
      <c r="J344"/>
      <c r="K344"/>
      <c r="L344"/>
      <c r="M344"/>
      <c r="N344"/>
      <c r="O344"/>
      <c r="P344"/>
      <c r="Q344"/>
      <c r="R344"/>
      <c r="S344"/>
      <c r="T344"/>
      <c r="U344"/>
      <c r="V344"/>
      <c r="W344"/>
      <c r="X344" s="37"/>
      <c r="Y344" s="37"/>
      <c r="Z344"/>
      <c r="AA344"/>
      <c r="AB344"/>
      <c r="AC344"/>
      <c r="AD344"/>
      <c r="AE344"/>
      <c r="AF344"/>
      <c r="AG344"/>
      <c r="AH344"/>
      <c r="AI344" s="37"/>
      <c r="AJ344"/>
      <c r="AK344"/>
      <c r="AL344"/>
      <c r="AM344"/>
      <c r="AN344"/>
      <c r="AO344" s="37"/>
      <c r="AP344"/>
      <c r="AQ344"/>
      <c r="AR344"/>
      <c r="AS344"/>
      <c r="AT344"/>
      <c r="AU344"/>
      <c r="AV344" s="37"/>
      <c r="AW344"/>
      <c r="AX344" s="37"/>
      <c r="AY344"/>
      <c r="AZ344" s="37"/>
      <c r="BA344"/>
      <c r="BB344" s="37"/>
      <c r="BC344" s="37"/>
      <c r="BD344" s="37"/>
      <c r="BE344" s="37"/>
      <c r="BF344"/>
      <c r="BG344"/>
      <c r="BH344"/>
      <c r="BI344" s="37"/>
      <c r="BJ344"/>
      <c r="BK344" s="37"/>
      <c r="BL344"/>
      <c r="BM344" s="37"/>
      <c r="BN344" s="37"/>
      <c r="BO344"/>
      <c r="BP344"/>
      <c r="BQ344"/>
      <c r="BR344"/>
      <c r="BS344" s="37"/>
    </row>
    <row r="345" spans="1:71" x14ac:dyDescent="0.2">
      <c r="A345" s="40" t="str">
        <f t="shared" si="11"/>
        <v/>
      </c>
      <c r="B345"/>
      <c r="C345"/>
      <c r="D345"/>
      <c r="E345" s="37"/>
      <c r="F345"/>
      <c r="G345"/>
      <c r="H345"/>
      <c r="I345"/>
      <c r="J345"/>
      <c r="K345"/>
      <c r="L345" s="37"/>
      <c r="M345"/>
      <c r="N345" s="37"/>
      <c r="O345"/>
      <c r="P345" s="37"/>
      <c r="Q345"/>
      <c r="R345"/>
      <c r="S345"/>
      <c r="T345"/>
      <c r="U345"/>
      <c r="V345"/>
      <c r="W345"/>
      <c r="X345" s="37"/>
      <c r="Y345"/>
      <c r="Z345"/>
      <c r="AA345"/>
      <c r="AB345"/>
      <c r="AC345"/>
      <c r="AD345"/>
      <c r="AE345"/>
      <c r="AF345"/>
      <c r="AG345"/>
      <c r="AH345"/>
      <c r="AI345" s="37"/>
      <c r="AJ345"/>
      <c r="AK345"/>
      <c r="AL345" s="37"/>
      <c r="AM345"/>
      <c r="AN345"/>
      <c r="AO345" s="37"/>
      <c r="AP345"/>
      <c r="AQ345"/>
      <c r="AR345" s="37"/>
      <c r="AS345"/>
      <c r="AT345" s="37"/>
      <c r="AU345"/>
      <c r="AV345" s="37"/>
      <c r="AW345" s="37"/>
      <c r="AX345" s="37"/>
      <c r="AY345"/>
      <c r="AZ345" s="37"/>
      <c r="BA345" s="37"/>
      <c r="BB345" s="37"/>
      <c r="BC345" s="37"/>
      <c r="BD345" s="37"/>
      <c r="BE345" s="37"/>
      <c r="BF345" s="37"/>
      <c r="BG345"/>
      <c r="BH345" s="37"/>
      <c r="BI345"/>
      <c r="BJ345"/>
      <c r="BK345" s="37"/>
      <c r="BL345"/>
      <c r="BM345" s="37"/>
      <c r="BN345" s="37"/>
      <c r="BO345"/>
      <c r="BP345"/>
      <c r="BQ345"/>
      <c r="BR345" s="37"/>
      <c r="BS345" s="37"/>
    </row>
    <row r="346" spans="1:71" x14ac:dyDescent="0.2">
      <c r="A346" s="40" t="str">
        <f t="shared" si="11"/>
        <v/>
      </c>
      <c r="B346"/>
      <c r="C346"/>
      <c r="D346" s="37"/>
      <c r="E346" s="37"/>
      <c r="F346"/>
      <c r="G346" s="37"/>
      <c r="H346" s="37"/>
      <c r="I346" s="37"/>
      <c r="J346"/>
      <c r="K346" s="37"/>
      <c r="L346"/>
      <c r="M346" s="37"/>
      <c r="N346" s="37"/>
      <c r="O346"/>
      <c r="P346"/>
      <c r="Q346"/>
      <c r="R346"/>
      <c r="S346"/>
      <c r="T346"/>
      <c r="U346"/>
      <c r="V346" s="37"/>
      <c r="W346" s="37"/>
      <c r="X346" s="37"/>
      <c r="Y346" s="37"/>
      <c r="Z346"/>
      <c r="AA346"/>
      <c r="AB346"/>
      <c r="AC346" s="37"/>
      <c r="AD346"/>
      <c r="AE346" s="37"/>
      <c r="AF346" s="37"/>
      <c r="AG346" s="37"/>
      <c r="AH346" s="37"/>
      <c r="AI346" s="37"/>
      <c r="AJ346" s="37"/>
      <c r="AK346" s="37"/>
      <c r="AL346" s="37"/>
      <c r="AM346" s="37"/>
      <c r="AN346"/>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c r="BP346"/>
      <c r="BQ346"/>
      <c r="BR346" s="37"/>
      <c r="BS346" s="37"/>
    </row>
    <row r="347" spans="1:71" x14ac:dyDescent="0.2">
      <c r="A347" s="40" t="str">
        <f t="shared" si="11"/>
        <v/>
      </c>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s="37"/>
      <c r="AP347"/>
      <c r="AQ347"/>
      <c r="AR347"/>
      <c r="AS347"/>
      <c r="AT347"/>
      <c r="AU347"/>
      <c r="AV347" s="37"/>
      <c r="AW347"/>
      <c r="AX347"/>
      <c r="AY347"/>
      <c r="AZ347" s="37"/>
      <c r="BA347" s="37"/>
      <c r="BB347"/>
      <c r="BC347" s="37"/>
      <c r="BD347"/>
      <c r="BE347"/>
      <c r="BF347"/>
      <c r="BG347"/>
      <c r="BH347"/>
      <c r="BI347"/>
      <c r="BJ347"/>
      <c r="BK347" s="37"/>
      <c r="BL347"/>
      <c r="BM347" s="37"/>
      <c r="BN347"/>
      <c r="BO347"/>
      <c r="BP347"/>
      <c r="BQ347"/>
      <c r="BR347"/>
      <c r="BS347" s="37"/>
    </row>
    <row r="348" spans="1:71" x14ac:dyDescent="0.2">
      <c r="A348" s="40" t="str">
        <f t="shared" si="11"/>
        <v/>
      </c>
      <c r="B348"/>
      <c r="C348"/>
      <c r="D348"/>
      <c r="E348"/>
      <c r="F348"/>
      <c r="G348" s="37"/>
      <c r="H348"/>
      <c r="I348"/>
      <c r="J348"/>
      <c r="K348"/>
      <c r="L348"/>
      <c r="M348"/>
      <c r="N348"/>
      <c r="O348"/>
      <c r="P348"/>
      <c r="Q348"/>
      <c r="R348"/>
      <c r="S348"/>
      <c r="T348"/>
      <c r="U348"/>
      <c r="V348"/>
      <c r="W348"/>
      <c r="X348"/>
      <c r="Y348"/>
      <c r="Z348"/>
      <c r="AA348"/>
      <c r="AB348"/>
      <c r="AC348"/>
      <c r="AD348"/>
      <c r="AE348"/>
      <c r="AF348"/>
      <c r="AG348" s="37"/>
      <c r="AH348"/>
      <c r="AI348"/>
      <c r="AJ348"/>
      <c r="AK348"/>
      <c r="AL348"/>
      <c r="AM348"/>
      <c r="AN348"/>
      <c r="AO348" s="37"/>
      <c r="AP348"/>
      <c r="AQ348"/>
      <c r="AR348"/>
      <c r="AS348" s="37"/>
      <c r="AT348"/>
      <c r="AU348" s="37"/>
      <c r="AV348" s="37"/>
      <c r="AW348" s="37"/>
      <c r="AX348"/>
      <c r="AY348"/>
      <c r="AZ348" s="37"/>
      <c r="BA348"/>
      <c r="BB348"/>
      <c r="BC348" s="37"/>
      <c r="BD348"/>
      <c r="BE348"/>
      <c r="BF348" s="37"/>
      <c r="BG348"/>
      <c r="BH348"/>
      <c r="BI348" s="37"/>
      <c r="BJ348"/>
      <c r="BK348"/>
      <c r="BL348"/>
      <c r="BM348"/>
      <c r="BN348"/>
      <c r="BO348"/>
      <c r="BP348"/>
      <c r="BQ348"/>
      <c r="BR348"/>
      <c r="BS348" s="37"/>
    </row>
    <row r="349" spans="1:71" x14ac:dyDescent="0.2">
      <c r="A349" s="40" t="str">
        <f t="shared" si="11"/>
        <v/>
      </c>
      <c r="B349"/>
      <c r="C349"/>
      <c r="D349"/>
      <c r="E349" s="37"/>
      <c r="F349" s="37"/>
      <c r="G349" s="37"/>
      <c r="H349" s="37"/>
      <c r="I349" s="37"/>
      <c r="J349" s="37"/>
      <c r="K349" s="37"/>
      <c r="L349" s="37"/>
      <c r="M349" s="37"/>
      <c r="N349" s="37"/>
      <c r="O349"/>
      <c r="P349"/>
      <c r="Q349"/>
      <c r="R349"/>
      <c r="S349"/>
      <c r="T349"/>
      <c r="U349"/>
      <c r="V349" s="37"/>
      <c r="W349" s="37"/>
      <c r="X349" s="37"/>
      <c r="Y349"/>
      <c r="Z349"/>
      <c r="AA349"/>
      <c r="AB349" s="37"/>
      <c r="AC349"/>
      <c r="AD349"/>
      <c r="AE349"/>
      <c r="AF349" s="37"/>
      <c r="AG349" s="37"/>
      <c r="AH349"/>
      <c r="AI349" s="37"/>
      <c r="AJ349"/>
      <c r="AK349"/>
      <c r="AL349" s="37"/>
      <c r="AM349" s="37"/>
      <c r="AN349"/>
      <c r="AO349" s="37"/>
      <c r="AP349" s="37"/>
      <c r="AQ349"/>
      <c r="AR349" s="37"/>
      <c r="AS349" s="37"/>
      <c r="AT349"/>
      <c r="AU349"/>
      <c r="AV349" s="37"/>
      <c r="AW349" s="37"/>
      <c r="AX349" s="37"/>
      <c r="AY349" s="37"/>
      <c r="AZ349" s="37"/>
      <c r="BA349" s="37"/>
      <c r="BB349"/>
      <c r="BC349" s="37"/>
      <c r="BD349" s="37"/>
      <c r="BE349" s="37"/>
      <c r="BF349"/>
      <c r="BG349"/>
      <c r="BH349"/>
      <c r="BI349" s="37"/>
      <c r="BJ349"/>
      <c r="BK349" s="37"/>
      <c r="BL349"/>
      <c r="BM349" s="37"/>
      <c r="BN349" s="37"/>
      <c r="BO349"/>
      <c r="BP349"/>
      <c r="BQ349"/>
      <c r="BR349" s="37"/>
      <c r="BS349" s="37"/>
    </row>
    <row r="350" spans="1:71" x14ac:dyDescent="0.2">
      <c r="A350" s="40" t="str">
        <f t="shared" si="11"/>
        <v/>
      </c>
      <c r="B350"/>
      <c r="C350"/>
      <c r="D350"/>
      <c r="E350"/>
      <c r="F350"/>
      <c r="G350"/>
      <c r="H350"/>
      <c r="I350"/>
      <c r="J350"/>
      <c r="K350"/>
      <c r="L350"/>
      <c r="M350"/>
      <c r="N350"/>
      <c r="O350"/>
      <c r="P350"/>
      <c r="Q350"/>
      <c r="R350"/>
      <c r="S350"/>
      <c r="T350"/>
      <c r="U350"/>
      <c r="V350"/>
      <c r="W350"/>
      <c r="X350"/>
      <c r="Y350"/>
      <c r="Z350" s="37"/>
      <c r="AA350"/>
      <c r="AB350"/>
      <c r="AC350"/>
      <c r="AD350"/>
      <c r="AE350" s="37"/>
      <c r="AF350" s="37"/>
      <c r="AG350"/>
      <c r="AH350"/>
      <c r="AI350"/>
      <c r="AJ350"/>
      <c r="AK350" s="37"/>
      <c r="AL350" s="37"/>
      <c r="AM350"/>
      <c r="AN350"/>
      <c r="AO350" s="37"/>
      <c r="AP350"/>
      <c r="AQ350"/>
      <c r="AR350"/>
      <c r="AS350"/>
      <c r="AT350" s="37"/>
      <c r="AU350"/>
      <c r="AV350" s="37"/>
      <c r="AW350" s="37"/>
      <c r="AX350" s="37"/>
      <c r="AY350"/>
      <c r="AZ350" s="37"/>
      <c r="BA350"/>
      <c r="BB350" s="37"/>
      <c r="BC350" s="37"/>
      <c r="BD350" s="37"/>
      <c r="BE350"/>
      <c r="BF350"/>
      <c r="BG350"/>
      <c r="BH350"/>
      <c r="BI350"/>
      <c r="BJ350"/>
      <c r="BK350" s="37"/>
      <c r="BL350"/>
      <c r="BM350"/>
      <c r="BN350" s="37"/>
      <c r="BO350"/>
      <c r="BP350"/>
      <c r="BQ350"/>
      <c r="BR350"/>
      <c r="BS350" s="37"/>
    </row>
    <row r="351" spans="1:71" x14ac:dyDescent="0.2">
      <c r="A351" s="40" t="str">
        <f t="shared" si="11"/>
        <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s="37"/>
      <c r="AY351"/>
      <c r="AZ351"/>
      <c r="BA351"/>
      <c r="BB351"/>
      <c r="BC351"/>
      <c r="BD351"/>
      <c r="BE351"/>
      <c r="BF351"/>
      <c r="BG351"/>
      <c r="BH351"/>
      <c r="BI351"/>
      <c r="BJ351"/>
      <c r="BK351" s="37"/>
      <c r="BL351"/>
      <c r="BM351" s="37"/>
      <c r="BN351" s="37"/>
      <c r="BO351"/>
      <c r="BP351"/>
      <c r="BQ351"/>
      <c r="BR351"/>
      <c r="BS351" s="37"/>
    </row>
    <row r="352" spans="1:71" x14ac:dyDescent="0.2">
      <c r="A352" s="40" t="str">
        <f t="shared" si="11"/>
        <v/>
      </c>
      <c r="B352"/>
      <c r="C352"/>
      <c r="D352"/>
      <c r="E352" s="37"/>
      <c r="F352"/>
      <c r="G352"/>
      <c r="H352"/>
      <c r="I352" s="37"/>
      <c r="J352"/>
      <c r="K352"/>
      <c r="L352"/>
      <c r="M352"/>
      <c r="N352" s="37"/>
      <c r="O352"/>
      <c r="P352"/>
      <c r="Q352"/>
      <c r="R352"/>
      <c r="S352"/>
      <c r="T352"/>
      <c r="U352"/>
      <c r="V352"/>
      <c r="W352"/>
      <c r="X352" s="37"/>
      <c r="Y352"/>
      <c r="Z352"/>
      <c r="AA352"/>
      <c r="AB352"/>
      <c r="AC352"/>
      <c r="AD352"/>
      <c r="AE352"/>
      <c r="AF352" s="37"/>
      <c r="AG352"/>
      <c r="AH352" s="37"/>
      <c r="AI352" s="37"/>
      <c r="AJ352"/>
      <c r="AK352"/>
      <c r="AL352"/>
      <c r="AM352"/>
      <c r="AN352"/>
      <c r="AO352" s="37"/>
      <c r="AP352" s="37"/>
      <c r="AQ352"/>
      <c r="AR352" s="37"/>
      <c r="AS352" s="37"/>
      <c r="AT352" s="37"/>
      <c r="AU352"/>
      <c r="AV352" s="37"/>
      <c r="AW352" s="37"/>
      <c r="AX352" s="37"/>
      <c r="AY352" s="37"/>
      <c r="AZ352" s="37"/>
      <c r="BA352"/>
      <c r="BB352"/>
      <c r="BC352" s="37"/>
      <c r="BD352" s="37"/>
      <c r="BE352"/>
      <c r="BF352" s="37"/>
      <c r="BG352" s="37"/>
      <c r="BH352"/>
      <c r="BI352"/>
      <c r="BJ352"/>
      <c r="BK352" s="37"/>
      <c r="BL352"/>
      <c r="BM352" s="37"/>
      <c r="BN352" s="37"/>
      <c r="BO352"/>
      <c r="BP352"/>
      <c r="BQ352"/>
      <c r="BR352"/>
      <c r="BS352" s="37"/>
    </row>
    <row r="353" spans="1:71" x14ac:dyDescent="0.2">
      <c r="A353" s="40" t="str">
        <f t="shared" si="11"/>
        <v/>
      </c>
      <c r="B353"/>
      <c r="C353"/>
      <c r="D353"/>
      <c r="E353"/>
      <c r="F353"/>
      <c r="G353"/>
      <c r="H353"/>
      <c r="I353"/>
      <c r="J353"/>
      <c r="K353"/>
      <c r="L353" s="37"/>
      <c r="M353"/>
      <c r="N353" s="37"/>
      <c r="O353"/>
      <c r="P353"/>
      <c r="Q353"/>
      <c r="R353"/>
      <c r="S353" s="37"/>
      <c r="T353"/>
      <c r="U353"/>
      <c r="V353"/>
      <c r="W353"/>
      <c r="X353" s="37"/>
      <c r="Y353"/>
      <c r="Z353" s="37"/>
      <c r="AA353"/>
      <c r="AB353"/>
      <c r="AC353"/>
      <c r="AD353"/>
      <c r="AE353"/>
      <c r="AF353" s="37"/>
      <c r="AG353"/>
      <c r="AH353"/>
      <c r="AI353"/>
      <c r="AJ353"/>
      <c r="AK353"/>
      <c r="AL353"/>
      <c r="AM353" s="37"/>
      <c r="AN353"/>
      <c r="AO353"/>
      <c r="AP353"/>
      <c r="AQ353"/>
      <c r="AR353"/>
      <c r="AS353"/>
      <c r="AT353"/>
      <c r="AU353"/>
      <c r="AV353"/>
      <c r="AW353"/>
      <c r="AX353"/>
      <c r="AY353"/>
      <c r="AZ353" s="37"/>
      <c r="BA353"/>
      <c r="BB353"/>
      <c r="BC353"/>
      <c r="BD353"/>
      <c r="BE353"/>
      <c r="BF353" s="37"/>
      <c r="BG353"/>
      <c r="BH353"/>
      <c r="BI353"/>
      <c r="BJ353"/>
      <c r="BK353"/>
      <c r="BL353"/>
      <c r="BM353"/>
      <c r="BN353" s="37"/>
      <c r="BO353"/>
      <c r="BP353"/>
      <c r="BQ353"/>
      <c r="BR353" s="37"/>
      <c r="BS353" s="37"/>
    </row>
    <row r="354" spans="1:71" x14ac:dyDescent="0.2">
      <c r="A354" s="40" t="str">
        <f t="shared" si="11"/>
        <v/>
      </c>
      <c r="B354"/>
      <c r="C354"/>
      <c r="D354" s="37"/>
      <c r="E354" s="37"/>
      <c r="F354" s="37"/>
      <c r="G354" s="37"/>
      <c r="H354" s="37"/>
      <c r="I354" s="37"/>
      <c r="J354" s="37"/>
      <c r="K354" s="37"/>
      <c r="L354" s="37"/>
      <c r="M354" s="37"/>
      <c r="N354" s="37"/>
      <c r="O354"/>
      <c r="P354" s="37"/>
      <c r="Q354" s="37"/>
      <c r="R354" s="37"/>
      <c r="S354" s="37"/>
      <c r="T354"/>
      <c r="U354"/>
      <c r="V354" s="37"/>
      <c r="W354" s="37"/>
      <c r="X354" s="37"/>
      <c r="Y354"/>
      <c r="Z354" s="37"/>
      <c r="AA354"/>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c r="BQ354" s="37"/>
      <c r="BR354" s="37"/>
      <c r="BS354" s="37"/>
    </row>
    <row r="355" spans="1:71" x14ac:dyDescent="0.2">
      <c r="A355" s="40" t="str">
        <f t="shared" si="11"/>
        <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s="37"/>
      <c r="AM355"/>
      <c r="AN355"/>
      <c r="AO355" s="37"/>
      <c r="AP355"/>
      <c r="AQ355"/>
      <c r="AR355"/>
      <c r="AS355"/>
      <c r="AT355"/>
      <c r="AU355"/>
      <c r="AV355" s="37"/>
      <c r="AW355" s="37"/>
      <c r="AX355" s="37"/>
      <c r="AY355"/>
      <c r="AZ355" s="37"/>
      <c r="BA355"/>
      <c r="BB355"/>
      <c r="BC355"/>
      <c r="BD355" s="37"/>
      <c r="BE355"/>
      <c r="BF355"/>
      <c r="BG355"/>
      <c r="BH355"/>
      <c r="BI355"/>
      <c r="BJ355"/>
      <c r="BK355"/>
      <c r="BL355"/>
      <c r="BM355"/>
      <c r="BN355" s="37"/>
      <c r="BO355"/>
      <c r="BP355"/>
      <c r="BQ355"/>
      <c r="BR355"/>
      <c r="BS355" s="37"/>
    </row>
    <row r="356" spans="1:71" x14ac:dyDescent="0.2">
      <c r="A356" s="40" t="str">
        <f t="shared" si="11"/>
        <v/>
      </c>
      <c r="B356"/>
      <c r="C356"/>
      <c r="D356"/>
      <c r="E356" s="37"/>
      <c r="F356"/>
      <c r="G356"/>
      <c r="H356"/>
      <c r="I356"/>
      <c r="J356"/>
      <c r="K356"/>
      <c r="L356"/>
      <c r="M356"/>
      <c r="N356"/>
      <c r="O356"/>
      <c r="P356"/>
      <c r="Q356"/>
      <c r="R356"/>
      <c r="S356"/>
      <c r="T356"/>
      <c r="U356"/>
      <c r="V356"/>
      <c r="W356"/>
      <c r="X356"/>
      <c r="Y356" s="37"/>
      <c r="Z356"/>
      <c r="AA356"/>
      <c r="AB356"/>
      <c r="AC356"/>
      <c r="AD356"/>
      <c r="AE356"/>
      <c r="AF356"/>
      <c r="AG356"/>
      <c r="AH356"/>
      <c r="AI356" s="37"/>
      <c r="AJ356"/>
      <c r="AK356"/>
      <c r="AL356"/>
      <c r="AM356" s="37"/>
      <c r="AN356"/>
      <c r="AO356"/>
      <c r="AP356"/>
      <c r="AQ356"/>
      <c r="AR356"/>
      <c r="AS356"/>
      <c r="AT356"/>
      <c r="AU356" s="37"/>
      <c r="AV356" s="37"/>
      <c r="AW356"/>
      <c r="AX356"/>
      <c r="AY356"/>
      <c r="AZ356"/>
      <c r="BA356" s="37"/>
      <c r="BB356" s="37"/>
      <c r="BC356" s="37"/>
      <c r="BD356"/>
      <c r="BE356" s="37"/>
      <c r="BF356"/>
      <c r="BG356"/>
      <c r="BH356"/>
      <c r="BI356"/>
      <c r="BJ356"/>
      <c r="BK356" s="37"/>
      <c r="BL356"/>
      <c r="BM356" s="37"/>
      <c r="BN356"/>
      <c r="BO356"/>
      <c r="BP356"/>
      <c r="BQ356"/>
      <c r="BR356"/>
      <c r="BS356" s="37"/>
    </row>
    <row r="357" spans="1:71" x14ac:dyDescent="0.2">
      <c r="A357" s="40" t="str">
        <f t="shared" si="11"/>
        <v/>
      </c>
      <c r="B357"/>
      <c r="C357"/>
      <c r="D357" s="37"/>
      <c r="E357" s="37"/>
      <c r="F357" s="37"/>
      <c r="G357"/>
      <c r="H357" s="37"/>
      <c r="I357" s="37"/>
      <c r="J357" s="37"/>
      <c r="K357" s="37"/>
      <c r="L357" s="37"/>
      <c r="M357" s="37"/>
      <c r="N357" s="37"/>
      <c r="O357"/>
      <c r="P357"/>
      <c r="Q357"/>
      <c r="R357"/>
      <c r="S357" s="37"/>
      <c r="T357"/>
      <c r="U357" s="37"/>
      <c r="V357" s="37"/>
      <c r="W357"/>
      <c r="X357" s="37"/>
      <c r="Y357"/>
      <c r="Z357" s="37"/>
      <c r="AA357" s="37"/>
      <c r="AB357"/>
      <c r="AC357"/>
      <c r="AD35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c r="BP357"/>
      <c r="BQ357"/>
      <c r="BR357" s="37"/>
      <c r="BS357" s="37"/>
    </row>
    <row r="358" spans="1:71" x14ac:dyDescent="0.2">
      <c r="A358" s="40" t="str">
        <f t="shared" si="11"/>
        <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s="37"/>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s="37"/>
    </row>
    <row r="359" spans="1:71" x14ac:dyDescent="0.2">
      <c r="A359" s="40" t="str">
        <f t="shared" si="11"/>
        <v/>
      </c>
      <c r="B359"/>
      <c r="C359"/>
      <c r="D359"/>
      <c r="E359"/>
      <c r="F359"/>
      <c r="G359" s="37"/>
      <c r="H359"/>
      <c r="I359" s="37"/>
      <c r="J359"/>
      <c r="K359"/>
      <c r="L359"/>
      <c r="M359"/>
      <c r="N359" s="37"/>
      <c r="O359"/>
      <c r="P359"/>
      <c r="Q359"/>
      <c r="R359"/>
      <c r="S359"/>
      <c r="T359"/>
      <c r="U359"/>
      <c r="V359"/>
      <c r="W359" s="37"/>
      <c r="X359" s="37"/>
      <c r="Y359" s="37"/>
      <c r="Z359"/>
      <c r="AA359"/>
      <c r="AB359"/>
      <c r="AC359" s="37"/>
      <c r="AD359"/>
      <c r="AE359"/>
      <c r="AF359"/>
      <c r="AG359" s="37"/>
      <c r="AH359" s="37"/>
      <c r="AI359" s="37"/>
      <c r="AJ359"/>
      <c r="AK359"/>
      <c r="AL359"/>
      <c r="AM359" s="37"/>
      <c r="AN359"/>
      <c r="AO359" s="37"/>
      <c r="AP359"/>
      <c r="AQ359"/>
      <c r="AR359" s="37"/>
      <c r="AS359"/>
      <c r="AT359" s="37"/>
      <c r="AU359" s="37"/>
      <c r="AV359" s="37"/>
      <c r="AW359" s="37"/>
      <c r="AX359" s="37"/>
      <c r="AY359"/>
      <c r="AZ359" s="37"/>
      <c r="BA359" s="37"/>
      <c r="BB359" s="37"/>
      <c r="BC359" s="37"/>
      <c r="BD359" s="37"/>
      <c r="BE359" s="37"/>
      <c r="BF359"/>
      <c r="BG359"/>
      <c r="BH359" s="37"/>
      <c r="BI359" s="37"/>
      <c r="BJ359" s="37"/>
      <c r="BK359" s="37"/>
      <c r="BL359" s="37"/>
      <c r="BM359" s="37"/>
      <c r="BN359" s="37"/>
      <c r="BO359"/>
      <c r="BP359"/>
      <c r="BQ359"/>
      <c r="BR359" s="37"/>
      <c r="BS359" s="37"/>
    </row>
    <row r="360" spans="1:71" x14ac:dyDescent="0.2">
      <c r="A360" s="40" t="str">
        <f t="shared" si="11"/>
        <v/>
      </c>
      <c r="B360"/>
      <c r="C360"/>
      <c r="D360"/>
      <c r="E360" s="37"/>
      <c r="F360"/>
      <c r="G360" s="37"/>
      <c r="H360" s="37"/>
      <c r="I360" s="37"/>
      <c r="J360" s="37"/>
      <c r="K360"/>
      <c r="L360" s="37"/>
      <c r="M360" s="37"/>
      <c r="N360"/>
      <c r="O360"/>
      <c r="P360"/>
      <c r="Q360"/>
      <c r="R360"/>
      <c r="S360"/>
      <c r="T360"/>
      <c r="U360"/>
      <c r="V360"/>
      <c r="W360" s="37"/>
      <c r="X360" s="37"/>
      <c r="Y360"/>
      <c r="Z360"/>
      <c r="AA360"/>
      <c r="AB360"/>
      <c r="AC360"/>
      <c r="AD360"/>
      <c r="AE360" s="37"/>
      <c r="AF360"/>
      <c r="AG360" s="37"/>
      <c r="AH360" s="37"/>
      <c r="AI360"/>
      <c r="AJ360"/>
      <c r="AK360" s="37"/>
      <c r="AL360"/>
      <c r="AM360" s="37"/>
      <c r="AN360" s="37"/>
      <c r="AO360"/>
      <c r="AP360"/>
      <c r="AQ360" s="37"/>
      <c r="AR360" s="37"/>
      <c r="AS360" s="37"/>
      <c r="AT360" s="37"/>
      <c r="AU360"/>
      <c r="AV360" s="37"/>
      <c r="AW360" s="37"/>
      <c r="AX360" s="37"/>
      <c r="AY360"/>
      <c r="AZ360" s="37"/>
      <c r="BA360" s="37"/>
      <c r="BB360" s="37"/>
      <c r="BC360" s="37"/>
      <c r="BD360" s="37"/>
      <c r="BE360"/>
      <c r="BF360"/>
      <c r="BG360" s="37"/>
      <c r="BH360"/>
      <c r="BI360" s="37"/>
      <c r="BJ360"/>
      <c r="BK360" s="37"/>
      <c r="BL360"/>
      <c r="BM360" s="37"/>
      <c r="BN360" s="37"/>
      <c r="BO360"/>
      <c r="BP360"/>
      <c r="BQ360"/>
      <c r="BR360" s="37"/>
      <c r="BS360" s="37"/>
    </row>
    <row r="361" spans="1:71" x14ac:dyDescent="0.2">
      <c r="A361" s="40" t="str">
        <f t="shared" si="11"/>
        <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s="37"/>
      <c r="AY361"/>
      <c r="AZ361" s="37"/>
      <c r="BA361"/>
      <c r="BB361"/>
      <c r="BC361"/>
      <c r="BD361" s="37"/>
      <c r="BE361"/>
      <c r="BF361"/>
      <c r="BG361"/>
      <c r="BH361"/>
      <c r="BI361"/>
      <c r="BJ361"/>
      <c r="BK361" s="37"/>
      <c r="BL361"/>
      <c r="BM361" s="37"/>
      <c r="BN361"/>
      <c r="BO361"/>
      <c r="BP361"/>
      <c r="BQ361"/>
      <c r="BR361"/>
      <c r="BS361" s="37"/>
    </row>
    <row r="362" spans="1:71" x14ac:dyDescent="0.2">
      <c r="A362" s="40" t="str">
        <f t="shared" si="11"/>
        <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s="37"/>
      <c r="BL362"/>
      <c r="BM362"/>
      <c r="BN362"/>
      <c r="BO362"/>
      <c r="BP362"/>
      <c r="BQ362"/>
      <c r="BR362"/>
      <c r="BS362" s="37"/>
    </row>
    <row r="363" spans="1:71" x14ac:dyDescent="0.2">
      <c r="A363" s="40" t="str">
        <f t="shared" si="11"/>
        <v/>
      </c>
      <c r="B363"/>
      <c r="C363"/>
      <c r="D363"/>
      <c r="E363"/>
      <c r="F363"/>
      <c r="G363"/>
      <c r="H363"/>
      <c r="I363"/>
      <c r="J363"/>
      <c r="K363"/>
      <c r="L363"/>
      <c r="M363"/>
      <c r="N363" s="37"/>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s="37"/>
      <c r="BS363" s="37"/>
    </row>
    <row r="364" spans="1:71" x14ac:dyDescent="0.2">
      <c r="A364" s="40" t="str">
        <f t="shared" si="11"/>
        <v/>
      </c>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s="37"/>
      <c r="AW364"/>
      <c r="AX364"/>
      <c r="AY364"/>
      <c r="AZ364"/>
      <c r="BA364"/>
      <c r="BB364"/>
      <c r="BC364" s="37"/>
      <c r="BD364"/>
      <c r="BE364"/>
      <c r="BF364"/>
      <c r="BG364"/>
      <c r="BH364"/>
      <c r="BI364"/>
      <c r="BJ364"/>
      <c r="BK364"/>
      <c r="BL364"/>
      <c r="BM364"/>
      <c r="BN364"/>
      <c r="BO364"/>
      <c r="BP364"/>
      <c r="BQ364"/>
      <c r="BR364"/>
      <c r="BS364" s="37"/>
    </row>
    <row r="365" spans="1:71" x14ac:dyDescent="0.2">
      <c r="A365" s="40" t="str">
        <f t="shared" si="11"/>
        <v/>
      </c>
      <c r="B365"/>
      <c r="C365"/>
      <c r="D365"/>
      <c r="E365"/>
      <c r="F365"/>
      <c r="G365"/>
      <c r="H365"/>
      <c r="I365"/>
      <c r="J365"/>
      <c r="K365"/>
      <c r="L365" s="37"/>
      <c r="M365"/>
      <c r="N365"/>
      <c r="O365"/>
      <c r="P365"/>
      <c r="Q365"/>
      <c r="R365"/>
      <c r="S365"/>
      <c r="T365"/>
      <c r="U365"/>
      <c r="V365"/>
      <c r="W365"/>
      <c r="X365" s="37"/>
      <c r="Y365"/>
      <c r="Z365"/>
      <c r="AA365"/>
      <c r="AB365"/>
      <c r="AC365"/>
      <c r="AD365"/>
      <c r="AE365"/>
      <c r="AF365"/>
      <c r="AG365"/>
      <c r="AH365"/>
      <c r="AI365"/>
      <c r="AJ365"/>
      <c r="AK365"/>
      <c r="AL365"/>
      <c r="AM365"/>
      <c r="AN365"/>
      <c r="AO365"/>
      <c r="AP365"/>
      <c r="AQ365" s="37"/>
      <c r="AR365"/>
      <c r="AS365"/>
      <c r="AT365"/>
      <c r="AU365"/>
      <c r="AV365"/>
      <c r="AW365"/>
      <c r="AX365"/>
      <c r="AY365"/>
      <c r="AZ365" s="37"/>
      <c r="BA365" s="37"/>
      <c r="BB365"/>
      <c r="BC365"/>
      <c r="BD365" s="37"/>
      <c r="BE365"/>
      <c r="BF365"/>
      <c r="BG365"/>
      <c r="BH365"/>
      <c r="BI365"/>
      <c r="BJ365"/>
      <c r="BK365" s="37"/>
      <c r="BL365"/>
      <c r="BM365"/>
      <c r="BN365" s="37"/>
      <c r="BO365"/>
      <c r="BP365"/>
      <c r="BQ365"/>
      <c r="BR365"/>
      <c r="BS365" s="37"/>
    </row>
    <row r="366" spans="1:71" x14ac:dyDescent="0.2">
      <c r="A366" s="40" t="str">
        <f t="shared" si="11"/>
        <v/>
      </c>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s="37"/>
      <c r="AJ366"/>
      <c r="AK366"/>
      <c r="AL366" s="37"/>
      <c r="AM366"/>
      <c r="AN366"/>
      <c r="AO366"/>
      <c r="AP366"/>
      <c r="AQ366"/>
      <c r="AR366" s="37"/>
      <c r="AS366"/>
      <c r="AT366"/>
      <c r="AU366"/>
      <c r="AV366" s="37"/>
      <c r="AW366" s="37"/>
      <c r="AX366" s="37"/>
      <c r="AY366"/>
      <c r="AZ366" s="37"/>
      <c r="BA366" s="37"/>
      <c r="BB366"/>
      <c r="BC366" s="37"/>
      <c r="BD366" s="37"/>
      <c r="BE366" s="37"/>
      <c r="BF366"/>
      <c r="BG366"/>
      <c r="BH366"/>
      <c r="BI366"/>
      <c r="BJ366"/>
      <c r="BK366" s="37"/>
      <c r="BL366"/>
      <c r="BM366"/>
      <c r="BN366" s="37"/>
      <c r="BO366"/>
      <c r="BP366"/>
      <c r="BQ366"/>
      <c r="BR366"/>
      <c r="BS366" s="37"/>
    </row>
    <row r="367" spans="1:71" x14ac:dyDescent="0.2">
      <c r="A367" s="40" t="str">
        <f t="shared" si="11"/>
        <v/>
      </c>
      <c r="B367"/>
      <c r="C367"/>
      <c r="D367"/>
      <c r="E367" s="37"/>
      <c r="F367"/>
      <c r="G367"/>
      <c r="H367"/>
      <c r="I367"/>
      <c r="J367"/>
      <c r="K367"/>
      <c r="L367"/>
      <c r="M367" s="37"/>
      <c r="N367"/>
      <c r="O367"/>
      <c r="P367"/>
      <c r="Q367"/>
      <c r="R367"/>
      <c r="S367"/>
      <c r="T367"/>
      <c r="U367"/>
      <c r="V367"/>
      <c r="W367"/>
      <c r="X367" s="37"/>
      <c r="Y367" s="37"/>
      <c r="Z367"/>
      <c r="AA367"/>
      <c r="AB367"/>
      <c r="AC367"/>
      <c r="AD367"/>
      <c r="AE367" s="37"/>
      <c r="AF367"/>
      <c r="AG367"/>
      <c r="AH367" s="37"/>
      <c r="AI367" s="37"/>
      <c r="AJ367"/>
      <c r="AK367"/>
      <c r="AL367"/>
      <c r="AM367"/>
      <c r="AN367"/>
      <c r="AO367" s="37"/>
      <c r="AP367"/>
      <c r="AQ367" s="37"/>
      <c r="AR367" s="37"/>
      <c r="AS367" s="37"/>
      <c r="AT367"/>
      <c r="AU367"/>
      <c r="AV367" s="37"/>
      <c r="AW367" s="37"/>
      <c r="AX367" s="37"/>
      <c r="AY367" s="37"/>
      <c r="AZ367" s="37"/>
      <c r="BA367" s="37"/>
      <c r="BB367" s="37"/>
      <c r="BC367" s="37"/>
      <c r="BD367" s="37"/>
      <c r="BE367" s="37"/>
      <c r="BF367"/>
      <c r="BG367"/>
      <c r="BH367" s="37"/>
      <c r="BI367" s="37"/>
      <c r="BJ367"/>
      <c r="BK367" s="37"/>
      <c r="BL367" s="37"/>
      <c r="BM367" s="37"/>
      <c r="BN367" s="37"/>
      <c r="BO367"/>
      <c r="BP367"/>
      <c r="BQ367"/>
      <c r="BR367" s="37"/>
      <c r="BS367" s="37"/>
    </row>
    <row r="368" spans="1:71" x14ac:dyDescent="0.2">
      <c r="A368" s="40" t="str">
        <f t="shared" si="11"/>
        <v/>
      </c>
      <c r="B368"/>
      <c r="C368"/>
      <c r="D368"/>
      <c r="E368" s="37"/>
      <c r="F368"/>
      <c r="G368" s="37"/>
      <c r="H368"/>
      <c r="I368" s="37"/>
      <c r="J368"/>
      <c r="K368" s="37"/>
      <c r="L368"/>
      <c r="M368"/>
      <c r="N368"/>
      <c r="O368"/>
      <c r="P368"/>
      <c r="Q368"/>
      <c r="R368"/>
      <c r="S368"/>
      <c r="T368"/>
      <c r="U368"/>
      <c r="V368"/>
      <c r="W368" s="37"/>
      <c r="X368" s="37"/>
      <c r="Y368"/>
      <c r="Z368"/>
      <c r="AA368"/>
      <c r="AB368"/>
      <c r="AC368"/>
      <c r="AD368"/>
      <c r="AE368" s="37"/>
      <c r="AF368"/>
      <c r="AG368"/>
      <c r="AH368" s="37"/>
      <c r="AI368" s="37"/>
      <c r="AJ368"/>
      <c r="AK368"/>
      <c r="AL368"/>
      <c r="AM368"/>
      <c r="AN368" s="37"/>
      <c r="AO368"/>
      <c r="AP368" s="37"/>
      <c r="AQ368"/>
      <c r="AR368"/>
      <c r="AS368" s="37"/>
      <c r="AT368"/>
      <c r="AU368"/>
      <c r="AV368" s="37"/>
      <c r="AW368" s="37"/>
      <c r="AX368" s="37"/>
      <c r="AY368" s="37"/>
      <c r="AZ368" s="37"/>
      <c r="BA368" s="37"/>
      <c r="BB368" s="37"/>
      <c r="BC368" s="37"/>
      <c r="BD368" s="37"/>
      <c r="BE368" s="37"/>
      <c r="BF368"/>
      <c r="BG368"/>
      <c r="BH368"/>
      <c r="BI368" s="37"/>
      <c r="BJ368"/>
      <c r="BK368" s="37"/>
      <c r="BL368" s="37"/>
      <c r="BM368" s="37"/>
      <c r="BN368" s="37"/>
      <c r="BO368"/>
      <c r="BP368"/>
      <c r="BQ368"/>
      <c r="BR368" s="37"/>
      <c r="BS368" s="37"/>
    </row>
    <row r="369" spans="1:71" x14ac:dyDescent="0.2">
      <c r="A369" s="40" t="str">
        <f t="shared" si="11"/>
        <v/>
      </c>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s="37"/>
      <c r="BB369"/>
      <c r="BC369"/>
      <c r="BD369"/>
      <c r="BE369"/>
      <c r="BF369"/>
      <c r="BG369"/>
      <c r="BH369"/>
      <c r="BI369"/>
      <c r="BJ369"/>
      <c r="BK369"/>
      <c r="BL369"/>
      <c r="BM369"/>
      <c r="BN369"/>
      <c r="BO369"/>
      <c r="BP369"/>
      <c r="BQ369"/>
      <c r="BR369"/>
      <c r="BS369" s="37"/>
    </row>
    <row r="370" spans="1:71" x14ac:dyDescent="0.2">
      <c r="A370" s="40" t="str">
        <f t="shared" si="11"/>
        <v/>
      </c>
      <c r="B370"/>
      <c r="C370"/>
      <c r="D370"/>
      <c r="E370"/>
      <c r="F370"/>
      <c r="G370"/>
      <c r="H370"/>
      <c r="I370"/>
      <c r="J370"/>
      <c r="K370"/>
      <c r="L370" s="37"/>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s="37"/>
    </row>
    <row r="371" spans="1:71" x14ac:dyDescent="0.2">
      <c r="A371" s="40" t="str">
        <f t="shared" si="11"/>
        <v/>
      </c>
      <c r="B371"/>
      <c r="C371"/>
      <c r="D371"/>
      <c r="E371" s="37"/>
      <c r="F371" s="37"/>
      <c r="G371" s="37"/>
      <c r="H371" s="37"/>
      <c r="I371" s="37"/>
      <c r="J371" s="37"/>
      <c r="K371" s="37"/>
      <c r="L371" s="37"/>
      <c r="M371" s="37"/>
      <c r="N371" s="37"/>
      <c r="O371"/>
      <c r="P371" s="37"/>
      <c r="Q371" s="37"/>
      <c r="R371"/>
      <c r="S371" s="37"/>
      <c r="T371" s="37"/>
      <c r="U371" s="37"/>
      <c r="V371" s="37"/>
      <c r="W371" s="37"/>
      <c r="X371" s="37"/>
      <c r="Y371" s="37"/>
      <c r="Z371" s="37"/>
      <c r="AA371"/>
      <c r="AB371" s="37"/>
      <c r="AC371" s="37"/>
      <c r="AD371"/>
      <c r="AE371" s="37"/>
      <c r="AF371"/>
      <c r="AG371" s="37"/>
      <c r="AH371" s="37"/>
      <c r="AI371" s="37"/>
      <c r="AJ371" s="37"/>
      <c r="AK371" s="37"/>
      <c r="AL371"/>
      <c r="AM371" s="37"/>
      <c r="AN371" s="37"/>
      <c r="AO371" s="37"/>
      <c r="AP371" s="37"/>
      <c r="AQ371" s="37"/>
      <c r="AR371" s="37"/>
      <c r="AS371" s="37"/>
      <c r="AT371" s="37"/>
      <c r="AU371" s="37"/>
      <c r="AV371" s="37"/>
      <c r="AW371" s="37"/>
      <c r="AX371" s="37"/>
      <c r="AY371" s="37"/>
      <c r="AZ371" s="37"/>
      <c r="BA371" s="37"/>
      <c r="BB371" s="37"/>
      <c r="BC371" s="37"/>
      <c r="BD371" s="37"/>
      <c r="BE371"/>
      <c r="BF371" s="37"/>
      <c r="BG371" s="37"/>
      <c r="BH371" s="37"/>
      <c r="BI371" s="37"/>
      <c r="BJ371" s="37"/>
      <c r="BK371" s="37"/>
      <c r="BL371" s="37"/>
      <c r="BM371" s="37"/>
      <c r="BN371" s="37"/>
      <c r="BO371"/>
      <c r="BP371"/>
      <c r="BQ371"/>
      <c r="BR371" s="37"/>
      <c r="BS371" s="37"/>
    </row>
    <row r="372" spans="1:71" x14ac:dyDescent="0.2">
      <c r="A372" s="40" t="str">
        <f t="shared" si="11"/>
        <v/>
      </c>
      <c r="B372"/>
      <c r="C372"/>
      <c r="D372"/>
      <c r="E372"/>
      <c r="F372"/>
      <c r="G372"/>
      <c r="H372"/>
      <c r="I372"/>
      <c r="J372"/>
      <c r="K372"/>
      <c r="L372"/>
      <c r="M372"/>
      <c r="N372"/>
      <c r="O372"/>
      <c r="P372"/>
      <c r="Q372"/>
      <c r="R372"/>
      <c r="S372"/>
      <c r="T372"/>
      <c r="U372" s="37"/>
      <c r="V372"/>
      <c r="W372"/>
      <c r="X372"/>
      <c r="Y372"/>
      <c r="Z372"/>
      <c r="AA372"/>
      <c r="AB372"/>
      <c r="AC372"/>
      <c r="AD372"/>
      <c r="AE372"/>
      <c r="AF372"/>
      <c r="AG372"/>
      <c r="AH372"/>
      <c r="AI372"/>
      <c r="AJ372"/>
      <c r="AK372"/>
      <c r="AL372" s="37"/>
      <c r="AM372" s="37"/>
      <c r="AN372"/>
      <c r="AO372" s="37"/>
      <c r="AP372"/>
      <c r="AQ372" s="37"/>
      <c r="AR372"/>
      <c r="AS372"/>
      <c r="AT372" s="37"/>
      <c r="AU372"/>
      <c r="AV372" s="37"/>
      <c r="AW372" s="37"/>
      <c r="AX372" s="37"/>
      <c r="AY372"/>
      <c r="AZ372" s="37"/>
      <c r="BA372" s="37"/>
      <c r="BB372" s="37"/>
      <c r="BC372" s="37"/>
      <c r="BD372" s="37"/>
      <c r="BE372"/>
      <c r="BF372"/>
      <c r="BG372" s="37"/>
      <c r="BH372" s="37"/>
      <c r="BI372" s="37"/>
      <c r="BJ372"/>
      <c r="BK372" s="37"/>
      <c r="BL372"/>
      <c r="BM372" s="37"/>
      <c r="BN372" s="37"/>
      <c r="BO372"/>
      <c r="BP372"/>
      <c r="BQ372"/>
      <c r="BR372" s="37"/>
      <c r="BS372" s="37"/>
    </row>
    <row r="373" spans="1:71" x14ac:dyDescent="0.2">
      <c r="A373" s="40" t="str">
        <f t="shared" si="11"/>
        <v/>
      </c>
      <c r="B373"/>
      <c r="C373"/>
      <c r="D373"/>
      <c r="E373" s="37"/>
      <c r="F373" s="37"/>
      <c r="G373" s="37"/>
      <c r="H373" s="37"/>
      <c r="I373" s="37"/>
      <c r="J373" s="37"/>
      <c r="K373" s="37"/>
      <c r="L373" s="37"/>
      <c r="M373" s="37"/>
      <c r="N373" s="37"/>
      <c r="O373"/>
      <c r="P373" s="37"/>
      <c r="Q373" s="37"/>
      <c r="R373"/>
      <c r="S373" s="37"/>
      <c r="T373" s="37"/>
      <c r="U373" s="37"/>
      <c r="V373" s="37"/>
      <c r="W373" s="37"/>
      <c r="X373" s="37"/>
      <c r="Y373" s="37"/>
      <c r="Z373" s="37"/>
      <c r="AA373"/>
      <c r="AB373" s="37"/>
      <c r="AC373" s="37"/>
      <c r="AD373"/>
      <c r="AE373" s="37"/>
      <c r="AF373" s="37"/>
      <c r="AG373"/>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c r="BQ373" s="37"/>
      <c r="BR373" s="37"/>
      <c r="BS373" s="37"/>
    </row>
    <row r="374" spans="1:71" x14ac:dyDescent="0.2">
      <c r="A374" s="40" t="str">
        <f t="shared" si="11"/>
        <v/>
      </c>
      <c r="B374"/>
      <c r="C374"/>
      <c r="D374"/>
      <c r="E374" s="37"/>
      <c r="F374"/>
      <c r="G374"/>
      <c r="H374"/>
      <c r="I374" s="37"/>
      <c r="J374" s="37"/>
      <c r="K374"/>
      <c r="L374"/>
      <c r="M374"/>
      <c r="N374"/>
      <c r="O374"/>
      <c r="P374"/>
      <c r="Q374"/>
      <c r="R374"/>
      <c r="S374" s="37"/>
      <c r="T374"/>
      <c r="U374" s="37"/>
      <c r="V374"/>
      <c r="W374"/>
      <c r="X374" s="37"/>
      <c r="Y374"/>
      <c r="Z374"/>
      <c r="AA374"/>
      <c r="AB374"/>
      <c r="AC374"/>
      <c r="AD374"/>
      <c r="AE374"/>
      <c r="AF374" s="37"/>
      <c r="AG374" s="37"/>
      <c r="AH374"/>
      <c r="AI374"/>
      <c r="AJ374"/>
      <c r="AK374" s="37"/>
      <c r="AL374" s="37"/>
      <c r="AM374" s="37"/>
      <c r="AN374"/>
      <c r="AO374" s="37"/>
      <c r="AP374"/>
      <c r="AQ374"/>
      <c r="AR374" s="37"/>
      <c r="AS374"/>
      <c r="AT374"/>
      <c r="AU374" s="37"/>
      <c r="AV374" s="37"/>
      <c r="AW374" s="37"/>
      <c r="AX374" s="37"/>
      <c r="AY374"/>
      <c r="AZ374" s="37"/>
      <c r="BA374" s="37"/>
      <c r="BB374" s="37"/>
      <c r="BC374" s="37"/>
      <c r="BD374" s="37"/>
      <c r="BE374" s="37"/>
      <c r="BF374" s="37"/>
      <c r="BG374"/>
      <c r="BH374"/>
      <c r="BI374" s="37"/>
      <c r="BJ374"/>
      <c r="BK374" s="37"/>
      <c r="BL374"/>
      <c r="BM374" s="37"/>
      <c r="BN374" s="37"/>
      <c r="BO374"/>
      <c r="BP374"/>
      <c r="BQ374"/>
      <c r="BR374"/>
      <c r="BS374" s="37"/>
    </row>
    <row r="375" spans="1:71" x14ac:dyDescent="0.2">
      <c r="A375" s="40" t="str">
        <f t="shared" si="11"/>
        <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s="37"/>
      <c r="AY375"/>
      <c r="AZ375"/>
      <c r="BA375"/>
      <c r="BB375"/>
      <c r="BC375"/>
      <c r="BD375" s="37"/>
      <c r="BE375"/>
      <c r="BF375"/>
      <c r="BG375"/>
      <c r="BH375"/>
      <c r="BI375"/>
      <c r="BJ375"/>
      <c r="BK375"/>
      <c r="BL375"/>
      <c r="BM375"/>
      <c r="BN375"/>
      <c r="BO375"/>
      <c r="BP375"/>
      <c r="BQ375"/>
      <c r="BR375"/>
      <c r="BS375" s="37"/>
    </row>
    <row r="376" spans="1:71" x14ac:dyDescent="0.2">
      <c r="A376" s="40" t="str">
        <f t="shared" si="11"/>
        <v/>
      </c>
      <c r="B376"/>
      <c r="C376"/>
      <c r="D376"/>
      <c r="E376" s="37"/>
      <c r="F376"/>
      <c r="G376"/>
      <c r="H376"/>
      <c r="I376"/>
      <c r="J376"/>
      <c r="K376"/>
      <c r="L376"/>
      <c r="M376"/>
      <c r="N376"/>
      <c r="O376"/>
      <c r="P376"/>
      <c r="Q376"/>
      <c r="R376"/>
      <c r="S376"/>
      <c r="T376"/>
      <c r="U376"/>
      <c r="V376"/>
      <c r="W376"/>
      <c r="X376" s="37"/>
      <c r="Y376"/>
      <c r="Z376"/>
      <c r="AA376"/>
      <c r="AB376"/>
      <c r="AC376"/>
      <c r="AD376"/>
      <c r="AE376"/>
      <c r="AF376"/>
      <c r="AG376"/>
      <c r="AH376" s="37"/>
      <c r="AI376"/>
      <c r="AJ376"/>
      <c r="AK376"/>
      <c r="AL376"/>
      <c r="AM376"/>
      <c r="AN376"/>
      <c r="AO376"/>
      <c r="AP376"/>
      <c r="AQ376"/>
      <c r="AR376"/>
      <c r="AS376"/>
      <c r="AT376"/>
      <c r="AU376"/>
      <c r="AV376" s="37"/>
      <c r="AW376"/>
      <c r="AX376"/>
      <c r="AY376"/>
      <c r="AZ376"/>
      <c r="BA376"/>
      <c r="BB376"/>
      <c r="BC376" s="37"/>
      <c r="BD376" s="37"/>
      <c r="BE376"/>
      <c r="BF376"/>
      <c r="BG376"/>
      <c r="BH376"/>
      <c r="BI376"/>
      <c r="BJ376"/>
      <c r="BK376"/>
      <c r="BL376"/>
      <c r="BM376"/>
      <c r="BN376"/>
      <c r="BO376"/>
      <c r="BP376"/>
      <c r="BQ376"/>
      <c r="BR376"/>
      <c r="BS376" s="37"/>
    </row>
    <row r="377" spans="1:71" x14ac:dyDescent="0.2">
      <c r="A377" s="40" t="str">
        <f t="shared" si="11"/>
        <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s="37"/>
      <c r="AY377"/>
      <c r="AZ377"/>
      <c r="BA377" s="37"/>
      <c r="BB377"/>
      <c r="BC377"/>
      <c r="BD377"/>
      <c r="BE377"/>
      <c r="BF377"/>
      <c r="BG377"/>
      <c r="BH377"/>
      <c r="BI377"/>
      <c r="BJ377"/>
      <c r="BK377"/>
      <c r="BL377"/>
      <c r="BM377"/>
      <c r="BN377"/>
      <c r="BO377"/>
      <c r="BP377"/>
      <c r="BQ377"/>
      <c r="BR377"/>
      <c r="BS377" s="37"/>
    </row>
    <row r="378" spans="1:71" x14ac:dyDescent="0.2">
      <c r="A378" s="40" t="str">
        <f t="shared" si="11"/>
        <v/>
      </c>
      <c r="B378"/>
      <c r="C378"/>
      <c r="D378" s="37"/>
      <c r="E378"/>
      <c r="F378"/>
      <c r="G378"/>
      <c r="H378"/>
      <c r="I378" s="37"/>
      <c r="J378"/>
      <c r="K378"/>
      <c r="L378" s="37"/>
      <c r="M378" s="37"/>
      <c r="N378"/>
      <c r="O378"/>
      <c r="P378" s="37"/>
      <c r="Q378"/>
      <c r="R378"/>
      <c r="S378"/>
      <c r="T378"/>
      <c r="U378" s="37"/>
      <c r="V378"/>
      <c r="W378"/>
      <c r="X378"/>
      <c r="Y378" s="37"/>
      <c r="Z378"/>
      <c r="AA378"/>
      <c r="AB378"/>
      <c r="AC378" s="37"/>
      <c r="AD378" s="37"/>
      <c r="AE378" s="37"/>
      <c r="AF378"/>
      <c r="AG378"/>
      <c r="AH378"/>
      <c r="AI378" s="37"/>
      <c r="AJ378" s="37"/>
      <c r="AK378" s="37"/>
      <c r="AL378"/>
      <c r="AM378"/>
      <c r="AN378"/>
      <c r="AO378" s="37"/>
      <c r="AP378"/>
      <c r="AQ378"/>
      <c r="AR378" s="37"/>
      <c r="AS378" s="37"/>
      <c r="AT378" s="37"/>
      <c r="AU378"/>
      <c r="AV378" s="37"/>
      <c r="AW378" s="37"/>
      <c r="AX378" s="37"/>
      <c r="AY378"/>
      <c r="AZ378" s="37"/>
      <c r="BA378" s="37"/>
      <c r="BB378"/>
      <c r="BC378" s="37"/>
      <c r="BD378" s="37"/>
      <c r="BE378" s="37"/>
      <c r="BF378"/>
      <c r="BG378"/>
      <c r="BH378"/>
      <c r="BI378"/>
      <c r="BJ378"/>
      <c r="BK378" s="37"/>
      <c r="BL378" s="37"/>
      <c r="BM378" s="37"/>
      <c r="BN378" s="37"/>
      <c r="BO378"/>
      <c r="BP378"/>
      <c r="BQ378"/>
      <c r="BR378" s="37"/>
      <c r="BS378" s="37"/>
    </row>
    <row r="379" spans="1:71" x14ac:dyDescent="0.2">
      <c r="A379" s="40" t="str">
        <f t="shared" si="11"/>
        <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s="37"/>
      <c r="AW379"/>
      <c r="AX379"/>
      <c r="AY379"/>
      <c r="AZ379"/>
      <c r="BA379"/>
      <c r="BB379"/>
      <c r="BC379"/>
      <c r="BD379"/>
      <c r="BE379"/>
      <c r="BF379"/>
      <c r="BG379"/>
      <c r="BH379"/>
      <c r="BI379"/>
      <c r="BJ379"/>
      <c r="BK379"/>
      <c r="BL379"/>
      <c r="BM379"/>
      <c r="BN379"/>
      <c r="BO379"/>
      <c r="BP379"/>
      <c r="BQ379"/>
      <c r="BR379"/>
      <c r="BS379" s="37"/>
    </row>
    <row r="380" spans="1:71" x14ac:dyDescent="0.2">
      <c r="A380" s="40" t="str">
        <f t="shared" si="11"/>
        <v/>
      </c>
      <c r="B380"/>
      <c r="C380"/>
      <c r="D380"/>
      <c r="E380"/>
      <c r="F380"/>
      <c r="G380"/>
      <c r="H380"/>
      <c r="I380"/>
      <c r="J380" s="37"/>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s="37"/>
      <c r="AR380"/>
      <c r="AS380"/>
      <c r="AT380"/>
      <c r="AU380"/>
      <c r="AV380" s="37"/>
      <c r="AW380"/>
      <c r="AX380" s="37"/>
      <c r="AY380"/>
      <c r="AZ380"/>
      <c r="BA380" s="37"/>
      <c r="BB380" s="37"/>
      <c r="BC380"/>
      <c r="BD380"/>
      <c r="BE380"/>
      <c r="BF380"/>
      <c r="BG380"/>
      <c r="BH380"/>
      <c r="BI380" s="37"/>
      <c r="BJ380" s="37"/>
      <c r="BK380"/>
      <c r="BL380" s="37"/>
      <c r="BM380" s="37"/>
      <c r="BN380" s="37"/>
      <c r="BO380"/>
      <c r="BP380"/>
      <c r="BQ380"/>
      <c r="BR380" s="37"/>
      <c r="BS380" s="37"/>
    </row>
    <row r="381" spans="1:71" x14ac:dyDescent="0.2">
      <c r="A381" s="40" t="str">
        <f t="shared" si="11"/>
        <v/>
      </c>
      <c r="B381"/>
      <c r="C381"/>
      <c r="D381" s="37"/>
      <c r="E381" s="37"/>
      <c r="F381"/>
      <c r="G381" s="37"/>
      <c r="H381" s="37"/>
      <c r="I381" s="37"/>
      <c r="J381" s="37"/>
      <c r="K381" s="37"/>
      <c r="L381" s="37"/>
      <c r="M381" s="37"/>
      <c r="N381" s="37"/>
      <c r="O381"/>
      <c r="P381"/>
      <c r="Q381" s="37"/>
      <c r="R381" s="37"/>
      <c r="S381"/>
      <c r="T381"/>
      <c r="U381" s="37"/>
      <c r="V381"/>
      <c r="W381" s="37"/>
      <c r="X381" s="37"/>
      <c r="Y381" s="37"/>
      <c r="Z381"/>
      <c r="AA381"/>
      <c r="AB381"/>
      <c r="AC381" s="37"/>
      <c r="AD381"/>
      <c r="AE381"/>
      <c r="AF381"/>
      <c r="AG381" s="37"/>
      <c r="AH381" s="37"/>
      <c r="AI381" s="37"/>
      <c r="AJ381"/>
      <c r="AK381" s="37"/>
      <c r="AL381" s="37"/>
      <c r="AM381" s="37"/>
      <c r="AN381"/>
      <c r="AO381" s="37"/>
      <c r="AP381"/>
      <c r="AQ381" s="37"/>
      <c r="AR381" s="37"/>
      <c r="AS381" s="37"/>
      <c r="AT381" s="37"/>
      <c r="AU381" s="37"/>
      <c r="AV381" s="37"/>
      <c r="AW381" s="37"/>
      <c r="AX381" s="37"/>
      <c r="AY381" s="37"/>
      <c r="AZ381" s="37"/>
      <c r="BA381" s="37"/>
      <c r="BB381" s="37"/>
      <c r="BC381" s="37"/>
      <c r="BD381" s="37"/>
      <c r="BE381" s="37"/>
      <c r="BF381" s="37"/>
      <c r="BG381" s="37"/>
      <c r="BH381"/>
      <c r="BI381" s="37"/>
      <c r="BJ381" s="37"/>
      <c r="BK381" s="37"/>
      <c r="BL381" s="37"/>
      <c r="BM381" s="37"/>
      <c r="BN381" s="37"/>
      <c r="BO381"/>
      <c r="BP381"/>
      <c r="BQ381" s="37"/>
      <c r="BR381" s="37"/>
      <c r="BS381" s="37"/>
    </row>
    <row r="382" spans="1:71" x14ac:dyDescent="0.2">
      <c r="A382" s="40" t="str">
        <f t="shared" si="11"/>
        <v/>
      </c>
      <c r="B382"/>
      <c r="C382"/>
      <c r="D382"/>
      <c r="E382" s="37"/>
      <c r="F382"/>
      <c r="G382"/>
      <c r="H382"/>
      <c r="I382"/>
      <c r="J382"/>
      <c r="K382"/>
      <c r="L382"/>
      <c r="M382" s="37"/>
      <c r="N382"/>
      <c r="O382"/>
      <c r="P382"/>
      <c r="Q382"/>
      <c r="R382"/>
      <c r="S382"/>
      <c r="T382"/>
      <c r="U382"/>
      <c r="V382"/>
      <c r="W382"/>
      <c r="X382" s="37"/>
      <c r="Y382"/>
      <c r="Z382"/>
      <c r="AA382"/>
      <c r="AB382"/>
      <c r="AC382"/>
      <c r="AD382"/>
      <c r="AE382"/>
      <c r="AF382"/>
      <c r="AG382"/>
      <c r="AH382"/>
      <c r="AI382"/>
      <c r="AJ382"/>
      <c r="AK382"/>
      <c r="AL382"/>
      <c r="AM382"/>
      <c r="AN382"/>
      <c r="AO382"/>
      <c r="AP382"/>
      <c r="AQ382"/>
      <c r="AR382"/>
      <c r="AS382" s="37"/>
      <c r="AT382"/>
      <c r="AU382"/>
      <c r="AV382"/>
      <c r="AW382"/>
      <c r="AX382" s="37"/>
      <c r="AY382"/>
      <c r="AZ382" s="37"/>
      <c r="BA382"/>
      <c r="BB382"/>
      <c r="BC382" s="37"/>
      <c r="BD382"/>
      <c r="BE382"/>
      <c r="BF382"/>
      <c r="BG382"/>
      <c r="BH382"/>
      <c r="BI382"/>
      <c r="BJ382"/>
      <c r="BK382"/>
      <c r="BL382"/>
      <c r="BM382"/>
      <c r="BN382" s="37"/>
      <c r="BO382"/>
      <c r="BP382"/>
      <c r="BQ382"/>
      <c r="BR382"/>
      <c r="BS382" s="37"/>
    </row>
    <row r="383" spans="1:71" x14ac:dyDescent="0.2">
      <c r="A383" s="40" t="str">
        <f t="shared" si="11"/>
        <v/>
      </c>
      <c r="B383"/>
      <c r="C383"/>
      <c r="D383" s="37"/>
      <c r="E383" s="37"/>
      <c r="F383"/>
      <c r="G383" s="37"/>
      <c r="H383" s="37"/>
      <c r="I383" s="37"/>
      <c r="J383" s="37"/>
      <c r="K383" s="37"/>
      <c r="L383" s="37"/>
      <c r="M383" s="37"/>
      <c r="N383" s="37"/>
      <c r="O383"/>
      <c r="P383"/>
      <c r="Q383" s="37"/>
      <c r="R383"/>
      <c r="S383" s="37"/>
      <c r="T383"/>
      <c r="U383"/>
      <c r="V383" s="37"/>
      <c r="W383" s="37"/>
      <c r="X383" s="37"/>
      <c r="Y383" s="37"/>
      <c r="Z383"/>
      <c r="AA383"/>
      <c r="AB383"/>
      <c r="AC383" s="37"/>
      <c r="AD383"/>
      <c r="AE383"/>
      <c r="AF383"/>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c r="BR383" s="37"/>
      <c r="BS383" s="37"/>
    </row>
    <row r="384" spans="1:71" x14ac:dyDescent="0.2">
      <c r="A384" s="40" t="str">
        <f t="shared" si="11"/>
        <v/>
      </c>
      <c r="B384"/>
      <c r="C384"/>
      <c r="D384"/>
      <c r="E384" s="37"/>
      <c r="F384"/>
      <c r="G384"/>
      <c r="H384"/>
      <c r="I384"/>
      <c r="J384"/>
      <c r="K384"/>
      <c r="L384"/>
      <c r="M384"/>
      <c r="N384"/>
      <c r="O384"/>
      <c r="P384"/>
      <c r="Q384" s="37"/>
      <c r="R384"/>
      <c r="S384"/>
      <c r="T384"/>
      <c r="U384"/>
      <c r="V384"/>
      <c r="W384"/>
      <c r="X384"/>
      <c r="Y384" s="37"/>
      <c r="Z384"/>
      <c r="AA384"/>
      <c r="AB384"/>
      <c r="AC384"/>
      <c r="AD384"/>
      <c r="AE384"/>
      <c r="AF384"/>
      <c r="AG384"/>
      <c r="AH384"/>
      <c r="AI384" s="37"/>
      <c r="AJ384"/>
      <c r="AK384"/>
      <c r="AL384"/>
      <c r="AM384"/>
      <c r="AN384"/>
      <c r="AO384"/>
      <c r="AP384"/>
      <c r="AQ384"/>
      <c r="AR384"/>
      <c r="AS384"/>
      <c r="AT384"/>
      <c r="AU384"/>
      <c r="AV384"/>
      <c r="AW384"/>
      <c r="AX384" s="37"/>
      <c r="AY384"/>
      <c r="AZ384" s="37"/>
      <c r="BA384"/>
      <c r="BB384"/>
      <c r="BC384" s="37"/>
      <c r="BD384"/>
      <c r="BE384"/>
      <c r="BF384"/>
      <c r="BG384"/>
      <c r="BH384"/>
      <c r="BI384"/>
      <c r="BJ384"/>
      <c r="BK384" s="37"/>
      <c r="BL384"/>
      <c r="BM384" s="37"/>
      <c r="BN384" s="37"/>
      <c r="BO384"/>
      <c r="BP384"/>
      <c r="BQ384"/>
      <c r="BR384"/>
      <c r="BS384" s="37"/>
    </row>
    <row r="385" spans="1:71" x14ac:dyDescent="0.2">
      <c r="A385" s="40" t="str">
        <f t="shared" si="11"/>
        <v/>
      </c>
      <c r="B385"/>
      <c r="C385"/>
      <c r="D385"/>
      <c r="E385"/>
      <c r="F385"/>
      <c r="G385"/>
      <c r="H385"/>
      <c r="I385"/>
      <c r="J385"/>
      <c r="K385"/>
      <c r="L385"/>
      <c r="M385"/>
      <c r="N385"/>
      <c r="O385"/>
      <c r="P385"/>
      <c r="Q385"/>
      <c r="R385"/>
      <c r="S385"/>
      <c r="T385"/>
      <c r="U385"/>
      <c r="V385"/>
      <c r="W385"/>
      <c r="X385" s="37"/>
      <c r="Y385"/>
      <c r="Z385"/>
      <c r="AA385"/>
      <c r="AB385"/>
      <c r="AC385"/>
      <c r="AD385"/>
      <c r="AE385"/>
      <c r="AF385"/>
      <c r="AG385"/>
      <c r="AH385"/>
      <c r="AI385"/>
      <c r="AJ385"/>
      <c r="AK385"/>
      <c r="AL385"/>
      <c r="AM385"/>
      <c r="AN385"/>
      <c r="AO385"/>
      <c r="AP385"/>
      <c r="AQ385"/>
      <c r="AR385"/>
      <c r="AS385"/>
      <c r="AT385" s="37"/>
      <c r="AU385"/>
      <c r="AV385" s="37"/>
      <c r="AW385" s="37"/>
      <c r="AX385"/>
      <c r="AY385"/>
      <c r="AZ385" s="37"/>
      <c r="BA385"/>
      <c r="BB385"/>
      <c r="BC385" s="37"/>
      <c r="BD385"/>
      <c r="BE385" s="37"/>
      <c r="BF385"/>
      <c r="BG385"/>
      <c r="BH385"/>
      <c r="BI385"/>
      <c r="BJ385"/>
      <c r="BK385" s="37"/>
      <c r="BL385"/>
      <c r="BM385" s="37"/>
      <c r="BN385"/>
      <c r="BO385"/>
      <c r="BP385"/>
      <c r="BQ385"/>
      <c r="BR385"/>
      <c r="BS385" s="37"/>
    </row>
    <row r="386" spans="1:71" x14ac:dyDescent="0.2">
      <c r="A386" s="40" t="str">
        <f t="shared" si="11"/>
        <v/>
      </c>
      <c r="B386"/>
      <c r="C386"/>
      <c r="D386" s="37"/>
      <c r="E386" s="37"/>
      <c r="F386" s="37"/>
      <c r="G386" s="37"/>
      <c r="H386" s="37"/>
      <c r="I386" s="37"/>
      <c r="J386" s="37"/>
      <c r="K386" s="37"/>
      <c r="L386" s="37"/>
      <c r="M386" s="37"/>
      <c r="N386" s="37"/>
      <c r="O386"/>
      <c r="P386" s="37"/>
      <c r="Q386"/>
      <c r="R386" s="37"/>
      <c r="S386" s="37"/>
      <c r="T386" s="37"/>
      <c r="U386" s="37"/>
      <c r="V386" s="37"/>
      <c r="W386" s="37"/>
      <c r="X386" s="37"/>
      <c r="Y386" s="37"/>
      <c r="Z386" s="37"/>
      <c r="AA386"/>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c r="BQ386" s="37"/>
      <c r="BR386" s="37"/>
      <c r="BS386" s="37"/>
    </row>
    <row r="387" spans="1:71" x14ac:dyDescent="0.2">
      <c r="A387" s="40" t="str">
        <f t="shared" ref="A387:A450" si="12">B387&amp;C387</f>
        <v/>
      </c>
      <c r="B387"/>
      <c r="C387"/>
      <c r="D387"/>
      <c r="E387" s="37"/>
      <c r="F387" s="37"/>
      <c r="G387"/>
      <c r="H387" s="37"/>
      <c r="I387" s="37"/>
      <c r="J387" s="37"/>
      <c r="K387" s="37"/>
      <c r="L387" s="37"/>
      <c r="M387" s="37"/>
      <c r="N387" s="37"/>
      <c r="O387"/>
      <c r="P387"/>
      <c r="Q387" s="37"/>
      <c r="R387"/>
      <c r="S387" s="37"/>
      <c r="T387" s="37"/>
      <c r="U387" s="37"/>
      <c r="V387"/>
      <c r="W387"/>
      <c r="X387" s="37"/>
      <c r="Y387"/>
      <c r="Z387" s="37"/>
      <c r="AA387"/>
      <c r="AB387"/>
      <c r="AC387" s="37"/>
      <c r="AD38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c r="BP387"/>
      <c r="BQ387"/>
      <c r="BR387" s="37"/>
      <c r="BS387" s="37"/>
    </row>
    <row r="388" spans="1:71" x14ac:dyDescent="0.2">
      <c r="A388" s="40" t="str">
        <f t="shared" si="12"/>
        <v/>
      </c>
      <c r="B388"/>
      <c r="C388"/>
      <c r="D388"/>
      <c r="E388"/>
      <c r="F388"/>
      <c r="G388"/>
      <c r="H388"/>
      <c r="I388"/>
      <c r="J388"/>
      <c r="K388"/>
      <c r="L388" s="37"/>
      <c r="M388"/>
      <c r="N388"/>
      <c r="O388"/>
      <c r="P388"/>
      <c r="Q388"/>
      <c r="R388"/>
      <c r="S388"/>
      <c r="T388"/>
      <c r="U388"/>
      <c r="V388"/>
      <c r="W388"/>
      <c r="X388"/>
      <c r="Y388"/>
      <c r="Z388"/>
      <c r="AA388"/>
      <c r="AB388"/>
      <c r="AC388"/>
      <c r="AD388"/>
      <c r="AE388"/>
      <c r="AF388"/>
      <c r="AG388"/>
      <c r="AH388"/>
      <c r="AI388"/>
      <c r="AJ388"/>
      <c r="AK388"/>
      <c r="AL388"/>
      <c r="AM388"/>
      <c r="AN388"/>
      <c r="AO388" s="37"/>
      <c r="AP388"/>
      <c r="AQ388"/>
      <c r="AR388"/>
      <c r="AS388"/>
      <c r="AT388"/>
      <c r="AU388" s="37"/>
      <c r="AV388" s="37"/>
      <c r="AW388" s="37"/>
      <c r="AX388" s="37"/>
      <c r="AY388"/>
      <c r="AZ388" s="37"/>
      <c r="BA388" s="37"/>
      <c r="BB388"/>
      <c r="BC388" s="37"/>
      <c r="BD388" s="37"/>
      <c r="BE388"/>
      <c r="BF388"/>
      <c r="BG388"/>
      <c r="BH388"/>
      <c r="BI388"/>
      <c r="BJ388"/>
      <c r="BK388" s="37"/>
      <c r="BL388"/>
      <c r="BM388"/>
      <c r="BN388"/>
      <c r="BO388"/>
      <c r="BP388"/>
      <c r="BQ388"/>
      <c r="BR388" s="37"/>
      <c r="BS388" s="37"/>
    </row>
    <row r="389" spans="1:71" x14ac:dyDescent="0.2">
      <c r="A389" s="40" t="str">
        <f t="shared" si="12"/>
        <v/>
      </c>
      <c r="B389"/>
      <c r="C389"/>
      <c r="D389" s="37"/>
      <c r="E389" s="37"/>
      <c r="F389" s="37"/>
      <c r="G389" s="37"/>
      <c r="H389" s="37"/>
      <c r="I389" s="37"/>
      <c r="J389" s="37"/>
      <c r="K389" s="37"/>
      <c r="L389" s="37"/>
      <c r="M389" s="37"/>
      <c r="N389" s="37"/>
      <c r="O389"/>
      <c r="P389" s="37"/>
      <c r="Q389" s="37"/>
      <c r="R389"/>
      <c r="S389" s="37"/>
      <c r="T389" s="37"/>
      <c r="U389" s="37"/>
      <c r="V389" s="37"/>
      <c r="W389" s="37"/>
      <c r="X389" s="37"/>
      <c r="Y389" s="37"/>
      <c r="Z389" s="37"/>
      <c r="AA389"/>
      <c r="AB389"/>
      <c r="AC389"/>
      <c r="AD389"/>
      <c r="AE389" s="37"/>
      <c r="AF389"/>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c r="BP389"/>
      <c r="BQ389"/>
      <c r="BR389" s="37"/>
      <c r="BS389" s="37"/>
    </row>
    <row r="390" spans="1:71" x14ac:dyDescent="0.2">
      <c r="A390" s="40" t="str">
        <f t="shared" si="12"/>
        <v/>
      </c>
      <c r="B390"/>
      <c r="C390"/>
      <c r="D390"/>
      <c r="E390"/>
      <c r="F390"/>
      <c r="G390"/>
      <c r="H390"/>
      <c r="I390" s="37"/>
      <c r="J390"/>
      <c r="K390"/>
      <c r="L390" s="37"/>
      <c r="M390" s="37"/>
      <c r="N390" s="37"/>
      <c r="O390"/>
      <c r="P390"/>
      <c r="Q390"/>
      <c r="R390"/>
      <c r="S390"/>
      <c r="T390"/>
      <c r="U390"/>
      <c r="V390"/>
      <c r="W390"/>
      <c r="X390"/>
      <c r="Y390"/>
      <c r="Z390"/>
      <c r="AA390"/>
      <c r="AB390"/>
      <c r="AC390"/>
      <c r="AD390"/>
      <c r="AE390"/>
      <c r="AF390"/>
      <c r="AG390" s="37"/>
      <c r="AH390"/>
      <c r="AI390"/>
      <c r="AJ390"/>
      <c r="AK390"/>
      <c r="AL390"/>
      <c r="AM390"/>
      <c r="AN390"/>
      <c r="AO390" s="37"/>
      <c r="AP390"/>
      <c r="AQ390" s="37"/>
      <c r="AR390"/>
      <c r="AS390"/>
      <c r="AT390"/>
      <c r="AU390"/>
      <c r="AV390" s="37"/>
      <c r="AW390" s="37"/>
      <c r="AX390" s="37"/>
      <c r="AY390"/>
      <c r="AZ390" s="37"/>
      <c r="BA390"/>
      <c r="BB390"/>
      <c r="BC390"/>
      <c r="BD390" s="37"/>
      <c r="BE390" s="37"/>
      <c r="BF390"/>
      <c r="BG390"/>
      <c r="BH390"/>
      <c r="BI390"/>
      <c r="BJ390"/>
      <c r="BK390"/>
      <c r="BL390"/>
      <c r="BM390"/>
      <c r="BN390"/>
      <c r="BO390"/>
      <c r="BP390"/>
      <c r="BQ390"/>
      <c r="BR390"/>
      <c r="BS390" s="37"/>
    </row>
    <row r="391" spans="1:71" x14ac:dyDescent="0.2">
      <c r="A391" s="40" t="str">
        <f t="shared" si="12"/>
        <v/>
      </c>
      <c r="B391"/>
      <c r="C391"/>
      <c r="D391"/>
      <c r="E391" s="37"/>
      <c r="F391" s="37"/>
      <c r="G391"/>
      <c r="H391" s="37"/>
      <c r="I391" s="37"/>
      <c r="J391" s="37"/>
      <c r="K391" s="37"/>
      <c r="L391" s="37"/>
      <c r="M391" s="37"/>
      <c r="N391"/>
      <c r="O391"/>
      <c r="P391"/>
      <c r="Q391"/>
      <c r="R391"/>
      <c r="S391" s="37"/>
      <c r="T391"/>
      <c r="U391" s="37"/>
      <c r="V391"/>
      <c r="W391"/>
      <c r="X391"/>
      <c r="Y391"/>
      <c r="Z391" s="37"/>
      <c r="AA391"/>
      <c r="AB391"/>
      <c r="AC391"/>
      <c r="AD391"/>
      <c r="AE391"/>
      <c r="AF391"/>
      <c r="AG391" s="37"/>
      <c r="AH391" s="37"/>
      <c r="AI391" s="37"/>
      <c r="AJ391"/>
      <c r="AK391" s="37"/>
      <c r="AL391" s="37"/>
      <c r="AM391" s="37"/>
      <c r="AN391"/>
      <c r="AO391" s="37"/>
      <c r="AP391"/>
      <c r="AQ391"/>
      <c r="AR391" s="37"/>
      <c r="AS391" s="37"/>
      <c r="AT391"/>
      <c r="AU391" s="37"/>
      <c r="AV391" s="37"/>
      <c r="AW391" s="37"/>
      <c r="AX391" s="37"/>
      <c r="AY391"/>
      <c r="AZ391" s="37"/>
      <c r="BA391" s="37"/>
      <c r="BB391" s="37"/>
      <c r="BC391" s="37"/>
      <c r="BD391" s="37"/>
      <c r="BE391" s="37"/>
      <c r="BF391" s="37"/>
      <c r="BG391" s="37"/>
      <c r="BH391" s="37"/>
      <c r="BI391" s="37"/>
      <c r="BJ391"/>
      <c r="BK391" s="37"/>
      <c r="BL391" s="37"/>
      <c r="BM391" s="37"/>
      <c r="BN391" s="37"/>
      <c r="BO391"/>
      <c r="BP391"/>
      <c r="BQ391"/>
      <c r="BR391"/>
      <c r="BS391" s="37"/>
    </row>
    <row r="392" spans="1:71" x14ac:dyDescent="0.2">
      <c r="A392" s="40" t="str">
        <f t="shared" si="12"/>
        <v/>
      </c>
      <c r="B392"/>
      <c r="C392"/>
      <c r="D392"/>
      <c r="E392"/>
      <c r="F392"/>
      <c r="G392"/>
      <c r="H392" s="37"/>
      <c r="I392"/>
      <c r="J392"/>
      <c r="K392"/>
      <c r="L392"/>
      <c r="M392"/>
      <c r="N392"/>
      <c r="O392"/>
      <c r="P392"/>
      <c r="Q392"/>
      <c r="R392"/>
      <c r="S392"/>
      <c r="T392"/>
      <c r="U392"/>
      <c r="V392"/>
      <c r="W392"/>
      <c r="X392" s="37"/>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s="37"/>
    </row>
    <row r="393" spans="1:71" x14ac:dyDescent="0.2">
      <c r="A393" s="40" t="str">
        <f t="shared" si="12"/>
        <v/>
      </c>
      <c r="B393"/>
      <c r="C393"/>
      <c r="D393"/>
      <c r="E393"/>
      <c r="F393"/>
      <c r="G393"/>
      <c r="H393"/>
      <c r="I393"/>
      <c r="J393"/>
      <c r="K393"/>
      <c r="L393"/>
      <c r="M393"/>
      <c r="N393"/>
      <c r="O393"/>
      <c r="P393"/>
      <c r="Q393"/>
      <c r="R393"/>
      <c r="S393"/>
      <c r="T393"/>
      <c r="U393" s="37"/>
      <c r="V393"/>
      <c r="W393"/>
      <c r="X393"/>
      <c r="Y393"/>
      <c r="Z393"/>
      <c r="AA393"/>
      <c r="AB393"/>
      <c r="AC393"/>
      <c r="AD393"/>
      <c r="AE393"/>
      <c r="AF393"/>
      <c r="AG393"/>
      <c r="AH393"/>
      <c r="AI393"/>
      <c r="AJ393"/>
      <c r="AK393" s="37"/>
      <c r="AL393"/>
      <c r="AM393"/>
      <c r="AN393"/>
      <c r="AO393" s="37"/>
      <c r="AP393"/>
      <c r="AQ393"/>
      <c r="AR393"/>
      <c r="AS393"/>
      <c r="AT393"/>
      <c r="AU393"/>
      <c r="AV393"/>
      <c r="AW393"/>
      <c r="AX393"/>
      <c r="AY393"/>
      <c r="AZ393" s="37"/>
      <c r="BA393"/>
      <c r="BB393"/>
      <c r="BC393" s="37"/>
      <c r="BD393" s="37"/>
      <c r="BE393"/>
      <c r="BF393"/>
      <c r="BG393"/>
      <c r="BH393"/>
      <c r="BI393"/>
      <c r="BJ393"/>
      <c r="BK393" s="37"/>
      <c r="BL393" s="37"/>
      <c r="BM393" s="37"/>
      <c r="BN393"/>
      <c r="BO393"/>
      <c r="BP393"/>
      <c r="BQ393"/>
      <c r="BR393"/>
      <c r="BS393" s="37"/>
    </row>
    <row r="394" spans="1:71" x14ac:dyDescent="0.2">
      <c r="A394" s="40" t="str">
        <f t="shared" si="12"/>
        <v/>
      </c>
      <c r="B394"/>
      <c r="C394"/>
      <c r="D394"/>
      <c r="E394"/>
      <c r="F394"/>
      <c r="G394"/>
      <c r="H394"/>
      <c r="I394"/>
      <c r="J394"/>
      <c r="K394"/>
      <c r="L394"/>
      <c r="M394"/>
      <c r="N394"/>
      <c r="O394"/>
      <c r="P394"/>
      <c r="Q394"/>
      <c r="R394"/>
      <c r="S394"/>
      <c r="T394"/>
      <c r="U394"/>
      <c r="V394"/>
      <c r="W394"/>
      <c r="X394" s="37"/>
      <c r="Y394"/>
      <c r="Z394"/>
      <c r="AA394"/>
      <c r="AB394"/>
      <c r="AC394"/>
      <c r="AD394"/>
      <c r="AE394"/>
      <c r="AF394"/>
      <c r="AG394"/>
      <c r="AH394"/>
      <c r="AI394"/>
      <c r="AJ394"/>
      <c r="AK394"/>
      <c r="AL394"/>
      <c r="AM394"/>
      <c r="AN394"/>
      <c r="AO394"/>
      <c r="AP394"/>
      <c r="AQ394"/>
      <c r="AR394"/>
      <c r="AS394"/>
      <c r="AT394"/>
      <c r="AU394"/>
      <c r="AV394" s="37"/>
      <c r="AW394"/>
      <c r="AX394" s="37"/>
      <c r="AY394"/>
      <c r="AZ394"/>
      <c r="BA394"/>
      <c r="BB394"/>
      <c r="BC394"/>
      <c r="BD394" s="37"/>
      <c r="BE394" s="37"/>
      <c r="BF394"/>
      <c r="BG394"/>
      <c r="BH394"/>
      <c r="BI394"/>
      <c r="BJ394"/>
      <c r="BK394" s="37"/>
      <c r="BL394"/>
      <c r="BM394"/>
      <c r="BN394"/>
      <c r="BO394"/>
      <c r="BP394"/>
      <c r="BQ394"/>
      <c r="BR394"/>
      <c r="BS394" s="37"/>
    </row>
    <row r="395" spans="1:71" x14ac:dyDescent="0.2">
      <c r="A395" s="40" t="str">
        <f t="shared" si="12"/>
        <v/>
      </c>
      <c r="B395"/>
      <c r="C395"/>
      <c r="D395"/>
      <c r="E395"/>
      <c r="F395"/>
      <c r="G395"/>
      <c r="H395"/>
      <c r="I395"/>
      <c r="J395"/>
      <c r="K395"/>
      <c r="L395"/>
      <c r="M395"/>
      <c r="N395"/>
      <c r="O395"/>
      <c r="P395"/>
      <c r="Q395"/>
      <c r="R395"/>
      <c r="S395"/>
      <c r="T395"/>
      <c r="U395" s="37"/>
      <c r="V395"/>
      <c r="W395"/>
      <c r="X395" s="37"/>
      <c r="Y395"/>
      <c r="Z395"/>
      <c r="AA395"/>
      <c r="AB395"/>
      <c r="AC395"/>
      <c r="AD395"/>
      <c r="AE395"/>
      <c r="AF395"/>
      <c r="AG395"/>
      <c r="AH395"/>
      <c r="AI395"/>
      <c r="AJ395"/>
      <c r="AK395"/>
      <c r="AL395"/>
      <c r="AM395" s="37"/>
      <c r="AN395"/>
      <c r="AO395" s="37"/>
      <c r="AP395"/>
      <c r="AQ395"/>
      <c r="AR395" s="37"/>
      <c r="AS395" s="37"/>
      <c r="AT395" s="37"/>
      <c r="AU395"/>
      <c r="AV395" s="37"/>
      <c r="AW395" s="37"/>
      <c r="AX395" s="37"/>
      <c r="AY395"/>
      <c r="AZ395" s="37"/>
      <c r="BA395"/>
      <c r="BB395" s="37"/>
      <c r="BC395" s="37"/>
      <c r="BD395"/>
      <c r="BE395"/>
      <c r="BF395"/>
      <c r="BG395"/>
      <c r="BH395"/>
      <c r="BI395"/>
      <c r="BJ395"/>
      <c r="BK395" s="37"/>
      <c r="BL395"/>
      <c r="BM395" s="37"/>
      <c r="BN395" s="37"/>
      <c r="BO395"/>
      <c r="BP395"/>
      <c r="BQ395"/>
      <c r="BR395" s="37"/>
      <c r="BS395" s="37"/>
    </row>
    <row r="396" spans="1:71" x14ac:dyDescent="0.2">
      <c r="A396" s="40" t="str">
        <f t="shared" si="12"/>
        <v/>
      </c>
      <c r="B396"/>
      <c r="C396"/>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row>
    <row r="397" spans="1:71" x14ac:dyDescent="0.2">
      <c r="A397" s="40" t="str">
        <f t="shared" si="12"/>
        <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s="37"/>
      <c r="BC397" s="37"/>
      <c r="BD397"/>
      <c r="BE397" s="37"/>
      <c r="BF397"/>
      <c r="BG397"/>
      <c r="BH397"/>
      <c r="BI397"/>
      <c r="BJ397"/>
      <c r="BK397"/>
      <c r="BL397"/>
      <c r="BM397" s="37"/>
      <c r="BN397" s="37"/>
      <c r="BO397"/>
      <c r="BP397"/>
      <c r="BQ397"/>
      <c r="BR397"/>
      <c r="BS397" s="37"/>
    </row>
    <row r="398" spans="1:71" x14ac:dyDescent="0.2">
      <c r="A398" s="40" t="str">
        <f t="shared" si="12"/>
        <v/>
      </c>
      <c r="B398"/>
      <c r="C398"/>
      <c r="D398"/>
      <c r="E398"/>
      <c r="F398"/>
      <c r="G398"/>
      <c r="H398"/>
      <c r="I398"/>
      <c r="J398"/>
      <c r="K398"/>
      <c r="L398"/>
      <c r="M398"/>
      <c r="N398"/>
      <c r="O398"/>
      <c r="P398"/>
      <c r="Q398"/>
      <c r="R398"/>
      <c r="S398"/>
      <c r="T398"/>
      <c r="U398"/>
      <c r="V398"/>
      <c r="W398"/>
      <c r="X398"/>
      <c r="Y398"/>
      <c r="Z398"/>
      <c r="AA398"/>
      <c r="AB398"/>
      <c r="AC398"/>
      <c r="AD398"/>
      <c r="AE398"/>
      <c r="AF398"/>
      <c r="AG398"/>
      <c r="AH398" s="37"/>
      <c r="AI398"/>
      <c r="AJ398"/>
      <c r="AK398"/>
      <c r="AL398"/>
      <c r="AM398"/>
      <c r="AN398"/>
      <c r="AO398"/>
      <c r="AP398"/>
      <c r="AQ398"/>
      <c r="AR398"/>
      <c r="AS398"/>
      <c r="AT398"/>
      <c r="AU398"/>
      <c r="AV398"/>
      <c r="AW398"/>
      <c r="AX398"/>
      <c r="AY398"/>
      <c r="AZ398"/>
      <c r="BA398"/>
      <c r="BB398"/>
      <c r="BC398"/>
      <c r="BD398"/>
      <c r="BE398" s="37"/>
      <c r="BF398" s="37"/>
      <c r="BG398"/>
      <c r="BH398" s="37"/>
      <c r="BI398"/>
      <c r="BJ398"/>
      <c r="BK398"/>
      <c r="BL398"/>
      <c r="BM398" s="37"/>
      <c r="BN398"/>
      <c r="BO398"/>
      <c r="BP398"/>
      <c r="BQ398"/>
      <c r="BR398"/>
      <c r="BS398" s="37"/>
    </row>
    <row r="399" spans="1:71" x14ac:dyDescent="0.2">
      <c r="A399" s="40" t="str">
        <f t="shared" si="12"/>
        <v/>
      </c>
      <c r="B399"/>
      <c r="C399"/>
      <c r="D399"/>
      <c r="E399"/>
      <c r="F399"/>
      <c r="G399"/>
      <c r="H399"/>
      <c r="I399"/>
      <c r="J399"/>
      <c r="K399"/>
      <c r="L399"/>
      <c r="M399"/>
      <c r="N399"/>
      <c r="O399"/>
      <c r="P399"/>
      <c r="Q399"/>
      <c r="R399"/>
      <c r="S399"/>
      <c r="T399"/>
      <c r="U399"/>
      <c r="V399"/>
      <c r="W399"/>
      <c r="X399"/>
      <c r="Y399"/>
      <c r="Z399" s="37"/>
      <c r="AA399"/>
      <c r="AB399"/>
      <c r="AC399"/>
      <c r="AD399"/>
      <c r="AE399"/>
      <c r="AF399"/>
      <c r="AG399"/>
      <c r="AH399"/>
      <c r="AI399"/>
      <c r="AJ399"/>
      <c r="AK399" s="37"/>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s="37"/>
    </row>
    <row r="400" spans="1:71" x14ac:dyDescent="0.2">
      <c r="A400" s="40" t="str">
        <f t="shared" si="12"/>
        <v/>
      </c>
      <c r="B400"/>
      <c r="C400"/>
      <c r="D400"/>
      <c r="E400"/>
      <c r="F400"/>
      <c r="G400"/>
      <c r="H400"/>
      <c r="I400"/>
      <c r="J400"/>
      <c r="K400"/>
      <c r="L400" s="37"/>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s="37"/>
    </row>
    <row r="401" spans="1:71" x14ac:dyDescent="0.2">
      <c r="A401" s="40" t="str">
        <f t="shared" si="12"/>
        <v/>
      </c>
      <c r="B401"/>
      <c r="C401"/>
      <c r="D401"/>
      <c r="E401" s="37"/>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s="37"/>
      <c r="AY401"/>
      <c r="AZ401"/>
      <c r="BA401"/>
      <c r="BB401"/>
      <c r="BC401"/>
      <c r="BD401"/>
      <c r="BE401"/>
      <c r="BF401"/>
      <c r="BG401"/>
      <c r="BH401"/>
      <c r="BI401"/>
      <c r="BJ401"/>
      <c r="BK401" s="37"/>
      <c r="BL401"/>
      <c r="BM401"/>
      <c r="BN401"/>
      <c r="BO401"/>
      <c r="BP401"/>
      <c r="BQ401"/>
      <c r="BR401"/>
      <c r="BS401" s="37"/>
    </row>
    <row r="402" spans="1:71" x14ac:dyDescent="0.2">
      <c r="A402" s="40" t="str">
        <f t="shared" si="12"/>
        <v/>
      </c>
      <c r="B402"/>
      <c r="C402"/>
      <c r="D402"/>
      <c r="E402"/>
      <c r="F402"/>
      <c r="G402"/>
      <c r="H402"/>
      <c r="I402"/>
      <c r="J402"/>
      <c r="K402"/>
      <c r="L402"/>
      <c r="M402"/>
      <c r="N402"/>
      <c r="O402"/>
      <c r="P402"/>
      <c r="Q402"/>
      <c r="R402"/>
      <c r="S402"/>
      <c r="T402"/>
      <c r="U402"/>
      <c r="V402"/>
      <c r="W402"/>
      <c r="X402"/>
      <c r="Y402"/>
      <c r="Z402" s="37"/>
      <c r="AA402"/>
      <c r="AB402"/>
      <c r="AC402"/>
      <c r="AD402"/>
      <c r="AE402"/>
      <c r="AF402"/>
      <c r="AG402"/>
      <c r="AH402"/>
      <c r="AI402"/>
      <c r="AJ402"/>
      <c r="AK402"/>
      <c r="AL402"/>
      <c r="AM402"/>
      <c r="AN402"/>
      <c r="AO402"/>
      <c r="AP402"/>
      <c r="AQ402"/>
      <c r="AR402" s="37"/>
      <c r="AS402"/>
      <c r="AT402"/>
      <c r="AU402"/>
      <c r="AV402"/>
      <c r="AW402"/>
      <c r="AX402"/>
      <c r="AY402"/>
      <c r="AZ402"/>
      <c r="BA402"/>
      <c r="BB402"/>
      <c r="BC402"/>
      <c r="BD402"/>
      <c r="BE402"/>
      <c r="BF402"/>
      <c r="BG402"/>
      <c r="BH402"/>
      <c r="BI402" s="37"/>
      <c r="BJ402" s="37"/>
      <c r="BK402"/>
      <c r="BL402"/>
      <c r="BM402"/>
      <c r="BN402" s="37"/>
      <c r="BO402"/>
      <c r="BP402"/>
      <c r="BQ402"/>
      <c r="BR402"/>
      <c r="BS402" s="37"/>
    </row>
    <row r="403" spans="1:71" x14ac:dyDescent="0.2">
      <c r="A403" s="40" t="str">
        <f t="shared" si="12"/>
        <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s="37"/>
      <c r="AV403"/>
      <c r="AW403"/>
      <c r="AX403"/>
      <c r="AY403"/>
      <c r="AZ403" s="37"/>
      <c r="BA403"/>
      <c r="BB403"/>
      <c r="BC403"/>
      <c r="BD403"/>
      <c r="BE403"/>
      <c r="BF403"/>
      <c r="BG403"/>
      <c r="BH403"/>
      <c r="BI403"/>
      <c r="BJ403"/>
      <c r="BK403"/>
      <c r="BL403"/>
      <c r="BM403"/>
      <c r="BN403"/>
      <c r="BO403"/>
      <c r="BP403"/>
      <c r="BQ403"/>
      <c r="BR403"/>
      <c r="BS403" s="37"/>
    </row>
    <row r="404" spans="1:71" x14ac:dyDescent="0.2">
      <c r="A404" s="40" t="str">
        <f t="shared" si="12"/>
        <v/>
      </c>
      <c r="B404"/>
      <c r="C404"/>
      <c r="D404"/>
      <c r="E404"/>
      <c r="F404"/>
      <c r="G404" s="37"/>
      <c r="H404" s="37"/>
      <c r="I404"/>
      <c r="J404"/>
      <c r="K404"/>
      <c r="L404"/>
      <c r="M404"/>
      <c r="N404"/>
      <c r="O404"/>
      <c r="P404"/>
      <c r="Q404" s="37"/>
      <c r="R404"/>
      <c r="S404"/>
      <c r="T404"/>
      <c r="U404"/>
      <c r="V404"/>
      <c r="W404"/>
      <c r="X404" s="37"/>
      <c r="Y404" s="37"/>
      <c r="Z404"/>
      <c r="AA404"/>
      <c r="AB404"/>
      <c r="AC404"/>
      <c r="AD404"/>
      <c r="AE404"/>
      <c r="AF404"/>
      <c r="AG404"/>
      <c r="AH404"/>
      <c r="AI404"/>
      <c r="AJ404"/>
      <c r="AK404"/>
      <c r="AL404" s="37"/>
      <c r="AM404" s="37"/>
      <c r="AN404"/>
      <c r="AO404"/>
      <c r="AP404"/>
      <c r="AQ404"/>
      <c r="AR404"/>
      <c r="AS404"/>
      <c r="AT404"/>
      <c r="AU404"/>
      <c r="AV404" s="37"/>
      <c r="AW404"/>
      <c r="AX404" s="37"/>
      <c r="AY404"/>
      <c r="AZ404" s="37"/>
      <c r="BA404"/>
      <c r="BB404" s="37"/>
      <c r="BC404" s="37"/>
      <c r="BD404" s="37"/>
      <c r="BE404"/>
      <c r="BF404"/>
      <c r="BG404"/>
      <c r="BH404"/>
      <c r="BI404"/>
      <c r="BJ404"/>
      <c r="BK404" s="37"/>
      <c r="BL404"/>
      <c r="BM404" s="37"/>
      <c r="BN404"/>
      <c r="BO404"/>
      <c r="BP404"/>
      <c r="BQ404"/>
      <c r="BR404"/>
      <c r="BS404" s="37"/>
    </row>
    <row r="405" spans="1:71" x14ac:dyDescent="0.2">
      <c r="A405" s="40" t="str">
        <f t="shared" si="12"/>
        <v/>
      </c>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s="37"/>
      <c r="AP405"/>
      <c r="AQ405"/>
      <c r="AR405"/>
      <c r="AS405"/>
      <c r="AT405"/>
      <c r="AU405"/>
      <c r="AV405"/>
      <c r="AW405" s="37"/>
      <c r="AX405" s="37"/>
      <c r="AY405"/>
      <c r="AZ405" s="37"/>
      <c r="BA405"/>
      <c r="BB405"/>
      <c r="BC405"/>
      <c r="BD405"/>
      <c r="BE405"/>
      <c r="BF405"/>
      <c r="BG405"/>
      <c r="BH405"/>
      <c r="BI405"/>
      <c r="BJ405"/>
      <c r="BK405"/>
      <c r="BL405"/>
      <c r="BM405" s="37"/>
      <c r="BN405"/>
      <c r="BO405"/>
      <c r="BP405"/>
      <c r="BQ405"/>
      <c r="BR405"/>
      <c r="BS405" s="37"/>
    </row>
    <row r="406" spans="1:71" x14ac:dyDescent="0.2">
      <c r="A406" s="40" t="str">
        <f t="shared" si="12"/>
        <v/>
      </c>
      <c r="B406"/>
      <c r="C406"/>
      <c r="D406"/>
      <c r="E406"/>
      <c r="F406"/>
      <c r="G406"/>
      <c r="H406"/>
      <c r="I406"/>
      <c r="J406"/>
      <c r="K406"/>
      <c r="L406"/>
      <c r="M406" s="37"/>
      <c r="N406"/>
      <c r="O406"/>
      <c r="P406"/>
      <c r="Q406"/>
      <c r="R406"/>
      <c r="S406"/>
      <c r="T406"/>
      <c r="U406"/>
      <c r="V406"/>
      <c r="W406"/>
      <c r="X406" s="37"/>
      <c r="Y406" s="37"/>
      <c r="Z406"/>
      <c r="AA406"/>
      <c r="AB406"/>
      <c r="AC406"/>
      <c r="AD406"/>
      <c r="AE406"/>
      <c r="AF406"/>
      <c r="AG406"/>
      <c r="AH406"/>
      <c r="AI406"/>
      <c r="AJ406"/>
      <c r="AK406"/>
      <c r="AL406"/>
      <c r="AM406"/>
      <c r="AN406"/>
      <c r="AO406"/>
      <c r="AP406"/>
      <c r="AQ406" s="37"/>
      <c r="AR406" s="37"/>
      <c r="AS406" s="37"/>
      <c r="AT406"/>
      <c r="AU406"/>
      <c r="AV406" s="37"/>
      <c r="AW406" s="37"/>
      <c r="AX406" s="37"/>
      <c r="AY406"/>
      <c r="AZ406" s="37"/>
      <c r="BA406" s="37"/>
      <c r="BB406" s="37"/>
      <c r="BC406" s="37"/>
      <c r="BD406" s="37"/>
      <c r="BE406" s="37"/>
      <c r="BF406"/>
      <c r="BG406"/>
      <c r="BH406"/>
      <c r="BI406"/>
      <c r="BJ406"/>
      <c r="BK406" s="37"/>
      <c r="BL406" s="37"/>
      <c r="BM406" s="37"/>
      <c r="BN406" s="37"/>
      <c r="BO406"/>
      <c r="BP406"/>
      <c r="BQ406"/>
      <c r="BR406"/>
      <c r="BS406" s="37"/>
    </row>
    <row r="407" spans="1:71" x14ac:dyDescent="0.2">
      <c r="A407" s="40" t="str">
        <f t="shared" si="12"/>
        <v/>
      </c>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s="37"/>
      <c r="AW407"/>
      <c r="AX407" s="37"/>
      <c r="AY407"/>
      <c r="AZ407"/>
      <c r="BA407"/>
      <c r="BB407"/>
      <c r="BC407"/>
      <c r="BD407"/>
      <c r="BE407"/>
      <c r="BF407"/>
      <c r="BG407"/>
      <c r="BH407"/>
      <c r="BI407"/>
      <c r="BJ407"/>
      <c r="BK407"/>
      <c r="BL407"/>
      <c r="BM407" s="37"/>
      <c r="BN407"/>
      <c r="BO407"/>
      <c r="BP407"/>
      <c r="BQ407"/>
      <c r="BR407"/>
      <c r="BS407" s="37"/>
    </row>
    <row r="408" spans="1:71" x14ac:dyDescent="0.2">
      <c r="A408" s="40" t="str">
        <f t="shared" si="12"/>
        <v/>
      </c>
      <c r="B408"/>
      <c r="C408"/>
      <c r="D408"/>
      <c r="E408" s="37"/>
      <c r="F408" s="37"/>
      <c r="G408"/>
      <c r="H408" s="37"/>
      <c r="I408" s="37"/>
      <c r="J408" s="37"/>
      <c r="K408"/>
      <c r="L408" s="37"/>
      <c r="M408" s="37"/>
      <c r="N408"/>
      <c r="O408"/>
      <c r="P408"/>
      <c r="Q408"/>
      <c r="R408"/>
      <c r="S408"/>
      <c r="T408"/>
      <c r="U408" s="37"/>
      <c r="V408" s="37"/>
      <c r="W408" s="37"/>
      <c r="X408" s="37"/>
      <c r="Y408"/>
      <c r="Z408"/>
      <c r="AA408"/>
      <c r="AB408"/>
      <c r="AC408"/>
      <c r="AD408"/>
      <c r="AE408"/>
      <c r="AF408"/>
      <c r="AG408"/>
      <c r="AH408" s="37"/>
      <c r="AI408" s="37"/>
      <c r="AJ408"/>
      <c r="AK408"/>
      <c r="AL408"/>
      <c r="AM408"/>
      <c r="AN408"/>
      <c r="AO408" s="37"/>
      <c r="AP408"/>
      <c r="AQ408" s="37"/>
      <c r="AR408"/>
      <c r="AS408"/>
      <c r="AT408" s="37"/>
      <c r="AU408" s="37"/>
      <c r="AV408" s="37"/>
      <c r="AW408"/>
      <c r="AX408" s="37"/>
      <c r="AY408"/>
      <c r="AZ408" s="37"/>
      <c r="BA408"/>
      <c r="BB408"/>
      <c r="BC408" s="37"/>
      <c r="BD408" s="37"/>
      <c r="BE408"/>
      <c r="BF408"/>
      <c r="BG408"/>
      <c r="BH408"/>
      <c r="BI408" s="37"/>
      <c r="BJ408" s="37"/>
      <c r="BK408"/>
      <c r="BL408"/>
      <c r="BM408" s="37"/>
      <c r="BN408" s="37"/>
      <c r="BO408"/>
      <c r="BP408"/>
      <c r="BQ408"/>
      <c r="BR408" s="37"/>
      <c r="BS408" s="37"/>
    </row>
    <row r="409" spans="1:71" x14ac:dyDescent="0.2">
      <c r="A409" s="40" t="str">
        <f t="shared" si="12"/>
        <v/>
      </c>
      <c r="B409"/>
      <c r="C409"/>
      <c r="D409"/>
      <c r="E409" s="37"/>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s="37"/>
      <c r="AW409"/>
      <c r="AX409" s="37"/>
      <c r="AY409"/>
      <c r="AZ409" s="37"/>
      <c r="BA409"/>
      <c r="BB409"/>
      <c r="BC409"/>
      <c r="BD409"/>
      <c r="BE409"/>
      <c r="BF409"/>
      <c r="BG409"/>
      <c r="BH409"/>
      <c r="BI409"/>
      <c r="BJ409"/>
      <c r="BK409"/>
      <c r="BL409"/>
      <c r="BM409"/>
      <c r="BN409" s="37"/>
      <c r="BO409"/>
      <c r="BP409"/>
      <c r="BQ409"/>
      <c r="BR409"/>
      <c r="BS409" s="37"/>
    </row>
    <row r="410" spans="1:71" x14ac:dyDescent="0.2">
      <c r="A410" s="40" t="str">
        <f t="shared" si="12"/>
        <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s="37"/>
      <c r="BN410"/>
      <c r="BO410"/>
      <c r="BP410"/>
      <c r="BQ410"/>
      <c r="BR410"/>
      <c r="BS410" s="37"/>
    </row>
    <row r="411" spans="1:71" x14ac:dyDescent="0.2">
      <c r="A411" s="40" t="str">
        <f t="shared" si="12"/>
        <v/>
      </c>
      <c r="B411"/>
      <c r="C411"/>
      <c r="D411"/>
      <c r="E411"/>
      <c r="F411"/>
      <c r="G411"/>
      <c r="H411"/>
      <c r="I411" s="37"/>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s="37"/>
    </row>
    <row r="412" spans="1:71" x14ac:dyDescent="0.2">
      <c r="A412" s="40" t="str">
        <f t="shared" si="12"/>
        <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s="37"/>
      <c r="AY412"/>
      <c r="AZ412"/>
      <c r="BA412"/>
      <c r="BB412"/>
      <c r="BC412"/>
      <c r="BD412"/>
      <c r="BE412"/>
      <c r="BF412"/>
      <c r="BG412"/>
      <c r="BH412"/>
      <c r="BI412"/>
      <c r="BJ412"/>
      <c r="BK412"/>
      <c r="BL412"/>
      <c r="BM412"/>
      <c r="BN412"/>
      <c r="BO412"/>
      <c r="BP412"/>
      <c r="BQ412"/>
      <c r="BR412"/>
      <c r="BS412" s="37"/>
    </row>
    <row r="413" spans="1:71" x14ac:dyDescent="0.2">
      <c r="A413" s="40" t="str">
        <f t="shared" si="12"/>
        <v/>
      </c>
      <c r="B413"/>
      <c r="C413"/>
      <c r="D413"/>
      <c r="E413" s="37"/>
      <c r="F413"/>
      <c r="G413" s="37"/>
      <c r="H413" s="37"/>
      <c r="I413" s="37"/>
      <c r="J413"/>
      <c r="K413"/>
      <c r="L413" s="37"/>
      <c r="M413" s="37"/>
      <c r="N413"/>
      <c r="O413"/>
      <c r="P413"/>
      <c r="Q413"/>
      <c r="R413"/>
      <c r="S413"/>
      <c r="T413"/>
      <c r="U413"/>
      <c r="V413" s="37"/>
      <c r="W413" s="37"/>
      <c r="X413" s="37"/>
      <c r="Y413" s="37"/>
      <c r="Z413"/>
      <c r="AA413"/>
      <c r="AB413"/>
      <c r="AC413"/>
      <c r="AD413"/>
      <c r="AE413"/>
      <c r="AF413"/>
      <c r="AG413"/>
      <c r="AH413" s="37"/>
      <c r="AI413" s="37"/>
      <c r="AJ413"/>
      <c r="AK413"/>
      <c r="AL413" s="37"/>
      <c r="AM413"/>
      <c r="AN413"/>
      <c r="AO413" s="37"/>
      <c r="AP413" s="37"/>
      <c r="AQ413" s="37"/>
      <c r="AR413" s="37"/>
      <c r="AS413" s="37"/>
      <c r="AT413" s="37"/>
      <c r="AU413"/>
      <c r="AV413" s="37"/>
      <c r="AW413" s="37"/>
      <c r="AX413" s="37"/>
      <c r="AY413" s="37"/>
      <c r="AZ413" s="37"/>
      <c r="BA413" s="37"/>
      <c r="BB413" s="37"/>
      <c r="BC413" s="37"/>
      <c r="BD413" s="37"/>
      <c r="BE413"/>
      <c r="BF413" s="37"/>
      <c r="BG413" s="37"/>
      <c r="BH413"/>
      <c r="BI413" s="37"/>
      <c r="BJ413"/>
      <c r="BK413" s="37"/>
      <c r="BL413" s="37"/>
      <c r="BM413" s="37"/>
      <c r="BN413" s="37"/>
      <c r="BO413"/>
      <c r="BP413"/>
      <c r="BQ413"/>
      <c r="BR413"/>
      <c r="BS413" s="37"/>
    </row>
    <row r="414" spans="1:71" x14ac:dyDescent="0.2">
      <c r="A414" s="40" t="str">
        <f t="shared" si="12"/>
        <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s="37"/>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s="37"/>
      <c r="BO414"/>
      <c r="BP414"/>
      <c r="BQ414"/>
      <c r="BR414"/>
      <c r="BS414" s="37"/>
    </row>
    <row r="415" spans="1:71" x14ac:dyDescent="0.2">
      <c r="A415" s="40" t="str">
        <f t="shared" si="12"/>
        <v/>
      </c>
      <c r="B415"/>
      <c r="C415"/>
      <c r="D415"/>
      <c r="E415" s="37"/>
      <c r="F415"/>
      <c r="G415" s="37"/>
      <c r="H415" s="37"/>
      <c r="I415" s="37"/>
      <c r="J415" s="37"/>
      <c r="K415"/>
      <c r="L415"/>
      <c r="M415"/>
      <c r="N415" s="37"/>
      <c r="O415"/>
      <c r="P415"/>
      <c r="Q415"/>
      <c r="R415"/>
      <c r="S415"/>
      <c r="T415"/>
      <c r="U415"/>
      <c r="V415"/>
      <c r="W415" s="37"/>
      <c r="X415" s="37"/>
      <c r="Y415"/>
      <c r="Z415"/>
      <c r="AA415"/>
      <c r="AB415"/>
      <c r="AC415"/>
      <c r="AD415"/>
      <c r="AE415"/>
      <c r="AF415"/>
      <c r="AG415"/>
      <c r="AH415" s="37"/>
      <c r="AI415" s="37"/>
      <c r="AJ415"/>
      <c r="AK415"/>
      <c r="AL415" s="37"/>
      <c r="AM415"/>
      <c r="AN415"/>
      <c r="AO415"/>
      <c r="AP415"/>
      <c r="AQ415" s="37"/>
      <c r="AR415"/>
      <c r="AS415" s="37"/>
      <c r="AT415"/>
      <c r="AU415"/>
      <c r="AV415"/>
      <c r="AW415"/>
      <c r="AX415" s="37"/>
      <c r="AY415"/>
      <c r="AZ415" s="37"/>
      <c r="BA415"/>
      <c r="BB415" s="37"/>
      <c r="BC415" s="37"/>
      <c r="BD415" s="37"/>
      <c r="BE415"/>
      <c r="BF415" s="37"/>
      <c r="BG415"/>
      <c r="BH415"/>
      <c r="BI415"/>
      <c r="BJ415" s="37"/>
      <c r="BK415" s="37"/>
      <c r="BL415"/>
      <c r="BM415" s="37"/>
      <c r="BN415" s="37"/>
      <c r="BO415"/>
      <c r="BP415"/>
      <c r="BQ415"/>
      <c r="BR415"/>
      <c r="BS415" s="37"/>
    </row>
    <row r="416" spans="1:71" x14ac:dyDescent="0.2">
      <c r="A416" s="40" t="str">
        <f t="shared" si="12"/>
        <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s="37"/>
      <c r="BL416"/>
      <c r="BM416"/>
      <c r="BN416"/>
      <c r="BO416"/>
      <c r="BP416"/>
      <c r="BQ416"/>
      <c r="BR416"/>
      <c r="BS416" s="37"/>
    </row>
    <row r="417" spans="1:71" x14ac:dyDescent="0.2">
      <c r="A417" s="40" t="str">
        <f t="shared" si="12"/>
        <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s="37"/>
      <c r="AJ417"/>
      <c r="AK417"/>
      <c r="AL417"/>
      <c r="AM417"/>
      <c r="AN417"/>
      <c r="AO417"/>
      <c r="AP417"/>
      <c r="AQ417"/>
      <c r="AR417"/>
      <c r="AS417"/>
      <c r="AT417"/>
      <c r="AU417"/>
      <c r="AV417"/>
      <c r="AW417"/>
      <c r="AX417"/>
      <c r="AY417"/>
      <c r="AZ417" s="37"/>
      <c r="BA417"/>
      <c r="BB417"/>
      <c r="BC417"/>
      <c r="BD417"/>
      <c r="BE417"/>
      <c r="BF417"/>
      <c r="BG417"/>
      <c r="BH417"/>
      <c r="BI417"/>
      <c r="BJ417"/>
      <c r="BK417"/>
      <c r="BL417"/>
      <c r="BM417"/>
      <c r="BN417"/>
      <c r="BO417"/>
      <c r="BP417"/>
      <c r="BQ417"/>
      <c r="BR417"/>
      <c r="BS417" s="37"/>
    </row>
    <row r="418" spans="1:71" x14ac:dyDescent="0.2">
      <c r="A418" s="40" t="str">
        <f t="shared" si="12"/>
        <v/>
      </c>
      <c r="B418"/>
      <c r="C418"/>
      <c r="D418"/>
      <c r="E418" s="37"/>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s="37"/>
      <c r="AO418"/>
      <c r="AP418"/>
      <c r="AQ418"/>
      <c r="AR418"/>
      <c r="AS418"/>
      <c r="AT418"/>
      <c r="AU418"/>
      <c r="AV418"/>
      <c r="AW418"/>
      <c r="AX418"/>
      <c r="AY418"/>
      <c r="AZ418" s="37"/>
      <c r="BA418"/>
      <c r="BB418"/>
      <c r="BC418"/>
      <c r="BD418"/>
      <c r="BE418"/>
      <c r="BF418"/>
      <c r="BG418"/>
      <c r="BH418"/>
      <c r="BI418"/>
      <c r="BJ418"/>
      <c r="BK418" s="37"/>
      <c r="BL418"/>
      <c r="BM418" s="37"/>
      <c r="BN418"/>
      <c r="BO418"/>
      <c r="BP418"/>
      <c r="BQ418"/>
      <c r="BR418"/>
      <c r="BS418" s="37"/>
    </row>
    <row r="419" spans="1:71" x14ac:dyDescent="0.2">
      <c r="A419" s="40" t="str">
        <f t="shared" si="12"/>
        <v/>
      </c>
      <c r="B419"/>
      <c r="C419"/>
      <c r="D419"/>
      <c r="E419"/>
      <c r="F419"/>
      <c r="G419"/>
      <c r="H419" s="37"/>
      <c r="I419"/>
      <c r="J419"/>
      <c r="K419"/>
      <c r="L419" s="37"/>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s="37"/>
      <c r="AX419"/>
      <c r="AY419"/>
      <c r="AZ419"/>
      <c r="BA419"/>
      <c r="BB419"/>
      <c r="BC419" s="37"/>
      <c r="BD419" s="37"/>
      <c r="BE419"/>
      <c r="BF419"/>
      <c r="BG419"/>
      <c r="BH419"/>
      <c r="BI419"/>
      <c r="BJ419"/>
      <c r="BK419" s="37"/>
      <c r="BL419"/>
      <c r="BM419"/>
      <c r="BN419"/>
      <c r="BO419"/>
      <c r="BP419"/>
      <c r="BQ419"/>
      <c r="BR419"/>
      <c r="BS419" s="37"/>
    </row>
    <row r="420" spans="1:71" x14ac:dyDescent="0.2">
      <c r="A420" s="40" t="str">
        <f t="shared" si="12"/>
        <v/>
      </c>
      <c r="B420"/>
      <c r="C420"/>
      <c r="D420"/>
      <c r="E420"/>
      <c r="F420"/>
      <c r="G420"/>
      <c r="H420"/>
      <c r="I420"/>
      <c r="J420"/>
      <c r="K420"/>
      <c r="L420"/>
      <c r="M420"/>
      <c r="N420"/>
      <c r="O420"/>
      <c r="P420"/>
      <c r="Q420"/>
      <c r="R420"/>
      <c r="S420"/>
      <c r="T420"/>
      <c r="U420"/>
      <c r="V420"/>
      <c r="W420"/>
      <c r="X420" s="37"/>
      <c r="Y420"/>
      <c r="Z420"/>
      <c r="AA420"/>
      <c r="AB420"/>
      <c r="AC420"/>
      <c r="AD420"/>
      <c r="AE420"/>
      <c r="AF420"/>
      <c r="AG420"/>
      <c r="AH420"/>
      <c r="AI420"/>
      <c r="AJ420"/>
      <c r="AK420"/>
      <c r="AL420"/>
      <c r="AM420"/>
      <c r="AN420"/>
      <c r="AO420"/>
      <c r="AP420" s="37"/>
      <c r="AQ420"/>
      <c r="AR420"/>
      <c r="AS420"/>
      <c r="AT420"/>
      <c r="AU420"/>
      <c r="AV420"/>
      <c r="AW420" s="37"/>
      <c r="AX420" s="37"/>
      <c r="AY420"/>
      <c r="AZ420" s="37"/>
      <c r="BA420" s="37"/>
      <c r="BB420" s="37"/>
      <c r="BC420"/>
      <c r="BD420" s="37"/>
      <c r="BE420" s="37"/>
      <c r="BF420"/>
      <c r="BG420"/>
      <c r="BH420"/>
      <c r="BI420" s="37"/>
      <c r="BJ420"/>
      <c r="BK420" s="37"/>
      <c r="BL420"/>
      <c r="BM420" s="37"/>
      <c r="BN420" s="37"/>
      <c r="BO420"/>
      <c r="BP420"/>
      <c r="BQ420"/>
      <c r="BR420"/>
      <c r="BS420" s="37"/>
    </row>
    <row r="421" spans="1:71" x14ac:dyDescent="0.2">
      <c r="A421" s="40" t="str">
        <f t="shared" si="12"/>
        <v/>
      </c>
      <c r="B421"/>
      <c r="C421"/>
      <c r="D421"/>
      <c r="E421" s="37"/>
      <c r="F421"/>
      <c r="G421"/>
      <c r="H421"/>
      <c r="I421" s="37"/>
      <c r="J421"/>
      <c r="K421"/>
      <c r="L421" s="37"/>
      <c r="M421" s="37"/>
      <c r="N421"/>
      <c r="O421"/>
      <c r="P421"/>
      <c r="Q421"/>
      <c r="R421"/>
      <c r="S421"/>
      <c r="T421"/>
      <c r="U421"/>
      <c r="V421"/>
      <c r="W421" s="37"/>
      <c r="X421" s="37"/>
      <c r="Y421" s="37"/>
      <c r="Z421"/>
      <c r="AA421"/>
      <c r="AB421"/>
      <c r="AC421" s="37"/>
      <c r="AD421"/>
      <c r="AE421"/>
      <c r="AF421"/>
      <c r="AG421"/>
      <c r="AH421" s="37"/>
      <c r="AI421"/>
      <c r="AJ421"/>
      <c r="AK421"/>
      <c r="AL421"/>
      <c r="AM421"/>
      <c r="AN421"/>
      <c r="AO421" s="37"/>
      <c r="AP421"/>
      <c r="AQ421"/>
      <c r="AR421"/>
      <c r="AS421" s="37"/>
      <c r="AT421" s="37"/>
      <c r="AU421"/>
      <c r="AV421" s="37"/>
      <c r="AW421" s="37"/>
      <c r="AX421" s="37"/>
      <c r="AY421"/>
      <c r="AZ421" s="37"/>
      <c r="BA421" s="37"/>
      <c r="BB421" s="37"/>
      <c r="BC421" s="37"/>
      <c r="BD421" s="37"/>
      <c r="BE421" s="37"/>
      <c r="BF421" s="37"/>
      <c r="BG421"/>
      <c r="BH421"/>
      <c r="BI421" s="37"/>
      <c r="BJ421"/>
      <c r="BK421" s="37"/>
      <c r="BL421"/>
      <c r="BM421" s="37"/>
      <c r="BN421" s="37"/>
      <c r="BO421"/>
      <c r="BP421"/>
      <c r="BQ421"/>
      <c r="BR421" s="37"/>
      <c r="BS421" s="37"/>
    </row>
    <row r="422" spans="1:71" x14ac:dyDescent="0.2">
      <c r="A422" s="40" t="str">
        <f t="shared" si="12"/>
        <v/>
      </c>
      <c r="B422"/>
      <c r="C422"/>
      <c r="D422"/>
      <c r="E422" s="37"/>
      <c r="F422" s="37"/>
      <c r="G422"/>
      <c r="H422"/>
      <c r="I422" s="37"/>
      <c r="J422" s="37"/>
      <c r="K422" s="37"/>
      <c r="L422" s="37"/>
      <c r="M422" s="37"/>
      <c r="N422" s="37"/>
      <c r="O422"/>
      <c r="P422"/>
      <c r="Q422"/>
      <c r="R422"/>
      <c r="S422"/>
      <c r="T422"/>
      <c r="U422"/>
      <c r="V422" s="37"/>
      <c r="W422"/>
      <c r="X422" s="37"/>
      <c r="Y422"/>
      <c r="Z422"/>
      <c r="AA422"/>
      <c r="AB422"/>
      <c r="AC422"/>
      <c r="AD422"/>
      <c r="AE422"/>
      <c r="AF422" s="37"/>
      <c r="AG422"/>
      <c r="AH422" s="37"/>
      <c r="AI422" s="37"/>
      <c r="AJ422"/>
      <c r="AK422"/>
      <c r="AL422" s="37"/>
      <c r="AM422" s="37"/>
      <c r="AN422"/>
      <c r="AO422" s="37"/>
      <c r="AP422"/>
      <c r="AQ422"/>
      <c r="AR422" s="37"/>
      <c r="AS422"/>
      <c r="AT422"/>
      <c r="AU422"/>
      <c r="AV422" s="37"/>
      <c r="AW422" s="37"/>
      <c r="AX422" s="37"/>
      <c r="AY422"/>
      <c r="AZ422" s="37"/>
      <c r="BA422" s="37"/>
      <c r="BB422" s="37"/>
      <c r="BC422" s="37"/>
      <c r="BD422" s="37"/>
      <c r="BE422" s="37"/>
      <c r="BF422"/>
      <c r="BG422"/>
      <c r="BH422"/>
      <c r="BI422"/>
      <c r="BJ422"/>
      <c r="BK422"/>
      <c r="BL422"/>
      <c r="BM422" s="37"/>
      <c r="BN422" s="37"/>
      <c r="BO422"/>
      <c r="BP422"/>
      <c r="BQ422"/>
      <c r="BR422"/>
      <c r="BS422" s="37"/>
    </row>
    <row r="423" spans="1:71" x14ac:dyDescent="0.2">
      <c r="A423" s="40" t="str">
        <f t="shared" si="12"/>
        <v/>
      </c>
      <c r="B423"/>
      <c r="C423"/>
      <c r="D423"/>
      <c r="E423"/>
      <c r="F423"/>
      <c r="G423"/>
      <c r="H423"/>
      <c r="I423"/>
      <c r="J423"/>
      <c r="K423" s="37"/>
      <c r="L423"/>
      <c r="M423"/>
      <c r="N423"/>
      <c r="O423"/>
      <c r="P423"/>
      <c r="Q423"/>
      <c r="R423"/>
      <c r="S423"/>
      <c r="T423"/>
      <c r="U423"/>
      <c r="V423"/>
      <c r="W423"/>
      <c r="X423"/>
      <c r="Y423"/>
      <c r="Z423"/>
      <c r="AA423"/>
      <c r="AB423"/>
      <c r="AC423"/>
      <c r="AD423"/>
      <c r="AE423"/>
      <c r="AF423"/>
      <c r="AG423"/>
      <c r="AH423" s="37"/>
      <c r="AI423" s="37"/>
      <c r="AJ423" s="37"/>
      <c r="AK423"/>
      <c r="AL423"/>
      <c r="AM423"/>
      <c r="AN423" s="37"/>
      <c r="AO423"/>
      <c r="AP423"/>
      <c r="AQ423"/>
      <c r="AR423"/>
      <c r="AS423"/>
      <c r="AT423"/>
      <c r="AU423" s="37"/>
      <c r="AV423"/>
      <c r="AW423"/>
      <c r="AX423" s="37"/>
      <c r="AY423"/>
      <c r="AZ423" s="37"/>
      <c r="BA423"/>
      <c r="BB423" s="37"/>
      <c r="BC423" s="37"/>
      <c r="BD423" s="37"/>
      <c r="BE423"/>
      <c r="BF423"/>
      <c r="BG423"/>
      <c r="BH423"/>
      <c r="BI423"/>
      <c r="BJ423"/>
      <c r="BK423" s="37"/>
      <c r="BL423"/>
      <c r="BM423"/>
      <c r="BN423" s="37"/>
      <c r="BO423"/>
      <c r="BP423"/>
      <c r="BQ423"/>
      <c r="BR423"/>
      <c r="BS423" s="37"/>
    </row>
    <row r="424" spans="1:71" x14ac:dyDescent="0.2">
      <c r="A424" s="40" t="str">
        <f t="shared" si="12"/>
        <v/>
      </c>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s="37"/>
      <c r="AP424"/>
      <c r="AQ424"/>
      <c r="AR424"/>
      <c r="AS424"/>
      <c r="AT424"/>
      <c r="AU424"/>
      <c r="AV424" s="37"/>
      <c r="AW424" s="37"/>
      <c r="AX424" s="37"/>
      <c r="AY424"/>
      <c r="AZ424" s="37"/>
      <c r="BA424"/>
      <c r="BB424" s="37"/>
      <c r="BC424" s="37"/>
      <c r="BD424"/>
      <c r="BE424"/>
      <c r="BF424" s="37"/>
      <c r="BG424"/>
      <c r="BH424"/>
      <c r="BI424"/>
      <c r="BJ424"/>
      <c r="BK424" s="37"/>
      <c r="BL424"/>
      <c r="BM424" s="37"/>
      <c r="BN424" s="37"/>
      <c r="BO424"/>
      <c r="BP424"/>
      <c r="BQ424"/>
      <c r="BR424"/>
      <c r="BS424" s="37"/>
    </row>
    <row r="425" spans="1:71" x14ac:dyDescent="0.2">
      <c r="A425" s="40" t="str">
        <f t="shared" si="12"/>
        <v/>
      </c>
      <c r="B425"/>
      <c r="C425"/>
      <c r="D425"/>
      <c r="E425" s="37"/>
      <c r="F425"/>
      <c r="G425"/>
      <c r="H425" s="37"/>
      <c r="I425" s="37"/>
      <c r="J425"/>
      <c r="K425"/>
      <c r="L425"/>
      <c r="M425" s="37"/>
      <c r="N425"/>
      <c r="O425"/>
      <c r="P425"/>
      <c r="Q425"/>
      <c r="R425"/>
      <c r="S425"/>
      <c r="T425"/>
      <c r="U425"/>
      <c r="V425"/>
      <c r="W425"/>
      <c r="X425" s="37"/>
      <c r="Y425"/>
      <c r="Z425" s="37"/>
      <c r="AA425"/>
      <c r="AB425"/>
      <c r="AC425" s="37"/>
      <c r="AD425"/>
      <c r="AE425" s="37"/>
      <c r="AF425"/>
      <c r="AG425"/>
      <c r="AH425"/>
      <c r="AI425" s="37"/>
      <c r="AJ425"/>
      <c r="AK425" s="37"/>
      <c r="AL425" s="37"/>
      <c r="AM425" s="37"/>
      <c r="AN425" s="37"/>
      <c r="AO425" s="37"/>
      <c r="AP425"/>
      <c r="AQ425"/>
      <c r="AR425"/>
      <c r="AS425"/>
      <c r="AT425"/>
      <c r="AU425"/>
      <c r="AV425" s="37"/>
      <c r="AW425"/>
      <c r="AX425"/>
      <c r="AY425"/>
      <c r="AZ425" s="37"/>
      <c r="BA425"/>
      <c r="BB425" s="37"/>
      <c r="BC425" s="37"/>
      <c r="BD425"/>
      <c r="BE425" s="37"/>
      <c r="BF425"/>
      <c r="BG425"/>
      <c r="BH425"/>
      <c r="BI425"/>
      <c r="BJ425"/>
      <c r="BK425" s="37"/>
      <c r="BL425"/>
      <c r="BM425" s="37"/>
      <c r="BN425" s="37"/>
      <c r="BO425"/>
      <c r="BP425"/>
      <c r="BQ425"/>
      <c r="BR425" s="37"/>
      <c r="BS425" s="37"/>
    </row>
    <row r="426" spans="1:71" x14ac:dyDescent="0.2">
      <c r="A426" s="40" t="str">
        <f t="shared" si="12"/>
        <v/>
      </c>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s="37"/>
      <c r="BD426"/>
      <c r="BE426"/>
      <c r="BF426"/>
      <c r="BG426"/>
      <c r="BH426"/>
      <c r="BI426"/>
      <c r="BJ426"/>
      <c r="BK426"/>
      <c r="BL426"/>
      <c r="BM426"/>
      <c r="BN426"/>
      <c r="BO426"/>
      <c r="BP426"/>
      <c r="BQ426"/>
      <c r="BR426"/>
      <c r="BS426" s="37"/>
    </row>
    <row r="427" spans="1:71" x14ac:dyDescent="0.2">
      <c r="A427" s="40" t="str">
        <f t="shared" si="12"/>
        <v/>
      </c>
      <c r="B427"/>
      <c r="C427"/>
      <c r="D427"/>
      <c r="E427" s="37"/>
      <c r="F427" s="37"/>
      <c r="G427" s="37"/>
      <c r="H427" s="37"/>
      <c r="I427" s="37"/>
      <c r="J427" s="37"/>
      <c r="K427" s="37"/>
      <c r="L427" s="37"/>
      <c r="M427" s="37"/>
      <c r="N427" s="37"/>
      <c r="O427"/>
      <c r="P427"/>
      <c r="Q427"/>
      <c r="R427"/>
      <c r="S427"/>
      <c r="T427"/>
      <c r="U427"/>
      <c r="V427" s="37"/>
      <c r="W427" s="37"/>
      <c r="X427" s="37"/>
      <c r="Y427"/>
      <c r="Z427" s="37"/>
      <c r="AA427"/>
      <c r="AB427"/>
      <c r="AC427" s="37"/>
      <c r="AD427" s="37"/>
      <c r="AE427"/>
      <c r="AF42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c r="BQ427"/>
      <c r="BR427" s="37"/>
      <c r="BS427" s="37"/>
    </row>
    <row r="428" spans="1:71" x14ac:dyDescent="0.2">
      <c r="A428" s="40" t="str">
        <f t="shared" si="12"/>
        <v/>
      </c>
      <c r="B428"/>
      <c r="C428"/>
      <c r="D428"/>
      <c r="E428"/>
      <c r="F428"/>
      <c r="G428"/>
      <c r="H428"/>
      <c r="I428"/>
      <c r="J428"/>
      <c r="K428"/>
      <c r="L428"/>
      <c r="M428"/>
      <c r="N428"/>
      <c r="O428"/>
      <c r="P428"/>
      <c r="Q428"/>
      <c r="R428"/>
      <c r="S428"/>
      <c r="T428"/>
      <c r="U428"/>
      <c r="V428"/>
      <c r="W428"/>
      <c r="X428"/>
      <c r="Y428"/>
      <c r="Z428"/>
      <c r="AA428"/>
      <c r="AB428"/>
      <c r="AC428"/>
      <c r="AD428"/>
      <c r="AE428"/>
      <c r="AF428"/>
      <c r="AG428"/>
      <c r="AH428" s="37"/>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s="37"/>
      <c r="BO428"/>
      <c r="BP428"/>
      <c r="BQ428"/>
      <c r="BR428"/>
      <c r="BS428" s="37"/>
    </row>
    <row r="429" spans="1:71" x14ac:dyDescent="0.2">
      <c r="A429" s="40" t="str">
        <f t="shared" si="12"/>
        <v/>
      </c>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s="37"/>
      <c r="AW429"/>
      <c r="AX429"/>
      <c r="AY429"/>
      <c r="AZ429"/>
      <c r="BA429"/>
      <c r="BB429"/>
      <c r="BC429"/>
      <c r="BD429"/>
      <c r="BE429"/>
      <c r="BF429"/>
      <c r="BG429"/>
      <c r="BH429"/>
      <c r="BI429"/>
      <c r="BJ429"/>
      <c r="BK429"/>
      <c r="BL429"/>
      <c r="BM429"/>
      <c r="BN429"/>
      <c r="BO429"/>
      <c r="BP429"/>
      <c r="BQ429"/>
      <c r="BR429"/>
      <c r="BS429" s="37"/>
    </row>
    <row r="430" spans="1:71" x14ac:dyDescent="0.2">
      <c r="A430" s="40" t="str">
        <f t="shared" si="12"/>
        <v/>
      </c>
      <c r="B430"/>
      <c r="C430"/>
      <c r="D430" s="37"/>
      <c r="E430" s="37"/>
      <c r="F430" s="37"/>
      <c r="G430" s="37"/>
      <c r="H430" s="37"/>
      <c r="I430" s="37"/>
      <c r="J430" s="37"/>
      <c r="K430" s="37"/>
      <c r="L430" s="37"/>
      <c r="M430" s="37"/>
      <c r="N430" s="37"/>
      <c r="O430"/>
      <c r="P430" s="37"/>
      <c r="Q430" s="37"/>
      <c r="R430"/>
      <c r="S430" s="37"/>
      <c r="T430" s="37"/>
      <c r="U430" s="37"/>
      <c r="V430" s="37"/>
      <c r="W430" s="37"/>
      <c r="X430" s="37"/>
      <c r="Y430" s="37"/>
      <c r="Z430" s="37"/>
      <c r="AA430"/>
      <c r="AB430" s="37"/>
      <c r="AC430" s="37"/>
      <c r="AD430"/>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c r="BP430"/>
      <c r="BQ430"/>
      <c r="BR430" s="37"/>
      <c r="BS430" s="37"/>
    </row>
    <row r="431" spans="1:71" x14ac:dyDescent="0.2">
      <c r="A431" s="40" t="str">
        <f t="shared" si="12"/>
        <v/>
      </c>
      <c r="B431"/>
      <c r="C431"/>
      <c r="D431"/>
      <c r="E431"/>
      <c r="F431"/>
      <c r="G431"/>
      <c r="H431"/>
      <c r="I431"/>
      <c r="J431" s="37"/>
      <c r="K431" s="37"/>
      <c r="L431"/>
      <c r="M431"/>
      <c r="N431"/>
      <c r="O431"/>
      <c r="P431"/>
      <c r="Q431"/>
      <c r="R431"/>
      <c r="S431"/>
      <c r="T431"/>
      <c r="U431"/>
      <c r="V431"/>
      <c r="W431"/>
      <c r="X431" s="37"/>
      <c r="Y431" s="37"/>
      <c r="Z431"/>
      <c r="AA431"/>
      <c r="AB431"/>
      <c r="AC431"/>
      <c r="AD431"/>
      <c r="AE431"/>
      <c r="AF431"/>
      <c r="AG431" s="37"/>
      <c r="AH431"/>
      <c r="AI431" s="37"/>
      <c r="AJ431" s="37"/>
      <c r="AK431" s="37"/>
      <c r="AL431" s="37"/>
      <c r="AM431" s="37"/>
      <c r="AN431"/>
      <c r="AO431" s="37"/>
      <c r="AP431" s="37"/>
      <c r="AQ431"/>
      <c r="AR431" s="37"/>
      <c r="AS431" s="37"/>
      <c r="AT431" s="37"/>
      <c r="AU431" s="37"/>
      <c r="AV431" s="37"/>
      <c r="AW431" s="37"/>
      <c r="AX431" s="37"/>
      <c r="AY431" s="37"/>
      <c r="AZ431" s="37"/>
      <c r="BA431" s="37"/>
      <c r="BB431" s="37"/>
      <c r="BC431" s="37"/>
      <c r="BD431" s="37"/>
      <c r="BE431" s="37"/>
      <c r="BF431" s="37"/>
      <c r="BG431"/>
      <c r="BH431" s="37"/>
      <c r="BI431" s="37"/>
      <c r="BJ431"/>
      <c r="BK431" s="37"/>
      <c r="BL431"/>
      <c r="BM431" s="37"/>
      <c r="BN431" s="37"/>
      <c r="BO431"/>
      <c r="BP431"/>
      <c r="BQ431"/>
      <c r="BR431" s="37"/>
      <c r="BS431" s="37"/>
    </row>
    <row r="432" spans="1:71" x14ac:dyDescent="0.2">
      <c r="A432" s="40" t="str">
        <f t="shared" si="12"/>
        <v/>
      </c>
      <c r="B432"/>
      <c r="C432"/>
      <c r="D432"/>
      <c r="E432"/>
      <c r="F432"/>
      <c r="G432"/>
      <c r="H432"/>
      <c r="I432"/>
      <c r="J432"/>
      <c r="K432"/>
      <c r="L432"/>
      <c r="M432"/>
      <c r="N432" s="37"/>
      <c r="O432"/>
      <c r="P432"/>
      <c r="Q432"/>
      <c r="R432"/>
      <c r="S432"/>
      <c r="T432"/>
      <c r="U432"/>
      <c r="V432"/>
      <c r="W432"/>
      <c r="X432"/>
      <c r="Y432"/>
      <c r="Z432"/>
      <c r="AA432"/>
      <c r="AB432"/>
      <c r="AC432"/>
      <c r="AD432"/>
      <c r="AE432"/>
      <c r="AF432"/>
      <c r="AG432"/>
      <c r="AH432"/>
      <c r="AI432"/>
      <c r="AJ432"/>
      <c r="AK432"/>
      <c r="AL432"/>
      <c r="AM432"/>
      <c r="AN432"/>
      <c r="AO432" s="37"/>
      <c r="AP432"/>
      <c r="AQ432"/>
      <c r="AR432" s="37"/>
      <c r="AS432" s="37"/>
      <c r="AT432"/>
      <c r="AU432"/>
      <c r="AV432" s="37"/>
      <c r="AW432"/>
      <c r="AX432" s="37"/>
      <c r="AY432"/>
      <c r="AZ432" s="37"/>
      <c r="BA432" s="37"/>
      <c r="BB432"/>
      <c r="BC432" s="37"/>
      <c r="BD432"/>
      <c r="BE432" s="37"/>
      <c r="BF432"/>
      <c r="BG432" s="37"/>
      <c r="BH432"/>
      <c r="BI432"/>
      <c r="BJ432"/>
      <c r="BK432"/>
      <c r="BL432"/>
      <c r="BM432" s="37"/>
      <c r="BN432" s="37"/>
      <c r="BO432"/>
      <c r="BP432"/>
      <c r="BQ432"/>
      <c r="BR432" s="37"/>
      <c r="BS432" s="37"/>
    </row>
    <row r="433" spans="1:71" x14ac:dyDescent="0.2">
      <c r="A433" s="40" t="str">
        <f t="shared" si="12"/>
        <v/>
      </c>
      <c r="B433"/>
      <c r="C433"/>
      <c r="D433"/>
      <c r="E433" s="37"/>
      <c r="F433"/>
      <c r="G433"/>
      <c r="H433" s="37"/>
      <c r="I433" s="37"/>
      <c r="J433" s="37"/>
      <c r="K433"/>
      <c r="L433"/>
      <c r="M433" s="37"/>
      <c r="N433"/>
      <c r="O433"/>
      <c r="P433"/>
      <c r="Q433"/>
      <c r="R433"/>
      <c r="S433"/>
      <c r="T433"/>
      <c r="U433"/>
      <c r="V433" s="37"/>
      <c r="W433"/>
      <c r="X433"/>
      <c r="Y433"/>
      <c r="Z433"/>
      <c r="AA433"/>
      <c r="AB433"/>
      <c r="AC433"/>
      <c r="AD433"/>
      <c r="AE433" s="37"/>
      <c r="AF433"/>
      <c r="AG433"/>
      <c r="AH433"/>
      <c r="AI433" s="37"/>
      <c r="AJ433" s="37"/>
      <c r="AK433"/>
      <c r="AL433"/>
      <c r="AM433" s="37"/>
      <c r="AN433"/>
      <c r="AO433"/>
      <c r="AP433"/>
      <c r="AQ433"/>
      <c r="AR433"/>
      <c r="AS433" s="37"/>
      <c r="AT433"/>
      <c r="AU433"/>
      <c r="AV433" s="37"/>
      <c r="AW433"/>
      <c r="AX433" s="37"/>
      <c r="AY433"/>
      <c r="AZ433" s="37"/>
      <c r="BA433" s="37"/>
      <c r="BB433" s="37"/>
      <c r="BC433" s="37"/>
      <c r="BD433"/>
      <c r="BE433"/>
      <c r="BF433" s="37"/>
      <c r="BG433"/>
      <c r="BH433"/>
      <c r="BI433"/>
      <c r="BJ433"/>
      <c r="BK433" s="37"/>
      <c r="BL433" s="37"/>
      <c r="BM433" s="37"/>
      <c r="BN433" s="37"/>
      <c r="BO433"/>
      <c r="BP433"/>
      <c r="BQ433"/>
      <c r="BR433" s="37"/>
      <c r="BS433" s="37"/>
    </row>
    <row r="434" spans="1:71" x14ac:dyDescent="0.2">
      <c r="A434" s="40" t="str">
        <f t="shared" si="12"/>
        <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s="37"/>
      <c r="AW434"/>
      <c r="AX434" s="37"/>
      <c r="AY434"/>
      <c r="AZ434"/>
      <c r="BA434"/>
      <c r="BB434"/>
      <c r="BC434"/>
      <c r="BD434"/>
      <c r="BE434"/>
      <c r="BF434"/>
      <c r="BG434"/>
      <c r="BH434"/>
      <c r="BI434"/>
      <c r="BJ434"/>
      <c r="BK434" s="37"/>
      <c r="BL434"/>
      <c r="BM434"/>
      <c r="BN434"/>
      <c r="BO434"/>
      <c r="BP434"/>
      <c r="BQ434"/>
      <c r="BR434"/>
      <c r="BS434" s="37"/>
    </row>
    <row r="435" spans="1:71" x14ac:dyDescent="0.2">
      <c r="A435" s="40" t="str">
        <f t="shared" si="12"/>
        <v/>
      </c>
      <c r="B435"/>
      <c r="C435"/>
      <c r="D435"/>
      <c r="E435"/>
      <c r="F435"/>
      <c r="G435"/>
      <c r="H435"/>
      <c r="I435"/>
      <c r="J435"/>
      <c r="K435"/>
      <c r="L435"/>
      <c r="M435"/>
      <c r="N435" s="37"/>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s="37"/>
      <c r="AW435"/>
      <c r="AX435"/>
      <c r="AY435"/>
      <c r="AZ435" s="37"/>
      <c r="BA435"/>
      <c r="BB435"/>
      <c r="BC435"/>
      <c r="BD435" s="37"/>
      <c r="BE435"/>
      <c r="BF435"/>
      <c r="BG435"/>
      <c r="BH435"/>
      <c r="BI435"/>
      <c r="BJ435"/>
      <c r="BK435"/>
      <c r="BL435"/>
      <c r="BM435"/>
      <c r="BN435" s="37"/>
      <c r="BO435"/>
      <c r="BP435"/>
      <c r="BQ435"/>
      <c r="BR435"/>
      <c r="BS435" s="37"/>
    </row>
    <row r="436" spans="1:71" x14ac:dyDescent="0.2">
      <c r="A436" s="40" t="str">
        <f t="shared" si="12"/>
        <v/>
      </c>
      <c r="B436"/>
      <c r="C436"/>
      <c r="D436"/>
      <c r="E436"/>
      <c r="F436"/>
      <c r="G436"/>
      <c r="H436"/>
      <c r="I436" s="37"/>
      <c r="J436"/>
      <c r="K436"/>
      <c r="L436" s="37"/>
      <c r="M436" s="37"/>
      <c r="N436"/>
      <c r="O436"/>
      <c r="P436"/>
      <c r="Q436"/>
      <c r="R436" s="37"/>
      <c r="S436"/>
      <c r="T436"/>
      <c r="U436"/>
      <c r="V436"/>
      <c r="W436"/>
      <c r="X436"/>
      <c r="Y436"/>
      <c r="Z436"/>
      <c r="AA436"/>
      <c r="AB436"/>
      <c r="AC436"/>
      <c r="AD436"/>
      <c r="AE436"/>
      <c r="AF436"/>
      <c r="AG436"/>
      <c r="AH436"/>
      <c r="AI436"/>
      <c r="AJ436"/>
      <c r="AK436"/>
      <c r="AL436"/>
      <c r="AM436" s="37"/>
      <c r="AN436"/>
      <c r="AO436" s="37"/>
      <c r="AP436"/>
      <c r="AQ436"/>
      <c r="AR436"/>
      <c r="AS436" s="37"/>
      <c r="AT436"/>
      <c r="AU436"/>
      <c r="AV436" s="37"/>
      <c r="AW436" s="37"/>
      <c r="AX436" s="37"/>
      <c r="AY436"/>
      <c r="AZ436" s="37"/>
      <c r="BA436" s="37"/>
      <c r="BB436" s="37"/>
      <c r="BC436" s="37"/>
      <c r="BD436" s="37"/>
      <c r="BE436" s="37"/>
      <c r="BF436" s="37"/>
      <c r="BG436"/>
      <c r="BH436"/>
      <c r="BI436"/>
      <c r="BJ436"/>
      <c r="BK436" s="37"/>
      <c r="BL436" s="37"/>
      <c r="BM436" s="37"/>
      <c r="BN436" s="37"/>
      <c r="BO436"/>
      <c r="BP436"/>
      <c r="BQ436"/>
      <c r="BR436"/>
      <c r="BS436" s="37"/>
    </row>
    <row r="437" spans="1:71" x14ac:dyDescent="0.2">
      <c r="A437" s="40" t="str">
        <f t="shared" si="12"/>
        <v/>
      </c>
      <c r="B437"/>
      <c r="C437"/>
      <c r="D437"/>
      <c r="E437"/>
      <c r="F437"/>
      <c r="G437"/>
      <c r="H437"/>
      <c r="I437" s="37"/>
      <c r="J437"/>
      <c r="K437"/>
      <c r="L437" s="37"/>
      <c r="M437" s="37"/>
      <c r="N437" s="37"/>
      <c r="O437"/>
      <c r="P437"/>
      <c r="Q437"/>
      <c r="R437"/>
      <c r="S437"/>
      <c r="T437"/>
      <c r="U437"/>
      <c r="V437"/>
      <c r="W437"/>
      <c r="X437"/>
      <c r="Y437"/>
      <c r="Z437"/>
      <c r="AA437"/>
      <c r="AB437"/>
      <c r="AC437"/>
      <c r="AD437"/>
      <c r="AE437"/>
      <c r="AF437"/>
      <c r="AG437"/>
      <c r="AH437"/>
      <c r="AI437" s="37"/>
      <c r="AJ437"/>
      <c r="AK437"/>
      <c r="AL437"/>
      <c r="AM437" s="37"/>
      <c r="AN437"/>
      <c r="AO437"/>
      <c r="AP437" s="37"/>
      <c r="AQ437"/>
      <c r="AR437" s="37"/>
      <c r="AS437" s="37"/>
      <c r="AT437"/>
      <c r="AU437"/>
      <c r="AV437" s="37"/>
      <c r="AW437"/>
      <c r="AX437" s="37"/>
      <c r="AY437"/>
      <c r="AZ437" s="37"/>
      <c r="BA437" s="37"/>
      <c r="BB437" s="37"/>
      <c r="BC437" s="37"/>
      <c r="BD437" s="37"/>
      <c r="BE437" s="37"/>
      <c r="BF437" s="37"/>
      <c r="BG437" s="37"/>
      <c r="BH437"/>
      <c r="BI437" s="37"/>
      <c r="BJ437" s="37"/>
      <c r="BK437" s="37"/>
      <c r="BL437"/>
      <c r="BM437" s="37"/>
      <c r="BN437" s="37"/>
      <c r="BO437"/>
      <c r="BP437"/>
      <c r="BQ437"/>
      <c r="BR437" s="37"/>
      <c r="BS437" s="37"/>
    </row>
    <row r="438" spans="1:71" x14ac:dyDescent="0.2">
      <c r="A438" s="40" t="str">
        <f t="shared" si="12"/>
        <v/>
      </c>
      <c r="B438"/>
      <c r="C438"/>
      <c r="D438"/>
      <c r="E438"/>
      <c r="F438"/>
      <c r="G438"/>
      <c r="H438"/>
      <c r="I438"/>
      <c r="J438"/>
      <c r="K438"/>
      <c r="L438"/>
      <c r="M438" s="37"/>
      <c r="N438"/>
      <c r="O438"/>
      <c r="P438"/>
      <c r="Q438"/>
      <c r="R438"/>
      <c r="S438"/>
      <c r="T438"/>
      <c r="U438"/>
      <c r="V438"/>
      <c r="W438"/>
      <c r="X438"/>
      <c r="Y438"/>
      <c r="Z438"/>
      <c r="AA438"/>
      <c r="AB438"/>
      <c r="AC438"/>
      <c r="AD438"/>
      <c r="AE438"/>
      <c r="AF438"/>
      <c r="AG438"/>
      <c r="AH438" s="37"/>
      <c r="AI438"/>
      <c r="AJ438" s="37"/>
      <c r="AK438"/>
      <c r="AL438"/>
      <c r="AM438"/>
      <c r="AN438"/>
      <c r="AO438"/>
      <c r="AP438" s="37"/>
      <c r="AQ438"/>
      <c r="AR438"/>
      <c r="AS438"/>
      <c r="AT438"/>
      <c r="AU438"/>
      <c r="AV438"/>
      <c r="AW438"/>
      <c r="AX438" s="37"/>
      <c r="AY438"/>
      <c r="AZ438" s="37"/>
      <c r="BA438"/>
      <c r="BB438"/>
      <c r="BC438" s="37"/>
      <c r="BD438" s="37"/>
      <c r="BE438"/>
      <c r="BF438"/>
      <c r="BG438"/>
      <c r="BH438"/>
      <c r="BI438"/>
      <c r="BJ438"/>
      <c r="BK438" s="37"/>
      <c r="BL438"/>
      <c r="BM438" s="37"/>
      <c r="BN438" s="37"/>
      <c r="BO438"/>
      <c r="BP438"/>
      <c r="BQ438"/>
      <c r="BR438"/>
      <c r="BS438" s="37"/>
    </row>
    <row r="439" spans="1:71" x14ac:dyDescent="0.2">
      <c r="A439" s="40" t="str">
        <f t="shared" si="12"/>
        <v/>
      </c>
      <c r="B439"/>
      <c r="C439"/>
      <c r="D439"/>
      <c r="E439"/>
      <c r="F439"/>
      <c r="G439"/>
      <c r="H439"/>
      <c r="I439"/>
      <c r="J439" s="37"/>
      <c r="K439"/>
      <c r="L439"/>
      <c r="M439"/>
      <c r="N439"/>
      <c r="O439"/>
      <c r="P439"/>
      <c r="Q439"/>
      <c r="R439"/>
      <c r="S439"/>
      <c r="T439"/>
      <c r="U439"/>
      <c r="V439"/>
      <c r="W439"/>
      <c r="X439"/>
      <c r="Y439"/>
      <c r="Z439"/>
      <c r="AA439"/>
      <c r="AB439"/>
      <c r="AC439"/>
      <c r="AD439"/>
      <c r="AE439"/>
      <c r="AF439"/>
      <c r="AG439"/>
      <c r="AH439"/>
      <c r="AI439" s="37"/>
      <c r="AJ439"/>
      <c r="AK439"/>
      <c r="AL439"/>
      <c r="AM439"/>
      <c r="AN439"/>
      <c r="AO439"/>
      <c r="AP439"/>
      <c r="AQ439"/>
      <c r="AR439"/>
      <c r="AS439"/>
      <c r="AT439"/>
      <c r="AU439"/>
      <c r="AV439" s="37"/>
      <c r="AW439"/>
      <c r="AX439" s="37"/>
      <c r="AY439"/>
      <c r="AZ439"/>
      <c r="BA439"/>
      <c r="BB439"/>
      <c r="BC439" s="37"/>
      <c r="BD439" s="37"/>
      <c r="BE439"/>
      <c r="BF439"/>
      <c r="BG439"/>
      <c r="BH439"/>
      <c r="BI439"/>
      <c r="BJ439"/>
      <c r="BK439" s="37"/>
      <c r="BL439" s="37"/>
      <c r="BM439"/>
      <c r="BN439" s="37"/>
      <c r="BO439"/>
      <c r="BP439"/>
      <c r="BQ439"/>
      <c r="BR439"/>
      <c r="BS439" s="37"/>
    </row>
    <row r="440" spans="1:71" x14ac:dyDescent="0.2">
      <c r="A440" s="40" t="str">
        <f t="shared" si="12"/>
        <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s="37"/>
      <c r="AP440"/>
      <c r="AQ440"/>
      <c r="AR440"/>
      <c r="AS440"/>
      <c r="AT440"/>
      <c r="AU440"/>
      <c r="AV440" s="37"/>
      <c r="AW440"/>
      <c r="AX440"/>
      <c r="AY440"/>
      <c r="AZ440" s="37"/>
      <c r="BA440"/>
      <c r="BB440"/>
      <c r="BC440"/>
      <c r="BD440"/>
      <c r="BE440"/>
      <c r="BF440"/>
      <c r="BG440"/>
      <c r="BH440"/>
      <c r="BI440"/>
      <c r="BJ440"/>
      <c r="BK440" s="37"/>
      <c r="BL440"/>
      <c r="BM440"/>
      <c r="BN440"/>
      <c r="BO440"/>
      <c r="BP440"/>
      <c r="BQ440"/>
      <c r="BR440"/>
      <c r="BS440" s="37"/>
    </row>
    <row r="441" spans="1:71" x14ac:dyDescent="0.2">
      <c r="A441" s="40" t="str">
        <f t="shared" si="12"/>
        <v/>
      </c>
      <c r="B441"/>
      <c r="C441"/>
      <c r="D441"/>
      <c r="E441"/>
      <c r="F441"/>
      <c r="G441"/>
      <c r="H441"/>
      <c r="I441"/>
      <c r="J441"/>
      <c r="K441"/>
      <c r="L441"/>
      <c r="M441"/>
      <c r="N441"/>
      <c r="O441"/>
      <c r="P441"/>
      <c r="Q441"/>
      <c r="R441"/>
      <c r="S441"/>
      <c r="T441"/>
      <c r="U441"/>
      <c r="V441"/>
      <c r="W441"/>
      <c r="X441" s="37"/>
      <c r="Y441"/>
      <c r="Z441"/>
      <c r="AA441"/>
      <c r="AB441"/>
      <c r="AC441"/>
      <c r="AD441"/>
      <c r="AE441"/>
      <c r="AF441"/>
      <c r="AG441"/>
      <c r="AH441" s="37"/>
      <c r="AI441" s="37"/>
      <c r="AJ441"/>
      <c r="AK441"/>
      <c r="AL441"/>
      <c r="AM441"/>
      <c r="AN441"/>
      <c r="AO441"/>
      <c r="AP441" s="37"/>
      <c r="AQ441"/>
      <c r="AR441"/>
      <c r="AS441"/>
      <c r="AT441"/>
      <c r="AU441"/>
      <c r="AV441"/>
      <c r="AW441"/>
      <c r="AX441" s="37"/>
      <c r="AY441"/>
      <c r="AZ441"/>
      <c r="BA441" s="37"/>
      <c r="BB441" s="37"/>
      <c r="BC441"/>
      <c r="BD441"/>
      <c r="BE441" s="37"/>
      <c r="BF441"/>
      <c r="BG441"/>
      <c r="BH441"/>
      <c r="BI441"/>
      <c r="BJ441"/>
      <c r="BK441"/>
      <c r="BL441"/>
      <c r="BM441" s="37"/>
      <c r="BN441"/>
      <c r="BO441"/>
      <c r="BP441"/>
      <c r="BQ441"/>
      <c r="BR441"/>
      <c r="BS441" s="37"/>
    </row>
    <row r="442" spans="1:71" x14ac:dyDescent="0.2">
      <c r="A442" s="40" t="str">
        <f t="shared" si="12"/>
        <v/>
      </c>
      <c r="B442"/>
      <c r="C442"/>
      <c r="D442"/>
      <c r="E442"/>
      <c r="F442"/>
      <c r="G442"/>
      <c r="H442"/>
      <c r="I442"/>
      <c r="J442"/>
      <c r="K442"/>
      <c r="L442"/>
      <c r="M442"/>
      <c r="N442"/>
      <c r="O442"/>
      <c r="P442"/>
      <c r="Q442"/>
      <c r="R442"/>
      <c r="S442"/>
      <c r="T442"/>
      <c r="U442"/>
      <c r="V442"/>
      <c r="W442"/>
      <c r="X442" s="37"/>
      <c r="Y442"/>
      <c r="Z442"/>
      <c r="AA442"/>
      <c r="AB442"/>
      <c r="AC442"/>
      <c r="AD442"/>
      <c r="AE442"/>
      <c r="AF442"/>
      <c r="AG442"/>
      <c r="AH442" s="37"/>
      <c r="AI442" s="37"/>
      <c r="AJ442"/>
      <c r="AK442"/>
      <c r="AL442"/>
      <c r="AM442"/>
      <c r="AN442"/>
      <c r="AO442"/>
      <c r="AP442"/>
      <c r="AQ442"/>
      <c r="AR442"/>
      <c r="AS442" s="37"/>
      <c r="AT442"/>
      <c r="AU442"/>
      <c r="AV442"/>
      <c r="AW442"/>
      <c r="AX442" s="37"/>
      <c r="AY442" s="37"/>
      <c r="AZ442" s="37"/>
      <c r="BA442" s="37"/>
      <c r="BB442" s="37"/>
      <c r="BC442" s="37"/>
      <c r="BD442" s="37"/>
      <c r="BE442" s="37"/>
      <c r="BF442"/>
      <c r="BG442"/>
      <c r="BH442"/>
      <c r="BI442"/>
      <c r="BJ442"/>
      <c r="BK442" s="37"/>
      <c r="BL442"/>
      <c r="BM442" s="37"/>
      <c r="BN442" s="37"/>
      <c r="BO442"/>
      <c r="BP442"/>
      <c r="BQ442"/>
      <c r="BR442" s="37"/>
      <c r="BS442" s="37"/>
    </row>
    <row r="443" spans="1:71" x14ac:dyDescent="0.2">
      <c r="A443" s="40" t="str">
        <f t="shared" si="12"/>
        <v/>
      </c>
      <c r="B443"/>
      <c r="C443"/>
      <c r="D443"/>
      <c r="E443" s="37"/>
      <c r="F443"/>
      <c r="G443"/>
      <c r="H443"/>
      <c r="I443" s="37"/>
      <c r="J443"/>
      <c r="K443"/>
      <c r="L443"/>
      <c r="M443" s="37"/>
      <c r="N443" s="37"/>
      <c r="O443"/>
      <c r="P443"/>
      <c r="Q443"/>
      <c r="R443"/>
      <c r="S443" s="37"/>
      <c r="T443"/>
      <c r="U443"/>
      <c r="V443"/>
      <c r="W443"/>
      <c r="X443" s="37"/>
      <c r="Y443"/>
      <c r="Z443"/>
      <c r="AA443"/>
      <c r="AB443"/>
      <c r="AC443"/>
      <c r="AD443"/>
      <c r="AE443"/>
      <c r="AF443"/>
      <c r="AG443" s="37"/>
      <c r="AH443"/>
      <c r="AI443" s="37"/>
      <c r="AJ443"/>
      <c r="AK443"/>
      <c r="AL443" s="37"/>
      <c r="AM443"/>
      <c r="AN443"/>
      <c r="AO443" s="37"/>
      <c r="AP443" s="37"/>
      <c r="AQ443" s="37"/>
      <c r="AR443" s="37"/>
      <c r="AS443"/>
      <c r="AT443"/>
      <c r="AU443"/>
      <c r="AV443" s="37"/>
      <c r="AW443" s="37"/>
      <c r="AX443" s="37"/>
      <c r="AY443" s="37"/>
      <c r="AZ443" s="37"/>
      <c r="BA443" s="37"/>
      <c r="BB443" s="37"/>
      <c r="BC443" s="37"/>
      <c r="BD443" s="37"/>
      <c r="BE443" s="37"/>
      <c r="BF443"/>
      <c r="BG443"/>
      <c r="BH443" s="37"/>
      <c r="BI443" s="37"/>
      <c r="BJ443"/>
      <c r="BK443" s="37"/>
      <c r="BL443" s="37"/>
      <c r="BM443" s="37"/>
      <c r="BN443" s="37"/>
      <c r="BO443"/>
      <c r="BP443"/>
      <c r="BQ443"/>
      <c r="BR443" s="37"/>
      <c r="BS443" s="37"/>
    </row>
    <row r="444" spans="1:71" x14ac:dyDescent="0.2">
      <c r="A444" s="40" t="str">
        <f t="shared" si="12"/>
        <v/>
      </c>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s="37"/>
      <c r="AW444"/>
      <c r="AX444" s="37"/>
      <c r="AY444"/>
      <c r="AZ444" s="37"/>
      <c r="BA444"/>
      <c r="BB444"/>
      <c r="BC444"/>
      <c r="BD444" s="37"/>
      <c r="BE444"/>
      <c r="BF444"/>
      <c r="BG444"/>
      <c r="BH444"/>
      <c r="BI444"/>
      <c r="BJ444"/>
      <c r="BK444"/>
      <c r="BL444"/>
      <c r="BM444"/>
      <c r="BN444" s="37"/>
      <c r="BO444"/>
      <c r="BP444"/>
      <c r="BQ444"/>
      <c r="BR444"/>
      <c r="BS444" s="37"/>
    </row>
    <row r="445" spans="1:71" x14ac:dyDescent="0.2">
      <c r="A445" s="40" t="str">
        <f t="shared" si="12"/>
        <v/>
      </c>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s="37"/>
      <c r="AP445"/>
      <c r="AQ445" s="37"/>
      <c r="AR445"/>
      <c r="AS445"/>
      <c r="AT445" s="37"/>
      <c r="AU445"/>
      <c r="AV445"/>
      <c r="AW445"/>
      <c r="AX445" s="37"/>
      <c r="AY445"/>
      <c r="AZ445" s="37"/>
      <c r="BA445" s="37"/>
      <c r="BB445"/>
      <c r="BC445" s="37"/>
      <c r="BD445" s="37"/>
      <c r="BE445"/>
      <c r="BF445"/>
      <c r="BG445"/>
      <c r="BH445"/>
      <c r="BI445"/>
      <c r="BJ445"/>
      <c r="BK445" s="37"/>
      <c r="BL445"/>
      <c r="BM445" s="37"/>
      <c r="BN445" s="37"/>
      <c r="BO445"/>
      <c r="BP445"/>
      <c r="BQ445"/>
      <c r="BR445"/>
      <c r="BS445" s="37"/>
    </row>
    <row r="446" spans="1:71" x14ac:dyDescent="0.2">
      <c r="A446" s="40" t="str">
        <f t="shared" si="12"/>
        <v/>
      </c>
      <c r="B446"/>
      <c r="C446"/>
      <c r="D446"/>
      <c r="E446"/>
      <c r="F446"/>
      <c r="G446"/>
      <c r="H446"/>
      <c r="I446"/>
      <c r="J446" s="37"/>
      <c r="K446"/>
      <c r="L446"/>
      <c r="M446"/>
      <c r="N446"/>
      <c r="O446"/>
      <c r="P446"/>
      <c r="Q446"/>
      <c r="R446"/>
      <c r="S446"/>
      <c r="T446"/>
      <c r="U446"/>
      <c r="V446"/>
      <c r="W446"/>
      <c r="X446"/>
      <c r="Y446"/>
      <c r="Z446" s="37"/>
      <c r="AA446"/>
      <c r="AB446"/>
      <c r="AC446"/>
      <c r="AD446"/>
      <c r="AE446"/>
      <c r="AF446"/>
      <c r="AG446"/>
      <c r="AH446" s="37"/>
      <c r="AI446"/>
      <c r="AJ446"/>
      <c r="AK446"/>
      <c r="AL446"/>
      <c r="AM446"/>
      <c r="AN446"/>
      <c r="AO446" s="37"/>
      <c r="AP446"/>
      <c r="AQ446"/>
      <c r="AR446"/>
      <c r="AS446"/>
      <c r="AT446"/>
      <c r="AU446"/>
      <c r="AV446" s="37"/>
      <c r="AW446" s="37"/>
      <c r="AX446" s="37"/>
      <c r="AY446"/>
      <c r="AZ446" s="37"/>
      <c r="BA446"/>
      <c r="BB446"/>
      <c r="BC446" s="37"/>
      <c r="BD446" s="37"/>
      <c r="BE446"/>
      <c r="BF446"/>
      <c r="BG446"/>
      <c r="BH446"/>
      <c r="BI446"/>
      <c r="BJ446"/>
      <c r="BK446" s="37"/>
      <c r="BL446"/>
      <c r="BM446" s="37"/>
      <c r="BN446"/>
      <c r="BO446"/>
      <c r="BP446"/>
      <c r="BQ446"/>
      <c r="BR446"/>
      <c r="BS446" s="37"/>
    </row>
    <row r="447" spans="1:71" x14ac:dyDescent="0.2">
      <c r="A447" s="40" t="str">
        <f t="shared" si="12"/>
        <v/>
      </c>
      <c r="B447"/>
      <c r="C447"/>
      <c r="D447"/>
      <c r="E447" s="3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s="37"/>
    </row>
    <row r="448" spans="1:71" x14ac:dyDescent="0.2">
      <c r="A448" s="40" t="str">
        <f t="shared" si="12"/>
        <v/>
      </c>
      <c r="B448"/>
      <c r="C448"/>
      <c r="D448"/>
      <c r="E448" s="37"/>
      <c r="F448"/>
      <c r="G448"/>
      <c r="H448"/>
      <c r="I448" s="37"/>
      <c r="J448"/>
      <c r="K448"/>
      <c r="L448" s="37"/>
      <c r="M448"/>
      <c r="N448"/>
      <c r="O448"/>
      <c r="P448"/>
      <c r="Q448"/>
      <c r="R448"/>
      <c r="S448"/>
      <c r="T448"/>
      <c r="U448" s="37"/>
      <c r="V448"/>
      <c r="W448"/>
      <c r="X448"/>
      <c r="Y448"/>
      <c r="Z448"/>
      <c r="AA448"/>
      <c r="AB448"/>
      <c r="AC448"/>
      <c r="AD448"/>
      <c r="AE448"/>
      <c r="AF448" s="37"/>
      <c r="AG448"/>
      <c r="AH448" s="37"/>
      <c r="AI448"/>
      <c r="AJ448"/>
      <c r="AK448"/>
      <c r="AL448" s="37"/>
      <c r="AM448"/>
      <c r="AN448"/>
      <c r="AO448" s="37"/>
      <c r="AP448"/>
      <c r="AQ448"/>
      <c r="AR448"/>
      <c r="AS448"/>
      <c r="AT448"/>
      <c r="AU448" s="37"/>
      <c r="AV448" s="37"/>
      <c r="AW448" s="37"/>
      <c r="AX448" s="37"/>
      <c r="AY448" s="37"/>
      <c r="AZ448" s="37"/>
      <c r="BA448" s="37"/>
      <c r="BB448" s="37"/>
      <c r="BC448" s="37"/>
      <c r="BD448" s="37"/>
      <c r="BE448"/>
      <c r="BF448" s="37"/>
      <c r="BG448" s="37"/>
      <c r="BH448"/>
      <c r="BI448" s="37"/>
      <c r="BJ448"/>
      <c r="BK448" s="37"/>
      <c r="BL448"/>
      <c r="BM448" s="37"/>
      <c r="BN448" s="37"/>
      <c r="BO448"/>
      <c r="BP448"/>
      <c r="BQ448"/>
      <c r="BR448" s="37"/>
      <c r="BS448" s="37"/>
    </row>
    <row r="449" spans="1:71" x14ac:dyDescent="0.2">
      <c r="A449" s="40" t="str">
        <f t="shared" si="12"/>
        <v/>
      </c>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s="37"/>
      <c r="AY449"/>
      <c r="AZ449" s="37"/>
      <c r="BA449"/>
      <c r="BB449"/>
      <c r="BC449"/>
      <c r="BD449"/>
      <c r="BE449"/>
      <c r="BF449"/>
      <c r="BG449"/>
      <c r="BH449"/>
      <c r="BI449"/>
      <c r="BJ449"/>
      <c r="BK449" s="37"/>
      <c r="BL449"/>
      <c r="BM449"/>
      <c r="BN449" s="37"/>
      <c r="BO449"/>
      <c r="BP449"/>
      <c r="BQ449"/>
      <c r="BR449"/>
      <c r="BS449" s="37"/>
    </row>
    <row r="450" spans="1:71" x14ac:dyDescent="0.2">
      <c r="A450" s="40" t="str">
        <f t="shared" si="12"/>
        <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s="37"/>
      <c r="AJ450"/>
      <c r="AK450"/>
      <c r="AL450"/>
      <c r="AM450"/>
      <c r="AN450"/>
      <c r="AO450"/>
      <c r="AP450"/>
      <c r="AQ450"/>
      <c r="AR450"/>
      <c r="AS450"/>
      <c r="AT450"/>
      <c r="AU450"/>
      <c r="AV450"/>
      <c r="AW450"/>
      <c r="AX450"/>
      <c r="AY450"/>
      <c r="AZ450" s="37"/>
      <c r="BA450" s="37"/>
      <c r="BB450"/>
      <c r="BC450" s="37"/>
      <c r="BD450"/>
      <c r="BE450"/>
      <c r="BF450"/>
      <c r="BG450"/>
      <c r="BH450" s="37"/>
      <c r="BI450" s="37"/>
      <c r="BJ450"/>
      <c r="BK450"/>
      <c r="BL450"/>
      <c r="BM450"/>
      <c r="BN450"/>
      <c r="BO450"/>
      <c r="BP450"/>
      <c r="BQ450"/>
      <c r="BR450"/>
      <c r="BS450" s="37"/>
    </row>
    <row r="451" spans="1:71" x14ac:dyDescent="0.2">
      <c r="A451" s="40" t="str">
        <f t="shared" ref="A451:A514" si="13">B451&amp;C451</f>
        <v/>
      </c>
      <c r="B451"/>
      <c r="C451"/>
      <c r="D451"/>
      <c r="E451"/>
      <c r="F451"/>
      <c r="G451"/>
      <c r="H451"/>
      <c r="I451"/>
      <c r="J451"/>
      <c r="K451"/>
      <c r="L451"/>
      <c r="M451"/>
      <c r="N451"/>
      <c r="O451"/>
      <c r="P451"/>
      <c r="Q451"/>
      <c r="R451"/>
      <c r="S451"/>
      <c r="T451"/>
      <c r="U451"/>
      <c r="V451"/>
      <c r="W451"/>
      <c r="X451" s="37"/>
      <c r="Y451"/>
      <c r="Z451"/>
      <c r="AA451"/>
      <c r="AB451"/>
      <c r="AC451"/>
      <c r="AD451"/>
      <c r="AE451"/>
      <c r="AF451"/>
      <c r="AG451"/>
      <c r="AH451"/>
      <c r="AI451"/>
      <c r="AJ451"/>
      <c r="AK451"/>
      <c r="AL451"/>
      <c r="AM451"/>
      <c r="AN451"/>
      <c r="AO451"/>
      <c r="AP451"/>
      <c r="AQ451"/>
      <c r="AR451"/>
      <c r="AS451"/>
      <c r="AT451"/>
      <c r="AU451"/>
      <c r="AV451"/>
      <c r="AW451"/>
      <c r="AX451"/>
      <c r="AY451"/>
      <c r="AZ451"/>
      <c r="BA451"/>
      <c r="BB451" s="37"/>
      <c r="BC451"/>
      <c r="BD451"/>
      <c r="BE451"/>
      <c r="BF451"/>
      <c r="BG451"/>
      <c r="BH451"/>
      <c r="BI451"/>
      <c r="BJ451"/>
      <c r="BK451" s="37"/>
      <c r="BL451"/>
      <c r="BM451" s="37"/>
      <c r="BN451"/>
      <c r="BO451"/>
      <c r="BP451"/>
      <c r="BQ451"/>
      <c r="BR451"/>
      <c r="BS451" s="37"/>
    </row>
    <row r="452" spans="1:71" x14ac:dyDescent="0.2">
      <c r="A452" s="40" t="str">
        <f t="shared" si="13"/>
        <v/>
      </c>
      <c r="B452"/>
      <c r="C452"/>
      <c r="D452"/>
      <c r="E452"/>
      <c r="F452"/>
      <c r="G452" s="37"/>
      <c r="H452" s="37"/>
      <c r="I452" s="37"/>
      <c r="J452"/>
      <c r="K452"/>
      <c r="L452"/>
      <c r="M452" s="37"/>
      <c r="N452"/>
      <c r="O452"/>
      <c r="P452"/>
      <c r="Q452"/>
      <c r="R452" s="37"/>
      <c r="S452"/>
      <c r="T452"/>
      <c r="U452"/>
      <c r="V452"/>
      <c r="W452"/>
      <c r="X452" s="37"/>
      <c r="Y452"/>
      <c r="Z452"/>
      <c r="AA452"/>
      <c r="AB452"/>
      <c r="AC452"/>
      <c r="AD452"/>
      <c r="AE452"/>
      <c r="AF452"/>
      <c r="AG452" s="37"/>
      <c r="AH452" s="37"/>
      <c r="AI452"/>
      <c r="AJ452"/>
      <c r="AK452"/>
      <c r="AL452"/>
      <c r="AM452" s="37"/>
      <c r="AN452"/>
      <c r="AO452"/>
      <c r="AP452"/>
      <c r="AQ452"/>
      <c r="AR452" s="37"/>
      <c r="AS452" s="37"/>
      <c r="AT452" s="37"/>
      <c r="AU452"/>
      <c r="AV452" s="37"/>
      <c r="AW452" s="37"/>
      <c r="AX452" s="37"/>
      <c r="AY452"/>
      <c r="AZ452" s="37"/>
      <c r="BA452" s="37"/>
      <c r="BB452"/>
      <c r="BC452" s="37"/>
      <c r="BD452" s="37"/>
      <c r="BE452"/>
      <c r="BF452" s="37"/>
      <c r="BG452" s="37"/>
      <c r="BH452"/>
      <c r="BI452" s="37"/>
      <c r="BJ452"/>
      <c r="BK452"/>
      <c r="BL452"/>
      <c r="BM452" s="37"/>
      <c r="BN452" s="37"/>
      <c r="BO452"/>
      <c r="BP452"/>
      <c r="BQ452"/>
      <c r="BR452" s="37"/>
      <c r="BS452" s="37"/>
    </row>
    <row r="453" spans="1:71" x14ac:dyDescent="0.2">
      <c r="A453" s="40" t="str">
        <f t="shared" si="13"/>
        <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s="37"/>
      <c r="AW453"/>
      <c r="AX453"/>
      <c r="AY453"/>
      <c r="AZ453"/>
      <c r="BA453"/>
      <c r="BB453"/>
      <c r="BC453"/>
      <c r="BD453"/>
      <c r="BE453" s="37"/>
      <c r="BF453"/>
      <c r="BG453"/>
      <c r="BH453"/>
      <c r="BI453"/>
      <c r="BJ453"/>
      <c r="BK453"/>
      <c r="BL453"/>
      <c r="BM453"/>
      <c r="BN453"/>
      <c r="BO453"/>
      <c r="BP453"/>
      <c r="BQ453"/>
      <c r="BR453"/>
      <c r="BS453" s="37"/>
    </row>
    <row r="454" spans="1:71" x14ac:dyDescent="0.2">
      <c r="A454" s="40" t="str">
        <f t="shared" si="13"/>
        <v/>
      </c>
      <c r="B454"/>
      <c r="C454"/>
      <c r="D454"/>
      <c r="E454"/>
      <c r="F454"/>
      <c r="G454" s="37"/>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s="37"/>
      <c r="AS454"/>
      <c r="AT454"/>
      <c r="AU454"/>
      <c r="AV454"/>
      <c r="AW454" s="37"/>
      <c r="AX454" s="37"/>
      <c r="AY454"/>
      <c r="AZ454" s="37"/>
      <c r="BA454"/>
      <c r="BB454"/>
      <c r="BC454" s="37"/>
      <c r="BD454" s="37"/>
      <c r="BE454"/>
      <c r="BF454"/>
      <c r="BG454"/>
      <c r="BH454"/>
      <c r="BI454"/>
      <c r="BJ454"/>
      <c r="BK454"/>
      <c r="BL454"/>
      <c r="BM454"/>
      <c r="BN454"/>
      <c r="BO454"/>
      <c r="BP454"/>
      <c r="BQ454"/>
      <c r="BR454"/>
      <c r="BS454" s="37"/>
    </row>
    <row r="455" spans="1:71" x14ac:dyDescent="0.2">
      <c r="A455" s="40" t="str">
        <f t="shared" si="13"/>
        <v/>
      </c>
      <c r="B455"/>
      <c r="C455"/>
      <c r="D455" s="37"/>
      <c r="E455" s="37"/>
      <c r="F455"/>
      <c r="G455" s="37"/>
      <c r="H455" s="37"/>
      <c r="I455" s="37"/>
      <c r="J455" s="37"/>
      <c r="K455" s="37"/>
      <c r="L455"/>
      <c r="M455" s="37"/>
      <c r="N455" s="37"/>
      <c r="O455"/>
      <c r="P455" s="37"/>
      <c r="Q455"/>
      <c r="R455"/>
      <c r="S455"/>
      <c r="T455"/>
      <c r="U455"/>
      <c r="V455" s="37"/>
      <c r="W455" s="37"/>
      <c r="X455" s="37"/>
      <c r="Y455" s="37"/>
      <c r="Z455" s="37"/>
      <c r="AA455"/>
      <c r="AB455"/>
      <c r="AC455" s="37"/>
      <c r="AD455" s="37"/>
      <c r="AE455"/>
      <c r="AF455" s="37"/>
      <c r="AG455" s="37"/>
      <c r="AH455" s="37"/>
      <c r="AI455" s="37"/>
      <c r="AJ455" s="37"/>
      <c r="AK455" s="37"/>
      <c r="AL455" s="37"/>
      <c r="AM455" s="37"/>
      <c r="AN455" s="37"/>
      <c r="AO455" s="37"/>
      <c r="AP455"/>
      <c r="AQ455" s="37"/>
      <c r="AR455" s="37"/>
      <c r="AS455" s="37"/>
      <c r="AT455" s="37"/>
      <c r="AU455"/>
      <c r="AV455" s="37"/>
      <c r="AW455" s="37"/>
      <c r="AX455" s="37"/>
      <c r="AY455" s="37"/>
      <c r="AZ455" s="37"/>
      <c r="BA455" s="37"/>
      <c r="BB455" s="37"/>
      <c r="BC455" s="37"/>
      <c r="BD455" s="37"/>
      <c r="BE455" s="37"/>
      <c r="BF455" s="37"/>
      <c r="BG455" s="37"/>
      <c r="BH455" s="37"/>
      <c r="BI455" s="37"/>
      <c r="BJ455" s="37"/>
      <c r="BK455" s="37"/>
      <c r="BL455" s="37"/>
      <c r="BM455" s="37"/>
      <c r="BN455" s="37"/>
      <c r="BO455" s="37"/>
      <c r="BP455"/>
      <c r="BQ455" s="37"/>
      <c r="BR455" s="37"/>
      <c r="BS455" s="37"/>
    </row>
    <row r="456" spans="1:71" x14ac:dyDescent="0.2">
      <c r="A456" s="40" t="str">
        <f t="shared" si="13"/>
        <v/>
      </c>
      <c r="B456"/>
      <c r="C456"/>
      <c r="D456"/>
      <c r="E456" s="37"/>
      <c r="F456" s="37"/>
      <c r="G456" s="37"/>
      <c r="H456" s="37"/>
      <c r="I456" s="37"/>
      <c r="J456" s="37"/>
      <c r="K456" s="37"/>
      <c r="L456" s="37"/>
      <c r="M456" s="37"/>
      <c r="N456" s="37"/>
      <c r="O456"/>
      <c r="P456"/>
      <c r="Q456" s="37"/>
      <c r="R456" s="37"/>
      <c r="S456" s="37"/>
      <c r="T456"/>
      <c r="U456" s="37"/>
      <c r="V456" s="37"/>
      <c r="W456" s="37"/>
      <c r="X456" s="37"/>
      <c r="Y456"/>
      <c r="Z456" s="37"/>
      <c r="AA456"/>
      <c r="AB456"/>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c r="BP456"/>
      <c r="BQ456"/>
      <c r="BR456" s="37"/>
      <c r="BS456" s="37"/>
    </row>
    <row r="457" spans="1:71" x14ac:dyDescent="0.2">
      <c r="A457" s="40" t="str">
        <f t="shared" si="13"/>
        <v/>
      </c>
      <c r="B457"/>
      <c r="C457"/>
      <c r="D457"/>
      <c r="E457"/>
      <c r="F457"/>
      <c r="G457"/>
      <c r="H457"/>
      <c r="I457"/>
      <c r="J457"/>
      <c r="K457"/>
      <c r="L457" s="37"/>
      <c r="M457"/>
      <c r="N457"/>
      <c r="O457"/>
      <c r="P457"/>
      <c r="Q457"/>
      <c r="R457"/>
      <c r="S457"/>
      <c r="T457"/>
      <c r="U457"/>
      <c r="V457"/>
      <c r="W457"/>
      <c r="X457" s="37"/>
      <c r="Y457" s="37"/>
      <c r="Z457"/>
      <c r="AA457"/>
      <c r="AB457"/>
      <c r="AC457"/>
      <c r="AD457"/>
      <c r="AE457"/>
      <c r="AF457"/>
      <c r="AG457"/>
      <c r="AH457"/>
      <c r="AI457" s="37"/>
      <c r="AJ457"/>
      <c r="AK457"/>
      <c r="AL457"/>
      <c r="AM457" s="37"/>
      <c r="AN457"/>
      <c r="AO457" s="37"/>
      <c r="AP457"/>
      <c r="AQ457"/>
      <c r="AR457"/>
      <c r="AS457" s="37"/>
      <c r="AT457"/>
      <c r="AU457"/>
      <c r="AV457" s="37"/>
      <c r="AW457" s="37"/>
      <c r="AX457" s="37"/>
      <c r="AY457"/>
      <c r="AZ457" s="37"/>
      <c r="BA457" s="37"/>
      <c r="BB457" s="37"/>
      <c r="BC457" s="37"/>
      <c r="BD457" s="37"/>
      <c r="BE457"/>
      <c r="BF457"/>
      <c r="BG457" s="37"/>
      <c r="BH457"/>
      <c r="BI457" s="37"/>
      <c r="BJ457"/>
      <c r="BK457" s="37"/>
      <c r="BL457"/>
      <c r="BM457" s="37"/>
      <c r="BN457" s="37"/>
      <c r="BO457"/>
      <c r="BP457"/>
      <c r="BQ457"/>
      <c r="BR457"/>
      <c r="BS457" s="37"/>
    </row>
    <row r="458" spans="1:71" x14ac:dyDescent="0.2">
      <c r="A458" s="40" t="str">
        <f t="shared" si="13"/>
        <v/>
      </c>
      <c r="B458"/>
      <c r="C458"/>
      <c r="D458"/>
      <c r="E458" s="37"/>
      <c r="F458"/>
      <c r="G458" s="37"/>
      <c r="H458"/>
      <c r="I458" s="37"/>
      <c r="J458"/>
      <c r="K458" s="37"/>
      <c r="L458"/>
      <c r="M458" s="37"/>
      <c r="N458"/>
      <c r="O458"/>
      <c r="P458" s="37"/>
      <c r="Q458"/>
      <c r="R458"/>
      <c r="S458" s="37"/>
      <c r="T458"/>
      <c r="U458"/>
      <c r="V458"/>
      <c r="W458" s="37"/>
      <c r="X458" s="37"/>
      <c r="Y458" s="37"/>
      <c r="Z458"/>
      <c r="AA458"/>
      <c r="AB458"/>
      <c r="AC458" s="37"/>
      <c r="AD458"/>
      <c r="AE458" s="37"/>
      <c r="AF458" s="37"/>
      <c r="AG458"/>
      <c r="AH458" s="37"/>
      <c r="AI458" s="37"/>
      <c r="AJ458"/>
      <c r="AK458" s="37"/>
      <c r="AL458" s="37"/>
      <c r="AM458" s="37"/>
      <c r="AN458"/>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c r="BK458" s="37"/>
      <c r="BL458"/>
      <c r="BM458" s="37"/>
      <c r="BN458" s="37"/>
      <c r="BO458"/>
      <c r="BP458"/>
      <c r="BQ458"/>
      <c r="BR458" s="37"/>
      <c r="BS458" s="37"/>
    </row>
    <row r="459" spans="1:71" x14ac:dyDescent="0.2">
      <c r="A459" s="40" t="str">
        <f t="shared" si="13"/>
        <v/>
      </c>
      <c r="B459"/>
      <c r="C459"/>
      <c r="D459"/>
      <c r="E459"/>
      <c r="F459"/>
      <c r="G459"/>
      <c r="H459"/>
      <c r="I459"/>
      <c r="J459" s="37"/>
      <c r="K459"/>
      <c r="L459"/>
      <c r="M459"/>
      <c r="N459"/>
      <c r="O459"/>
      <c r="P459"/>
      <c r="Q459"/>
      <c r="R459"/>
      <c r="S459"/>
      <c r="T459"/>
      <c r="U459"/>
      <c r="V459"/>
      <c r="W459"/>
      <c r="X459" s="37"/>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s="37"/>
      <c r="BN459"/>
      <c r="BO459"/>
      <c r="BP459"/>
      <c r="BQ459"/>
      <c r="BR459"/>
      <c r="BS459" s="37"/>
    </row>
    <row r="460" spans="1:71" x14ac:dyDescent="0.2">
      <c r="A460" s="40" t="str">
        <f t="shared" si="13"/>
        <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s="37"/>
      <c r="BC460" s="37"/>
      <c r="BD460"/>
      <c r="BE460" s="37"/>
      <c r="BF460"/>
      <c r="BG460"/>
      <c r="BH460"/>
      <c r="BI460"/>
      <c r="BJ460"/>
      <c r="BK460" s="37"/>
      <c r="BL460"/>
      <c r="BM460"/>
      <c r="BN460"/>
      <c r="BO460"/>
      <c r="BP460"/>
      <c r="BQ460"/>
      <c r="BR460"/>
      <c r="BS460" s="37"/>
    </row>
    <row r="461" spans="1:71" x14ac:dyDescent="0.2">
      <c r="A461" s="40" t="str">
        <f t="shared" si="13"/>
        <v/>
      </c>
      <c r="B461"/>
      <c r="C461"/>
      <c r="D461"/>
      <c r="E461" s="37"/>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s="37"/>
      <c r="AX461"/>
      <c r="AY461"/>
      <c r="AZ461"/>
      <c r="BA461" s="37"/>
      <c r="BB461"/>
      <c r="BC461" s="37"/>
      <c r="BD461"/>
      <c r="BE461"/>
      <c r="BF461"/>
      <c r="BG461"/>
      <c r="BH461"/>
      <c r="BI461"/>
      <c r="BJ461"/>
      <c r="BK461"/>
      <c r="BL461"/>
      <c r="BM461" s="37"/>
      <c r="BN461"/>
      <c r="BO461"/>
      <c r="BP461"/>
      <c r="BQ461"/>
      <c r="BR461"/>
      <c r="BS461" s="37"/>
    </row>
    <row r="462" spans="1:71" x14ac:dyDescent="0.2">
      <c r="A462" s="40" t="str">
        <f t="shared" si="13"/>
        <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s="37"/>
      <c r="BE462"/>
      <c r="BF462"/>
      <c r="BG462"/>
      <c r="BH462"/>
      <c r="BI462"/>
      <c r="BJ462"/>
      <c r="BK462"/>
      <c r="BL462"/>
      <c r="BM462"/>
      <c r="BN462"/>
      <c r="BO462"/>
      <c r="BP462"/>
      <c r="BQ462"/>
      <c r="BR462"/>
      <c r="BS462" s="37"/>
    </row>
    <row r="463" spans="1:71" x14ac:dyDescent="0.2">
      <c r="A463" s="40" t="str">
        <f t="shared" si="13"/>
        <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s="37"/>
      <c r="BA463"/>
      <c r="BB463"/>
      <c r="BC463" s="37"/>
      <c r="BD463" s="37"/>
      <c r="BE463"/>
      <c r="BF463"/>
      <c r="BG463"/>
      <c r="BH463"/>
      <c r="BI463"/>
      <c r="BJ463"/>
      <c r="BK463"/>
      <c r="BL463"/>
      <c r="BM463"/>
      <c r="BN463"/>
      <c r="BO463"/>
      <c r="BP463"/>
      <c r="BQ463"/>
      <c r="BR463"/>
      <c r="BS463" s="37"/>
    </row>
    <row r="464" spans="1:71" x14ac:dyDescent="0.2">
      <c r="A464" s="40" t="str">
        <f t="shared" si="13"/>
        <v/>
      </c>
      <c r="B464"/>
      <c r="C464"/>
      <c r="D464"/>
      <c r="E464"/>
      <c r="F464"/>
      <c r="G464"/>
      <c r="H464"/>
      <c r="I464"/>
      <c r="J464"/>
      <c r="K464"/>
      <c r="L464"/>
      <c r="M464" s="37"/>
      <c r="N464"/>
      <c r="O464"/>
      <c r="P464"/>
      <c r="Q464"/>
      <c r="R464"/>
      <c r="S464"/>
      <c r="T464"/>
      <c r="U464" s="37"/>
      <c r="V464"/>
      <c r="W464"/>
      <c r="X464"/>
      <c r="Y464"/>
      <c r="Z464"/>
      <c r="AA464"/>
      <c r="AB464"/>
      <c r="AC464"/>
      <c r="AD464"/>
      <c r="AE464"/>
      <c r="AF464"/>
      <c r="AG464" s="37"/>
      <c r="AH464"/>
      <c r="AI464" s="37"/>
      <c r="AJ464"/>
      <c r="AK464"/>
      <c r="AL464" s="37"/>
      <c r="AM464" s="37"/>
      <c r="AN464"/>
      <c r="AO464" s="37"/>
      <c r="AP464"/>
      <c r="AQ464"/>
      <c r="AR464" s="37"/>
      <c r="AS464" s="37"/>
      <c r="AT464" s="37"/>
      <c r="AU464"/>
      <c r="AV464" s="37"/>
      <c r="AW464" s="37"/>
      <c r="AX464" s="37"/>
      <c r="AY464" s="37"/>
      <c r="AZ464" s="37"/>
      <c r="BA464" s="37"/>
      <c r="BB464" s="37"/>
      <c r="BC464" s="37"/>
      <c r="BD464" s="37"/>
      <c r="BE464"/>
      <c r="BF464" s="37"/>
      <c r="BG464"/>
      <c r="BH464"/>
      <c r="BI464" s="37"/>
      <c r="BJ464"/>
      <c r="BK464" s="37"/>
      <c r="BL464"/>
      <c r="BM464" s="37"/>
      <c r="BN464" s="37"/>
      <c r="BO464"/>
      <c r="BP464"/>
      <c r="BQ464"/>
      <c r="BR464" s="37"/>
      <c r="BS464" s="37"/>
    </row>
    <row r="465" spans="1:71" x14ac:dyDescent="0.2">
      <c r="A465" s="40" t="str">
        <f t="shared" si="13"/>
        <v/>
      </c>
      <c r="B465"/>
      <c r="C465"/>
      <c r="D465"/>
      <c r="E465"/>
      <c r="F465"/>
      <c r="G465"/>
      <c r="H465" s="37"/>
      <c r="I465" s="37"/>
      <c r="J465"/>
      <c r="K465"/>
      <c r="L465"/>
      <c r="M465" s="37"/>
      <c r="N465"/>
      <c r="O465"/>
      <c r="P465"/>
      <c r="Q465"/>
      <c r="R465"/>
      <c r="S465"/>
      <c r="T465"/>
      <c r="U465"/>
      <c r="V465"/>
      <c r="W465"/>
      <c r="X465"/>
      <c r="Y465"/>
      <c r="Z465"/>
      <c r="AA465"/>
      <c r="AB465"/>
      <c r="AC465"/>
      <c r="AD465"/>
      <c r="AE465"/>
      <c r="AF465"/>
      <c r="AG465"/>
      <c r="AH465"/>
      <c r="AI465"/>
      <c r="AJ465"/>
      <c r="AK465"/>
      <c r="AL465" s="37"/>
      <c r="AM465"/>
      <c r="AN465"/>
      <c r="AO465" s="37"/>
      <c r="AP465"/>
      <c r="AQ465"/>
      <c r="AR465"/>
      <c r="AS465"/>
      <c r="AT465"/>
      <c r="AU465"/>
      <c r="AV465" s="37"/>
      <c r="AW465"/>
      <c r="AX465" s="37"/>
      <c r="AY465"/>
      <c r="AZ465"/>
      <c r="BA465"/>
      <c r="BB465"/>
      <c r="BC465" s="37"/>
      <c r="BD465" s="37"/>
      <c r="BE465"/>
      <c r="BF465"/>
      <c r="BG465"/>
      <c r="BH465"/>
      <c r="BI465"/>
      <c r="BJ465"/>
      <c r="BK465" s="37"/>
      <c r="BL465"/>
      <c r="BM465"/>
      <c r="BN465" s="37"/>
      <c r="BO465"/>
      <c r="BP465"/>
      <c r="BQ465"/>
      <c r="BR465"/>
      <c r="BS465" s="37"/>
    </row>
    <row r="466" spans="1:71" x14ac:dyDescent="0.2">
      <c r="A466" s="40" t="str">
        <f t="shared" si="13"/>
        <v/>
      </c>
      <c r="B466"/>
      <c r="C466"/>
      <c r="D466"/>
      <c r="E466"/>
      <c r="F466"/>
      <c r="G466" s="37"/>
      <c r="H466"/>
      <c r="I466" s="37"/>
      <c r="J466"/>
      <c r="K466"/>
      <c r="L466"/>
      <c r="M466"/>
      <c r="N466"/>
      <c r="O466"/>
      <c r="P466"/>
      <c r="Q466"/>
      <c r="R466"/>
      <c r="S466"/>
      <c r="T466"/>
      <c r="U466"/>
      <c r="V466"/>
      <c r="W466" s="37"/>
      <c r="X466"/>
      <c r="Y466"/>
      <c r="Z466" s="37"/>
      <c r="AA466"/>
      <c r="AB466"/>
      <c r="AC466"/>
      <c r="AD466"/>
      <c r="AE466" s="37"/>
      <c r="AF466"/>
      <c r="AG466"/>
      <c r="AH466" s="37"/>
      <c r="AI466"/>
      <c r="AJ466" s="37"/>
      <c r="AK466"/>
      <c r="AL466" s="37"/>
      <c r="AM466" s="37"/>
      <c r="AN466"/>
      <c r="AO466" s="37"/>
      <c r="AP466"/>
      <c r="AQ466"/>
      <c r="AR466" s="37"/>
      <c r="AS466" s="37"/>
      <c r="AT466"/>
      <c r="AU466" s="37"/>
      <c r="AV466"/>
      <c r="AW466" s="37"/>
      <c r="AX466" s="37"/>
      <c r="AY466"/>
      <c r="AZ466" s="37"/>
      <c r="BA466" s="37"/>
      <c r="BB466" s="37"/>
      <c r="BC466" s="37"/>
      <c r="BD466"/>
      <c r="BE466"/>
      <c r="BF466"/>
      <c r="BG466"/>
      <c r="BH466"/>
      <c r="BI466"/>
      <c r="BJ466"/>
      <c r="BK466" s="37"/>
      <c r="BL466"/>
      <c r="BM466" s="37"/>
      <c r="BN466" s="37"/>
      <c r="BO466"/>
      <c r="BP466"/>
      <c r="BQ466"/>
      <c r="BR466"/>
      <c r="BS466" s="37"/>
    </row>
    <row r="467" spans="1:71" x14ac:dyDescent="0.2">
      <c r="A467" s="40" t="str">
        <f t="shared" si="13"/>
        <v/>
      </c>
      <c r="B467"/>
      <c r="C467"/>
      <c r="D467"/>
      <c r="E467"/>
      <c r="F467"/>
      <c r="G467" s="37"/>
      <c r="H467"/>
      <c r="I467" s="37"/>
      <c r="J467" s="37"/>
      <c r="K467" s="37"/>
      <c r="L467" s="37"/>
      <c r="M467" s="37"/>
      <c r="N467" s="37"/>
      <c r="O467"/>
      <c r="P467"/>
      <c r="Q467"/>
      <c r="R467"/>
      <c r="S467"/>
      <c r="T467"/>
      <c r="U467"/>
      <c r="V467"/>
      <c r="W467"/>
      <c r="X467"/>
      <c r="Y467"/>
      <c r="Z467"/>
      <c r="AA467"/>
      <c r="AB467"/>
      <c r="AC467"/>
      <c r="AD467"/>
      <c r="AE467"/>
      <c r="AF467" s="37"/>
      <c r="AG467" s="37"/>
      <c r="AH467"/>
      <c r="AI467"/>
      <c r="AJ467"/>
      <c r="AK467"/>
      <c r="AL467"/>
      <c r="AM467" s="37"/>
      <c r="AN467"/>
      <c r="AO467"/>
      <c r="AP467"/>
      <c r="AQ467"/>
      <c r="AR467"/>
      <c r="AS467" s="37"/>
      <c r="AT467"/>
      <c r="AU467"/>
      <c r="AV467" s="37"/>
      <c r="AW467"/>
      <c r="AX467" s="37"/>
      <c r="AY467" s="37"/>
      <c r="AZ467"/>
      <c r="BA467"/>
      <c r="BB467"/>
      <c r="BC467" s="37"/>
      <c r="BD467" s="37"/>
      <c r="BE467" s="37"/>
      <c r="BF467"/>
      <c r="BG467"/>
      <c r="BH467"/>
      <c r="BI467"/>
      <c r="BJ467"/>
      <c r="BK467" s="37"/>
      <c r="BL467" s="37"/>
      <c r="BM467" s="37"/>
      <c r="BN467" s="37"/>
      <c r="BO467"/>
      <c r="BP467"/>
      <c r="BQ467"/>
      <c r="BR467" s="37"/>
      <c r="BS467" s="37"/>
    </row>
    <row r="468" spans="1:71" x14ac:dyDescent="0.2">
      <c r="A468" s="40" t="str">
        <f t="shared" si="13"/>
        <v/>
      </c>
      <c r="B468"/>
      <c r="C468"/>
      <c r="D468"/>
      <c r="E468" s="37"/>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s="37"/>
      <c r="AP468"/>
      <c r="AQ468"/>
      <c r="AR468"/>
      <c r="AS468"/>
      <c r="AT468"/>
      <c r="AU468"/>
      <c r="AV468"/>
      <c r="AW468"/>
      <c r="AX468" s="37"/>
      <c r="AY468"/>
      <c r="AZ468" s="37"/>
      <c r="BA468"/>
      <c r="BB468"/>
      <c r="BC468"/>
      <c r="BD468" s="37"/>
      <c r="BE468"/>
      <c r="BF468"/>
      <c r="BG468"/>
      <c r="BH468"/>
      <c r="BI468"/>
      <c r="BJ468"/>
      <c r="BK468" s="37"/>
      <c r="BL468"/>
      <c r="BM468"/>
      <c r="BN468" s="37"/>
      <c r="BO468"/>
      <c r="BP468"/>
      <c r="BQ468"/>
      <c r="BR468"/>
      <c r="BS468" s="37"/>
    </row>
    <row r="469" spans="1:71" x14ac:dyDescent="0.2">
      <c r="A469" s="40" t="str">
        <f t="shared" si="13"/>
        <v/>
      </c>
      <c r="B469"/>
      <c r="C469"/>
      <c r="D469"/>
      <c r="E469"/>
      <c r="F469"/>
      <c r="G469"/>
      <c r="H469"/>
      <c r="I469" s="37"/>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s="37"/>
      <c r="BL469"/>
      <c r="BM469"/>
      <c r="BN469"/>
      <c r="BO469"/>
      <c r="BP469"/>
      <c r="BQ469"/>
      <c r="BR469"/>
      <c r="BS469" s="37"/>
    </row>
    <row r="470" spans="1:71" x14ac:dyDescent="0.2">
      <c r="A470" s="40" t="str">
        <f t="shared" si="13"/>
        <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s="37"/>
      <c r="BA470"/>
      <c r="BB470"/>
      <c r="BC470" s="37"/>
      <c r="BD470"/>
      <c r="BE470"/>
      <c r="BF470"/>
      <c r="BG470"/>
      <c r="BH470"/>
      <c r="BI470"/>
      <c r="BJ470"/>
      <c r="BK470"/>
      <c r="BL470"/>
      <c r="BM470"/>
      <c r="BN470"/>
      <c r="BO470"/>
      <c r="BP470"/>
      <c r="BQ470"/>
      <c r="BR470"/>
      <c r="BS470" s="37"/>
    </row>
    <row r="471" spans="1:71" x14ac:dyDescent="0.2">
      <c r="A471" s="40" t="str">
        <f t="shared" si="13"/>
        <v/>
      </c>
      <c r="B471"/>
      <c r="C471"/>
      <c r="D471"/>
      <c r="E471"/>
      <c r="F471"/>
      <c r="G471"/>
      <c r="H471"/>
      <c r="I471"/>
      <c r="J471"/>
      <c r="K471"/>
      <c r="L471"/>
      <c r="M471" s="37"/>
      <c r="N471"/>
      <c r="O471"/>
      <c r="P471"/>
      <c r="Q471"/>
      <c r="R471"/>
      <c r="S471"/>
      <c r="T471"/>
      <c r="U471"/>
      <c r="V471"/>
      <c r="W471"/>
      <c r="X471"/>
      <c r="Y471"/>
      <c r="Z471"/>
      <c r="AA471"/>
      <c r="AB471"/>
      <c r="AC471"/>
      <c r="AD471"/>
      <c r="AE471"/>
      <c r="AF471"/>
      <c r="AG471" s="37"/>
      <c r="AH471"/>
      <c r="AI471"/>
      <c r="AJ471"/>
      <c r="AK471"/>
      <c r="AL471"/>
      <c r="AM471"/>
      <c r="AN471"/>
      <c r="AO471" s="37"/>
      <c r="AP471"/>
      <c r="AQ471"/>
      <c r="AR471"/>
      <c r="AS471"/>
      <c r="AT471"/>
      <c r="AU471"/>
      <c r="AV471"/>
      <c r="AW471"/>
      <c r="AX471" s="37"/>
      <c r="AY471"/>
      <c r="AZ471"/>
      <c r="BA471"/>
      <c r="BB471"/>
      <c r="BC471" s="37"/>
      <c r="BD471"/>
      <c r="BE471"/>
      <c r="BF471"/>
      <c r="BG471"/>
      <c r="BH471"/>
      <c r="BI471"/>
      <c r="BJ471"/>
      <c r="BK471" s="37"/>
      <c r="BL471"/>
      <c r="BM471"/>
      <c r="BN471"/>
      <c r="BO471"/>
      <c r="BP471"/>
      <c r="BQ471"/>
      <c r="BR471"/>
      <c r="BS471" s="37"/>
    </row>
    <row r="472" spans="1:71" x14ac:dyDescent="0.2">
      <c r="A472" s="40" t="str">
        <f t="shared" si="13"/>
        <v/>
      </c>
      <c r="B472"/>
      <c r="C472"/>
      <c r="D472"/>
      <c r="E472"/>
      <c r="F472"/>
      <c r="G472"/>
      <c r="H472"/>
      <c r="I472"/>
      <c r="J472"/>
      <c r="K472"/>
      <c r="L472"/>
      <c r="M472"/>
      <c r="N472"/>
      <c r="O472"/>
      <c r="P472"/>
      <c r="Q472"/>
      <c r="R472"/>
      <c r="S472"/>
      <c r="T472"/>
      <c r="U472"/>
      <c r="V472"/>
      <c r="W472"/>
      <c r="X472"/>
      <c r="Y472"/>
      <c r="Z472"/>
      <c r="AA472"/>
      <c r="AB472"/>
      <c r="AC472"/>
      <c r="AD472"/>
      <c r="AE472"/>
      <c r="AF472"/>
      <c r="AG472"/>
      <c r="AH472" s="37"/>
      <c r="AI472" s="37"/>
      <c r="AJ472"/>
      <c r="AK472"/>
      <c r="AL472" s="37"/>
      <c r="AM472"/>
      <c r="AN472"/>
      <c r="AO472" s="37"/>
      <c r="AP472"/>
      <c r="AQ472"/>
      <c r="AR472"/>
      <c r="AS472" s="37"/>
      <c r="AT472"/>
      <c r="AU472"/>
      <c r="AV472"/>
      <c r="AW472" s="37"/>
      <c r="AX472" s="37"/>
      <c r="AY472"/>
      <c r="AZ472" s="37"/>
      <c r="BA472" s="37"/>
      <c r="BB472"/>
      <c r="BC472" s="37"/>
      <c r="BD472" s="37"/>
      <c r="BE472" s="37"/>
      <c r="BF472"/>
      <c r="BG472" s="37"/>
      <c r="BH472" s="37"/>
      <c r="BI472"/>
      <c r="BJ472"/>
      <c r="BK472" s="37"/>
      <c r="BL472"/>
      <c r="BM472" s="37"/>
      <c r="BN472" s="37"/>
      <c r="BO472"/>
      <c r="BP472"/>
      <c r="BQ472"/>
      <c r="BR472" s="37"/>
      <c r="BS472" s="37"/>
    </row>
    <row r="473" spans="1:71" x14ac:dyDescent="0.2">
      <c r="A473" s="40" t="str">
        <f t="shared" si="13"/>
        <v/>
      </c>
      <c r="B473"/>
      <c r="C473"/>
      <c r="D473" s="37"/>
      <c r="E473" s="37"/>
      <c r="F473" s="37"/>
      <c r="G473" s="37"/>
      <c r="H473" s="37"/>
      <c r="I473" s="37"/>
      <c r="J473" s="37"/>
      <c r="K473" s="37"/>
      <c r="L473" s="37"/>
      <c r="M473" s="37"/>
      <c r="N473" s="37"/>
      <c r="O473"/>
      <c r="P473" s="37"/>
      <c r="Q473" s="37"/>
      <c r="R473"/>
      <c r="S473" s="37"/>
      <c r="T473" s="37"/>
      <c r="U473"/>
      <c r="V473" s="37"/>
      <c r="W473" s="37"/>
      <c r="X473" s="37"/>
      <c r="Y473" s="37"/>
      <c r="Z473" s="37"/>
      <c r="AA473"/>
      <c r="AB473" s="37"/>
      <c r="AC473" s="37"/>
      <c r="AD473" s="37"/>
      <c r="AE473" s="37"/>
      <c r="AF473"/>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c r="BQ473" s="37"/>
      <c r="BR473" s="37"/>
      <c r="BS473" s="37"/>
    </row>
    <row r="474" spans="1:71" x14ac:dyDescent="0.2">
      <c r="A474" s="40" t="str">
        <f t="shared" si="13"/>
        <v/>
      </c>
      <c r="B474"/>
      <c r="C474"/>
      <c r="D474"/>
      <c r="E474"/>
      <c r="F474"/>
      <c r="G474"/>
      <c r="H474"/>
      <c r="I474"/>
      <c r="J474"/>
      <c r="K474"/>
      <c r="L474"/>
      <c r="M474"/>
      <c r="N474"/>
      <c r="O474"/>
      <c r="P474"/>
      <c r="Q474"/>
      <c r="R474"/>
      <c r="S474"/>
      <c r="T474"/>
      <c r="U474"/>
      <c r="V474"/>
      <c r="W474"/>
      <c r="X474"/>
      <c r="Y474"/>
      <c r="Z474"/>
      <c r="AA474"/>
      <c r="AB474"/>
      <c r="AC474"/>
      <c r="AD474"/>
      <c r="AE474"/>
      <c r="AF474"/>
      <c r="AG474" s="37"/>
      <c r="AH474"/>
      <c r="AI474" s="37"/>
      <c r="AJ474"/>
      <c r="AK474"/>
      <c r="AL474"/>
      <c r="AM474"/>
      <c r="AN474"/>
      <c r="AO474"/>
      <c r="AP474"/>
      <c r="AQ474" s="37"/>
      <c r="AR474"/>
      <c r="AS474"/>
      <c r="AT474"/>
      <c r="AU474"/>
      <c r="AV474" s="37"/>
      <c r="AW474"/>
      <c r="AX474" s="37"/>
      <c r="AY474"/>
      <c r="AZ474" s="37"/>
      <c r="BA474"/>
      <c r="BB474"/>
      <c r="BC474" s="37"/>
      <c r="BD474" s="37"/>
      <c r="BE474"/>
      <c r="BF474"/>
      <c r="BG474"/>
      <c r="BH474"/>
      <c r="BI474" s="37"/>
      <c r="BJ474"/>
      <c r="BK474"/>
      <c r="BL474"/>
      <c r="BM474"/>
      <c r="BN474" s="37"/>
      <c r="BO474"/>
      <c r="BP474"/>
      <c r="BQ474"/>
      <c r="BR474"/>
      <c r="BS474" s="37"/>
    </row>
    <row r="475" spans="1:71" x14ac:dyDescent="0.2">
      <c r="A475" s="40" t="str">
        <f t="shared" si="13"/>
        <v/>
      </c>
      <c r="B475"/>
      <c r="C475"/>
      <c r="D475" s="37"/>
      <c r="E475" s="37"/>
      <c r="F475" s="37"/>
      <c r="G475" s="37"/>
      <c r="H475" s="37"/>
      <c r="I475" s="37"/>
      <c r="J475" s="37"/>
      <c r="K475" s="37"/>
      <c r="L475" s="37"/>
      <c r="M475" s="37"/>
      <c r="N475" s="37"/>
      <c r="O475"/>
      <c r="P475" s="37"/>
      <c r="Q475"/>
      <c r="R475"/>
      <c r="S475" s="37"/>
      <c r="T475" s="37"/>
      <c r="U475" s="37"/>
      <c r="V475" s="37"/>
      <c r="W475" s="37"/>
      <c r="X475" s="37"/>
      <c r="Y475" s="37"/>
      <c r="Z475" s="37"/>
      <c r="AA475"/>
      <c r="AB475"/>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c r="BP475"/>
      <c r="BQ475"/>
      <c r="BR475" s="37"/>
      <c r="BS475" s="37"/>
    </row>
    <row r="476" spans="1:71" x14ac:dyDescent="0.2">
      <c r="A476" s="40" t="str">
        <f t="shared" si="13"/>
        <v/>
      </c>
      <c r="B476"/>
      <c r="C476"/>
      <c r="D476"/>
      <c r="E476" s="37"/>
      <c r="F476" s="37"/>
      <c r="G476"/>
      <c r="H476"/>
      <c r="I476" s="37"/>
      <c r="J476" s="37"/>
      <c r="K476" s="37"/>
      <c r="L476" s="37"/>
      <c r="M476" s="37"/>
      <c r="N476"/>
      <c r="O476"/>
      <c r="P476" s="37"/>
      <c r="Q476"/>
      <c r="R476" s="37"/>
      <c r="S476" s="37"/>
      <c r="T476" s="37"/>
      <c r="U476" s="37"/>
      <c r="V476" s="37"/>
      <c r="W476" s="37"/>
      <c r="X476" s="37"/>
      <c r="Y476" s="37"/>
      <c r="Z476" s="37"/>
      <c r="AA476"/>
      <c r="AB476" s="37"/>
      <c r="AC476"/>
      <c r="AD476"/>
      <c r="AE476" s="37"/>
      <c r="AF476" s="37"/>
      <c r="AG476" s="37"/>
      <c r="AH476" s="37"/>
      <c r="AI476" s="37"/>
      <c r="AJ476" s="37"/>
      <c r="AK476" s="37"/>
      <c r="AL476" s="37"/>
      <c r="AM476" s="37"/>
      <c r="AN476" s="37"/>
      <c r="AO476" s="37"/>
      <c r="AP476" s="37"/>
      <c r="AQ476" s="37"/>
      <c r="AR476"/>
      <c r="AS476" s="37"/>
      <c r="AT476" s="37"/>
      <c r="AU476" s="37"/>
      <c r="AV476" s="37"/>
      <c r="AW476" s="37"/>
      <c r="AX476" s="37"/>
      <c r="AY476" s="37"/>
      <c r="AZ476" s="37"/>
      <c r="BA476" s="37"/>
      <c r="BB476" s="37"/>
      <c r="BC476" s="37"/>
      <c r="BD476" s="37"/>
      <c r="BE476" s="37"/>
      <c r="BF476" s="37"/>
      <c r="BG476" s="37"/>
      <c r="BH476"/>
      <c r="BI476"/>
      <c r="BJ476" s="37"/>
      <c r="BK476" s="37"/>
      <c r="BL476" s="37"/>
      <c r="BM476" s="37"/>
      <c r="BN476" s="37"/>
      <c r="BO476"/>
      <c r="BP476"/>
      <c r="BQ476"/>
      <c r="BR476" s="37"/>
      <c r="BS476" s="37"/>
    </row>
    <row r="477" spans="1:71" x14ac:dyDescent="0.2">
      <c r="A477" s="40" t="str">
        <f t="shared" si="13"/>
        <v/>
      </c>
      <c r="B477"/>
      <c r="C477"/>
      <c r="D477"/>
      <c r="E477"/>
      <c r="F477"/>
      <c r="G477"/>
      <c r="H477"/>
      <c r="I477"/>
      <c r="J477"/>
      <c r="K477"/>
      <c r="L477"/>
      <c r="M477"/>
      <c r="N477"/>
      <c r="O477"/>
      <c r="P477"/>
      <c r="Q477"/>
      <c r="R477"/>
      <c r="S477"/>
      <c r="T477"/>
      <c r="U477"/>
      <c r="V477"/>
      <c r="W477" s="37"/>
      <c r="X477"/>
      <c r="Y477"/>
      <c r="Z477"/>
      <c r="AA477"/>
      <c r="AB477"/>
      <c r="AC477"/>
      <c r="AD477"/>
      <c r="AE477"/>
      <c r="AF477"/>
      <c r="AG477"/>
      <c r="AH477" s="37"/>
      <c r="AI477"/>
      <c r="AJ477"/>
      <c r="AK477" s="37"/>
      <c r="AL477"/>
      <c r="AM477" s="37"/>
      <c r="AN477"/>
      <c r="AO477"/>
      <c r="AP477"/>
      <c r="AQ477"/>
      <c r="AR477"/>
      <c r="AS477"/>
      <c r="AT477"/>
      <c r="AU477"/>
      <c r="AV477" s="37"/>
      <c r="AW477"/>
      <c r="AX477" s="37"/>
      <c r="AY477"/>
      <c r="AZ477" s="37"/>
      <c r="BA477"/>
      <c r="BB477"/>
      <c r="BC477" s="37"/>
      <c r="BD477" s="37"/>
      <c r="BE477"/>
      <c r="BF477" s="37"/>
      <c r="BG477"/>
      <c r="BH477"/>
      <c r="BI477"/>
      <c r="BJ477"/>
      <c r="BK477" s="37"/>
      <c r="BL477"/>
      <c r="BM477" s="37"/>
      <c r="BN477" s="37"/>
      <c r="BO477"/>
      <c r="BP477"/>
      <c r="BQ477"/>
      <c r="BR477"/>
      <c r="BS477" s="37"/>
    </row>
    <row r="478" spans="1:71" x14ac:dyDescent="0.2">
      <c r="A478" s="40" t="str">
        <f t="shared" si="13"/>
        <v/>
      </c>
      <c r="B478"/>
      <c r="C478"/>
      <c r="D478"/>
      <c r="E478"/>
      <c r="F478"/>
      <c r="G478"/>
      <c r="H478"/>
      <c r="I478"/>
      <c r="J478" s="37"/>
      <c r="K478"/>
      <c r="L478"/>
      <c r="M478"/>
      <c r="N478" s="37"/>
      <c r="O478"/>
      <c r="P478"/>
      <c r="Q478"/>
      <c r="R478"/>
      <c r="S478"/>
      <c r="T478"/>
      <c r="U478"/>
      <c r="V478" s="37"/>
      <c r="W478"/>
      <c r="X478"/>
      <c r="Y478"/>
      <c r="Z478"/>
      <c r="AA478"/>
      <c r="AB478" s="37"/>
      <c r="AC478"/>
      <c r="AD478"/>
      <c r="AE478" s="37"/>
      <c r="AF478" s="37"/>
      <c r="AG478" s="37"/>
      <c r="AH478" s="37"/>
      <c r="AI478" s="37"/>
      <c r="AJ478"/>
      <c r="AK478" s="37"/>
      <c r="AL478" s="37"/>
      <c r="AM478" s="37"/>
      <c r="AN478"/>
      <c r="AO478" s="37"/>
      <c r="AP478"/>
      <c r="AQ478"/>
      <c r="AR478"/>
      <c r="AS478" s="37"/>
      <c r="AT478"/>
      <c r="AU478" s="37"/>
      <c r="AV478" s="37"/>
      <c r="AW478" s="37"/>
      <c r="AX478" s="37"/>
      <c r="AY478"/>
      <c r="AZ478" s="37"/>
      <c r="BA478" s="37"/>
      <c r="BB478" s="37"/>
      <c r="BC478" s="37"/>
      <c r="BD478" s="37"/>
      <c r="BE478"/>
      <c r="BF478" s="37"/>
      <c r="BG478" s="37"/>
      <c r="BH478"/>
      <c r="BI478" s="37"/>
      <c r="BJ478"/>
      <c r="BK478" s="37"/>
      <c r="BL478"/>
      <c r="BM478" s="37"/>
      <c r="BN478" s="37"/>
      <c r="BO478"/>
      <c r="BP478"/>
      <c r="BQ478"/>
      <c r="BR478" s="37"/>
      <c r="BS478" s="37"/>
    </row>
    <row r="479" spans="1:71" x14ac:dyDescent="0.2">
      <c r="A479" s="40" t="str">
        <f t="shared" si="13"/>
        <v/>
      </c>
      <c r="B479"/>
      <c r="C479"/>
      <c r="D479"/>
      <c r="E479" s="37"/>
      <c r="F479"/>
      <c r="G479"/>
      <c r="H479"/>
      <c r="I479" s="37"/>
      <c r="J479"/>
      <c r="K479"/>
      <c r="L479"/>
      <c r="M479"/>
      <c r="N479"/>
      <c r="O479"/>
      <c r="P479"/>
      <c r="Q479"/>
      <c r="R479"/>
      <c r="S479"/>
      <c r="T479"/>
      <c r="U479"/>
      <c r="V479"/>
      <c r="W479"/>
      <c r="X479"/>
      <c r="Y479"/>
      <c r="Z479"/>
      <c r="AA479"/>
      <c r="AB479"/>
      <c r="AC479"/>
      <c r="AD479"/>
      <c r="AE479"/>
      <c r="AF479"/>
      <c r="AG479"/>
      <c r="AH479" s="37"/>
      <c r="AI479" s="37"/>
      <c r="AJ479" s="37"/>
      <c r="AK479"/>
      <c r="AL479"/>
      <c r="AM479" s="37"/>
      <c r="AN479"/>
      <c r="AO479"/>
      <c r="AP479"/>
      <c r="AQ479"/>
      <c r="AR479" s="37"/>
      <c r="AS479" s="37"/>
      <c r="AT479" s="37"/>
      <c r="AU479" s="37"/>
      <c r="AV479" s="37"/>
      <c r="AW479" s="37"/>
      <c r="AX479" s="37"/>
      <c r="AY479"/>
      <c r="AZ479" s="37"/>
      <c r="BA479" s="37"/>
      <c r="BB479" s="37"/>
      <c r="BC479" s="37"/>
      <c r="BD479" s="37"/>
      <c r="BE479" s="37"/>
      <c r="BF479" s="37"/>
      <c r="BG479"/>
      <c r="BH479" s="37"/>
      <c r="BI479" s="37"/>
      <c r="BJ479"/>
      <c r="BK479" s="37"/>
      <c r="BL479" s="37"/>
      <c r="BM479" s="37"/>
      <c r="BN479" s="37"/>
      <c r="BO479"/>
      <c r="BP479"/>
      <c r="BQ479"/>
      <c r="BR479" s="37"/>
      <c r="BS479" s="37"/>
    </row>
    <row r="480" spans="1:71" x14ac:dyDescent="0.2">
      <c r="A480" s="40" t="str">
        <f t="shared" si="13"/>
        <v/>
      </c>
      <c r="B480"/>
      <c r="C480"/>
      <c r="D480"/>
      <c r="E480" s="37"/>
      <c r="F480"/>
      <c r="G480" s="37"/>
      <c r="H480"/>
      <c r="I480" s="37"/>
      <c r="J480" s="37"/>
      <c r="K480"/>
      <c r="L480"/>
      <c r="M480" s="37"/>
      <c r="N480"/>
      <c r="O480"/>
      <c r="P480" s="37"/>
      <c r="Q480"/>
      <c r="R480"/>
      <c r="S480"/>
      <c r="T480"/>
      <c r="U480" s="37"/>
      <c r="V480" s="37"/>
      <c r="W480" s="37"/>
      <c r="X480" s="37"/>
      <c r="Y480" s="37"/>
      <c r="Z480"/>
      <c r="AA480"/>
      <c r="AB480"/>
      <c r="AC480"/>
      <c r="AD480"/>
      <c r="AE480"/>
      <c r="AF480"/>
      <c r="AG480"/>
      <c r="AH480"/>
      <c r="AI480" s="37"/>
      <c r="AJ480"/>
      <c r="AK480"/>
      <c r="AL480" s="37"/>
      <c r="AM480" s="37"/>
      <c r="AN480" s="37"/>
      <c r="AO480" s="37"/>
      <c r="AP480"/>
      <c r="AQ480" s="37"/>
      <c r="AR480" s="37"/>
      <c r="AS480" s="37"/>
      <c r="AT480"/>
      <c r="AU480" s="37"/>
      <c r="AV480" s="37"/>
      <c r="AW480" s="37"/>
      <c r="AX480" s="37"/>
      <c r="AY480" s="37"/>
      <c r="AZ480" s="37"/>
      <c r="BA480" s="37"/>
      <c r="BB480" s="37"/>
      <c r="BC480" s="37"/>
      <c r="BD480" s="37"/>
      <c r="BE480" s="37"/>
      <c r="BF480" s="37"/>
      <c r="BG480"/>
      <c r="BH480" s="37"/>
      <c r="BI480" s="37"/>
      <c r="BJ480"/>
      <c r="BK480" s="37"/>
      <c r="BL480"/>
      <c r="BM480" s="37"/>
      <c r="BN480" s="37"/>
      <c r="BO480"/>
      <c r="BP480"/>
      <c r="BQ480"/>
      <c r="BR480" s="37"/>
      <c r="BS480" s="37"/>
    </row>
    <row r="481" spans="1:71" x14ac:dyDescent="0.2">
      <c r="A481" s="40" t="str">
        <f t="shared" si="13"/>
        <v/>
      </c>
      <c r="B481"/>
      <c r="C481"/>
      <c r="D481"/>
      <c r="E481"/>
      <c r="F481"/>
      <c r="G481" s="37"/>
      <c r="H481"/>
      <c r="I481"/>
      <c r="J481"/>
      <c r="K481"/>
      <c r="L481"/>
      <c r="M481"/>
      <c r="N481"/>
      <c r="O481"/>
      <c r="P481"/>
      <c r="Q481"/>
      <c r="R481"/>
      <c r="S481"/>
      <c r="T481"/>
      <c r="U481"/>
      <c r="V481"/>
      <c r="W481"/>
      <c r="X481" s="37"/>
      <c r="Y481"/>
      <c r="Z481"/>
      <c r="AA481"/>
      <c r="AB481"/>
      <c r="AC481"/>
      <c r="AD481"/>
      <c r="AE481"/>
      <c r="AF481"/>
      <c r="AG481"/>
      <c r="AH481"/>
      <c r="AI481"/>
      <c r="AJ481"/>
      <c r="AK481"/>
      <c r="AL481" s="37"/>
      <c r="AM481"/>
      <c r="AN481"/>
      <c r="AO481" s="37"/>
      <c r="AP481"/>
      <c r="AQ481"/>
      <c r="AR481"/>
      <c r="AS481"/>
      <c r="AT481"/>
      <c r="AU481"/>
      <c r="AV481" s="37"/>
      <c r="AW481" s="37"/>
      <c r="AX481" s="37"/>
      <c r="AY481" s="37"/>
      <c r="AZ481" s="37"/>
      <c r="BA481"/>
      <c r="BB481"/>
      <c r="BC481" s="37"/>
      <c r="BD481" s="37"/>
      <c r="BE481"/>
      <c r="BF481"/>
      <c r="BG481"/>
      <c r="BH481"/>
      <c r="BI481" s="37"/>
      <c r="BJ481"/>
      <c r="BK481" s="37"/>
      <c r="BL481"/>
      <c r="BM481"/>
      <c r="BN481" s="37"/>
      <c r="BO481"/>
      <c r="BP481"/>
      <c r="BQ481"/>
      <c r="BR481"/>
      <c r="BS481" s="37"/>
    </row>
    <row r="482" spans="1:71" x14ac:dyDescent="0.2">
      <c r="A482" s="40" t="str">
        <f t="shared" si="13"/>
        <v/>
      </c>
      <c r="B482"/>
      <c r="C482"/>
      <c r="D482" s="37"/>
      <c r="E482" s="37"/>
      <c r="F482" s="37"/>
      <c r="G482" s="37"/>
      <c r="H482" s="37"/>
      <c r="I482" s="37"/>
      <c r="J482" s="37"/>
      <c r="K482" s="37"/>
      <c r="L482" s="37"/>
      <c r="M482" s="37"/>
      <c r="N482" s="37"/>
      <c r="O482"/>
      <c r="P482" s="37"/>
      <c r="Q482" s="37"/>
      <c r="R482" s="37"/>
      <c r="S482" s="37"/>
      <c r="T482"/>
      <c r="U482" s="37"/>
      <c r="V482" s="37"/>
      <c r="W482" s="37"/>
      <c r="X482" s="37"/>
      <c r="Y482" s="37"/>
      <c r="Z482" s="37"/>
      <c r="AA482"/>
      <c r="AB482" s="37"/>
      <c r="AC482" s="37"/>
      <c r="AD482" s="37"/>
      <c r="AE482" s="37"/>
      <c r="AF482" s="37"/>
      <c r="AG482" s="37"/>
      <c r="AH482" s="37"/>
      <c r="AI482" s="37"/>
      <c r="AJ482" s="37"/>
      <c r="AK482" s="37"/>
      <c r="AL482" s="37"/>
      <c r="AM482" s="37"/>
      <c r="AN482" s="37"/>
      <c r="AO482" s="37"/>
      <c r="AP482" s="37"/>
      <c r="AQ482"/>
      <c r="AR482" s="37"/>
      <c r="AS482" s="37"/>
      <c r="AT482" s="37"/>
      <c r="AU482" s="37"/>
      <c r="AV482" s="37"/>
      <c r="AW482" s="37"/>
      <c r="AX482" s="37"/>
      <c r="AY482" s="37"/>
      <c r="AZ482" s="37"/>
      <c r="BA482" s="37"/>
      <c r="BB482" s="37"/>
      <c r="BC482" s="37"/>
      <c r="BD482" s="37"/>
      <c r="BE482" s="37"/>
      <c r="BF482" s="37"/>
      <c r="BG482" s="37"/>
      <c r="BH482" s="37"/>
      <c r="BI482" s="37"/>
      <c r="BJ482"/>
      <c r="BK482" s="37"/>
      <c r="BL482" s="37"/>
      <c r="BM482" s="37"/>
      <c r="BN482" s="37"/>
      <c r="BO482" s="37"/>
      <c r="BP482"/>
      <c r="BQ482"/>
      <c r="BR482" s="37"/>
      <c r="BS482" s="37"/>
    </row>
    <row r="483" spans="1:71" x14ac:dyDescent="0.2">
      <c r="A483" s="40" t="str">
        <f t="shared" si="13"/>
        <v/>
      </c>
      <c r="B483"/>
      <c r="C483"/>
      <c r="D483"/>
      <c r="E483" s="37"/>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s="37"/>
      <c r="AP483"/>
      <c r="AQ483"/>
      <c r="AR483"/>
      <c r="AS483"/>
      <c r="AT483"/>
      <c r="AU483"/>
      <c r="AV483"/>
      <c r="AW483"/>
      <c r="AX483" s="37"/>
      <c r="AY483"/>
      <c r="AZ483" s="37"/>
      <c r="BA483"/>
      <c r="BB483"/>
      <c r="BC483" s="37"/>
      <c r="BD483" s="37"/>
      <c r="BE483" s="37"/>
      <c r="BF483"/>
      <c r="BG483"/>
      <c r="BH483"/>
      <c r="BI483" s="37"/>
      <c r="BJ483"/>
      <c r="BK483"/>
      <c r="BL483"/>
      <c r="BM483" s="37"/>
      <c r="BN483" s="37"/>
      <c r="BO483"/>
      <c r="BP483"/>
      <c r="BQ483"/>
      <c r="BR483"/>
      <c r="BS483" s="37"/>
    </row>
    <row r="484" spans="1:71" x14ac:dyDescent="0.2">
      <c r="A484" s="40" t="str">
        <f t="shared" si="13"/>
        <v/>
      </c>
      <c r="B484"/>
      <c r="C484"/>
      <c r="D484"/>
      <c r="E484" s="37"/>
      <c r="F484"/>
      <c r="G484"/>
      <c r="H484"/>
      <c r="I484" s="37"/>
      <c r="J484"/>
      <c r="K484" s="37"/>
      <c r="L484"/>
      <c r="M484" s="37"/>
      <c r="N484"/>
      <c r="O484"/>
      <c r="P484"/>
      <c r="Q484"/>
      <c r="R484"/>
      <c r="S484"/>
      <c r="T484"/>
      <c r="U484"/>
      <c r="V484"/>
      <c r="W484"/>
      <c r="X484"/>
      <c r="Y484"/>
      <c r="Z484"/>
      <c r="AA484"/>
      <c r="AB484" s="37"/>
      <c r="AC484"/>
      <c r="AD484"/>
      <c r="AE484"/>
      <c r="AF484"/>
      <c r="AG484"/>
      <c r="AH484"/>
      <c r="AI484"/>
      <c r="AJ484"/>
      <c r="AK484"/>
      <c r="AL484" s="37"/>
      <c r="AM484"/>
      <c r="AN484"/>
      <c r="AO484" s="37"/>
      <c r="AP484"/>
      <c r="AQ484"/>
      <c r="AR484"/>
      <c r="AS484"/>
      <c r="AT484"/>
      <c r="AU484"/>
      <c r="AV484" s="37"/>
      <c r="AW484"/>
      <c r="AX484" s="37"/>
      <c r="AY484"/>
      <c r="AZ484" s="37"/>
      <c r="BA484"/>
      <c r="BB484" s="37"/>
      <c r="BC484" s="37"/>
      <c r="BD484" s="37"/>
      <c r="BE484" s="37"/>
      <c r="BF484"/>
      <c r="BG484"/>
      <c r="BH484"/>
      <c r="BI484"/>
      <c r="BJ484"/>
      <c r="BK484" s="37"/>
      <c r="BL484"/>
      <c r="BM484" s="37"/>
      <c r="BN484" s="37"/>
      <c r="BO484"/>
      <c r="BP484"/>
      <c r="BQ484"/>
      <c r="BR484" s="37"/>
      <c r="BS484" s="37"/>
    </row>
    <row r="485" spans="1:71" x14ac:dyDescent="0.2">
      <c r="A485" s="40" t="str">
        <f t="shared" si="13"/>
        <v/>
      </c>
      <c r="B485"/>
      <c r="C485"/>
      <c r="D485"/>
      <c r="E485" s="37"/>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s="37"/>
      <c r="AN485"/>
      <c r="AO485" s="37"/>
      <c r="AP485"/>
      <c r="AQ485"/>
      <c r="AR485"/>
      <c r="AS485" s="37"/>
      <c r="AT485" s="37"/>
      <c r="AU485"/>
      <c r="AV485" s="37"/>
      <c r="AW485"/>
      <c r="AX485" s="37"/>
      <c r="AY485" s="37"/>
      <c r="AZ485" s="37"/>
      <c r="BA485"/>
      <c r="BB485" s="37"/>
      <c r="BC485" s="37"/>
      <c r="BD485" s="37"/>
      <c r="BE485" s="37"/>
      <c r="BF485"/>
      <c r="BG485"/>
      <c r="BH485"/>
      <c r="BI485"/>
      <c r="BJ485"/>
      <c r="BK485" s="37"/>
      <c r="BL485"/>
      <c r="BM485" s="37"/>
      <c r="BN485" s="37"/>
      <c r="BO485"/>
      <c r="BP485"/>
      <c r="BQ485"/>
      <c r="BR485"/>
      <c r="BS485" s="37"/>
    </row>
    <row r="486" spans="1:71" x14ac:dyDescent="0.2">
      <c r="A486" s="40" t="str">
        <f t="shared" si="13"/>
        <v/>
      </c>
      <c r="B486"/>
      <c r="C486"/>
      <c r="D486"/>
      <c r="E486"/>
      <c r="F486"/>
      <c r="G486"/>
      <c r="H486"/>
      <c r="I486"/>
      <c r="J486" s="37"/>
      <c r="K486" s="37"/>
      <c r="L486" s="37"/>
      <c r="M486" s="37"/>
      <c r="N486"/>
      <c r="O486"/>
      <c r="P486"/>
      <c r="Q486"/>
      <c r="R486"/>
      <c r="S486"/>
      <c r="T486"/>
      <c r="U486"/>
      <c r="V486"/>
      <c r="W486"/>
      <c r="X486" s="37"/>
      <c r="Y486"/>
      <c r="Z486"/>
      <c r="AA486"/>
      <c r="AB486"/>
      <c r="AC486" s="37"/>
      <c r="AD486"/>
      <c r="AE486"/>
      <c r="AF486"/>
      <c r="AG486" s="37"/>
      <c r="AH486"/>
      <c r="AI486" s="37"/>
      <c r="AJ486"/>
      <c r="AK486"/>
      <c r="AL486" s="37"/>
      <c r="AM486" s="37"/>
      <c r="AN486"/>
      <c r="AO486" s="37"/>
      <c r="AP486"/>
      <c r="AQ486"/>
      <c r="AR486"/>
      <c r="AS486"/>
      <c r="AT486"/>
      <c r="AU486" s="37"/>
      <c r="AV486" s="37"/>
      <c r="AW486" s="37"/>
      <c r="AX486" s="37"/>
      <c r="AY486"/>
      <c r="AZ486" s="37"/>
      <c r="BA486"/>
      <c r="BB486"/>
      <c r="BC486" s="37"/>
      <c r="BD486" s="37"/>
      <c r="BE486" s="37"/>
      <c r="BF486"/>
      <c r="BG486"/>
      <c r="BH486"/>
      <c r="BI486"/>
      <c r="BJ486"/>
      <c r="BK486" s="37"/>
      <c r="BL486"/>
      <c r="BM486" s="37"/>
      <c r="BN486" s="37"/>
      <c r="BO486"/>
      <c r="BP486"/>
      <c r="BQ486"/>
      <c r="BR486"/>
      <c r="BS486" s="37"/>
    </row>
    <row r="487" spans="1:71" x14ac:dyDescent="0.2">
      <c r="A487" s="40" t="str">
        <f t="shared" si="13"/>
        <v/>
      </c>
      <c r="B487"/>
      <c r="C487"/>
      <c r="D487"/>
      <c r="E487" s="37"/>
      <c r="F487" s="37"/>
      <c r="G487"/>
      <c r="H487"/>
      <c r="I487" s="37"/>
      <c r="J487" s="37"/>
      <c r="K487"/>
      <c r="L487" s="37"/>
      <c r="M487" s="37"/>
      <c r="N487"/>
      <c r="O487"/>
      <c r="P487"/>
      <c r="Q487"/>
      <c r="R487"/>
      <c r="S487" s="37"/>
      <c r="T487"/>
      <c r="U487" s="37"/>
      <c r="V487" s="37"/>
      <c r="W487"/>
      <c r="X487"/>
      <c r="Y487"/>
      <c r="Z487" s="37"/>
      <c r="AA487"/>
      <c r="AB487"/>
      <c r="AC487"/>
      <c r="AD487"/>
      <c r="AE487" s="37"/>
      <c r="AF487" s="37"/>
      <c r="AG487" s="37"/>
      <c r="AH487"/>
      <c r="AI487"/>
      <c r="AJ487"/>
      <c r="AK487" s="37"/>
      <c r="AL487" s="37"/>
      <c r="AM487" s="37"/>
      <c r="AN487"/>
      <c r="AO487"/>
      <c r="AP487"/>
      <c r="AQ487"/>
      <c r="AR487" s="37"/>
      <c r="AS487" s="37"/>
      <c r="AT487" s="37"/>
      <c r="AU487" s="37"/>
      <c r="AV487" s="37"/>
      <c r="AW487" s="37"/>
      <c r="AX487" s="37"/>
      <c r="AY487"/>
      <c r="AZ487" s="37"/>
      <c r="BA487" s="37"/>
      <c r="BB487" s="37"/>
      <c r="BC487" s="37"/>
      <c r="BD487" s="37"/>
      <c r="BE487"/>
      <c r="BF487"/>
      <c r="BG487"/>
      <c r="BH487" s="37"/>
      <c r="BI487" s="37"/>
      <c r="BJ487" s="37"/>
      <c r="BK487" s="37"/>
      <c r="BL487"/>
      <c r="BM487" s="37"/>
      <c r="BN487" s="37"/>
      <c r="BO487"/>
      <c r="BP487"/>
      <c r="BQ487"/>
      <c r="BR487" s="37"/>
      <c r="BS487" s="37"/>
    </row>
    <row r="488" spans="1:71" x14ac:dyDescent="0.2">
      <c r="A488" s="40" t="str">
        <f t="shared" si="13"/>
        <v/>
      </c>
      <c r="B488"/>
      <c r="C488"/>
      <c r="D488"/>
      <c r="E488" s="37"/>
      <c r="F488" s="37"/>
      <c r="G488"/>
      <c r="H488" s="37"/>
      <c r="I488" s="37"/>
      <c r="J488" s="37"/>
      <c r="K488" s="37"/>
      <c r="L488"/>
      <c r="M488" s="37"/>
      <c r="N488" s="37"/>
      <c r="O488"/>
      <c r="P488"/>
      <c r="Q488"/>
      <c r="R488"/>
      <c r="S488"/>
      <c r="T488"/>
      <c r="U488"/>
      <c r="V488"/>
      <c r="W488"/>
      <c r="X488" s="37"/>
      <c r="Y488"/>
      <c r="Z488"/>
      <c r="AA488"/>
      <c r="AB488"/>
      <c r="AC488"/>
      <c r="AD488"/>
      <c r="AE488"/>
      <c r="AF488"/>
      <c r="AG488"/>
      <c r="AH488" s="37"/>
      <c r="AI488" s="37"/>
      <c r="AJ488"/>
      <c r="AK488"/>
      <c r="AL488"/>
      <c r="AM488"/>
      <c r="AN488" s="37"/>
      <c r="AO488"/>
      <c r="AP488" s="37"/>
      <c r="AQ488"/>
      <c r="AR488"/>
      <c r="AS488"/>
      <c r="AT488" s="37"/>
      <c r="AU488"/>
      <c r="AV488" s="37"/>
      <c r="AW488" s="37"/>
      <c r="AX488" s="37"/>
      <c r="AY488"/>
      <c r="AZ488" s="37"/>
      <c r="BA488"/>
      <c r="BB488" s="37"/>
      <c r="BC488" s="37"/>
      <c r="BD488" s="37"/>
      <c r="BE488" s="37"/>
      <c r="BF488"/>
      <c r="BG488"/>
      <c r="BH488"/>
      <c r="BI488"/>
      <c r="BJ488"/>
      <c r="BK488"/>
      <c r="BL488" s="37"/>
      <c r="BM488" s="37"/>
      <c r="BN488" s="37"/>
      <c r="BO488"/>
      <c r="BP488"/>
      <c r="BQ488"/>
      <c r="BR488"/>
      <c r="BS488" s="37"/>
    </row>
    <row r="489" spans="1:71" x14ac:dyDescent="0.2">
      <c r="A489" s="40" t="str">
        <f t="shared" si="13"/>
        <v/>
      </c>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s="37"/>
      <c r="AP489"/>
      <c r="AQ489"/>
      <c r="AR489"/>
      <c r="AS489"/>
      <c r="AT489"/>
      <c r="AU489"/>
      <c r="AV489"/>
      <c r="AW489" s="37"/>
      <c r="AX489" s="37"/>
      <c r="AY489"/>
      <c r="AZ489" s="37"/>
      <c r="BA489" s="37"/>
      <c r="BB489"/>
      <c r="BC489" s="37"/>
      <c r="BD489" s="37"/>
      <c r="BE489"/>
      <c r="BF489"/>
      <c r="BG489"/>
      <c r="BH489" s="37"/>
      <c r="BI489"/>
      <c r="BJ489"/>
      <c r="BK489" s="37"/>
      <c r="BL489"/>
      <c r="BM489"/>
      <c r="BN489"/>
      <c r="BO489"/>
      <c r="BP489"/>
      <c r="BQ489"/>
      <c r="BR489"/>
      <c r="BS489" s="37"/>
    </row>
    <row r="490" spans="1:71" x14ac:dyDescent="0.2">
      <c r="A490" s="40" t="str">
        <f t="shared" si="13"/>
        <v/>
      </c>
      <c r="B490"/>
      <c r="C490"/>
      <c r="D490"/>
      <c r="E490" s="37"/>
      <c r="F490"/>
      <c r="G490"/>
      <c r="H490"/>
      <c r="I490"/>
      <c r="J490"/>
      <c r="K490"/>
      <c r="L490" s="37"/>
      <c r="M490"/>
      <c r="N490"/>
      <c r="O490"/>
      <c r="P490"/>
      <c r="Q490"/>
      <c r="R490"/>
      <c r="S490"/>
      <c r="T490"/>
      <c r="U490"/>
      <c r="V490"/>
      <c r="W490"/>
      <c r="X490"/>
      <c r="Y490"/>
      <c r="Z490"/>
      <c r="AA490"/>
      <c r="AB490"/>
      <c r="AC490"/>
      <c r="AD490"/>
      <c r="AE490"/>
      <c r="AF490"/>
      <c r="AG490"/>
      <c r="AH490"/>
      <c r="AI490"/>
      <c r="AJ490"/>
      <c r="AK490"/>
      <c r="AL490" s="37"/>
      <c r="AM490"/>
      <c r="AN490"/>
      <c r="AO490" s="37"/>
      <c r="AP490"/>
      <c r="AQ490"/>
      <c r="AR490" s="37"/>
      <c r="AS490" s="37"/>
      <c r="AT490" s="37"/>
      <c r="AU490"/>
      <c r="AV490" s="37"/>
      <c r="AW490" s="37"/>
      <c r="AX490" s="37"/>
      <c r="AY490" s="37"/>
      <c r="AZ490" s="37"/>
      <c r="BA490" s="37"/>
      <c r="BB490" s="37"/>
      <c r="BC490" s="37"/>
      <c r="BD490" s="37"/>
      <c r="BE490"/>
      <c r="BF490"/>
      <c r="BG490" s="37"/>
      <c r="BH490" s="37"/>
      <c r="BI490" s="37"/>
      <c r="BJ490"/>
      <c r="BK490" s="37"/>
      <c r="BL490"/>
      <c r="BM490" s="37"/>
      <c r="BN490" s="37"/>
      <c r="BO490"/>
      <c r="BP490"/>
      <c r="BQ490"/>
      <c r="BR490"/>
      <c r="BS490" s="37"/>
    </row>
    <row r="491" spans="1:71" x14ac:dyDescent="0.2">
      <c r="A491" s="40" t="str">
        <f t="shared" si="13"/>
        <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s="37"/>
      <c r="AJ491"/>
      <c r="AK491"/>
      <c r="AL491" s="37"/>
      <c r="AM491" s="37"/>
      <c r="AN491"/>
      <c r="AO491"/>
      <c r="AP491"/>
      <c r="AQ491" s="37"/>
      <c r="AR491" s="37"/>
      <c r="AS491" s="37"/>
      <c r="AT491"/>
      <c r="AU491"/>
      <c r="AV491" s="37"/>
      <c r="AW491"/>
      <c r="AX491" s="37"/>
      <c r="AY491"/>
      <c r="AZ491" s="37"/>
      <c r="BA491"/>
      <c r="BB491"/>
      <c r="BC491" s="37"/>
      <c r="BD491" s="37"/>
      <c r="BE491"/>
      <c r="BF491"/>
      <c r="BG491"/>
      <c r="BH491"/>
      <c r="BI491"/>
      <c r="BJ491"/>
      <c r="BK491" s="37"/>
      <c r="BL491"/>
      <c r="BM491" s="37"/>
      <c r="BN491"/>
      <c r="BO491"/>
      <c r="BP491"/>
      <c r="BQ491"/>
      <c r="BR491"/>
      <c r="BS491" s="37"/>
    </row>
    <row r="492" spans="1:71" x14ac:dyDescent="0.2">
      <c r="A492" s="40" t="str">
        <f t="shared" si="13"/>
        <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s="37"/>
      <c r="BN492"/>
      <c r="BO492"/>
      <c r="BP492"/>
      <c r="BQ492"/>
      <c r="BR492"/>
      <c r="BS492" s="37"/>
    </row>
    <row r="493" spans="1:71" x14ac:dyDescent="0.2">
      <c r="A493" s="40" t="str">
        <f t="shared" si="13"/>
        <v/>
      </c>
      <c r="B493"/>
      <c r="C493"/>
      <c r="D493"/>
      <c r="E493" s="37"/>
      <c r="F493"/>
      <c r="G493"/>
      <c r="H493"/>
      <c r="I493" s="37"/>
      <c r="J493"/>
      <c r="K493"/>
      <c r="L493"/>
      <c r="M493" s="37"/>
      <c r="N493"/>
      <c r="O493"/>
      <c r="P493"/>
      <c r="Q493"/>
      <c r="R493"/>
      <c r="S493"/>
      <c r="T493"/>
      <c r="U493"/>
      <c r="V493"/>
      <c r="W493"/>
      <c r="X493" s="37"/>
      <c r="Y493"/>
      <c r="Z493"/>
      <c r="AA493"/>
      <c r="AB493"/>
      <c r="AC493"/>
      <c r="AD493"/>
      <c r="AE493"/>
      <c r="AF493"/>
      <c r="AG493"/>
      <c r="AH493"/>
      <c r="AI493" s="37"/>
      <c r="AJ493"/>
      <c r="AK493"/>
      <c r="AL493"/>
      <c r="AM493"/>
      <c r="AN493"/>
      <c r="AO493"/>
      <c r="AP493"/>
      <c r="AQ493"/>
      <c r="AR493"/>
      <c r="AS493" s="37"/>
      <c r="AT493"/>
      <c r="AU493"/>
      <c r="AV493" s="37"/>
      <c r="AW493"/>
      <c r="AX493" s="37"/>
      <c r="AY493"/>
      <c r="AZ493"/>
      <c r="BA493"/>
      <c r="BB493"/>
      <c r="BC493" s="37"/>
      <c r="BD493" s="37"/>
      <c r="BE493"/>
      <c r="BF493"/>
      <c r="BG493"/>
      <c r="BH493"/>
      <c r="BI493"/>
      <c r="BJ493"/>
      <c r="BK493"/>
      <c r="BL493"/>
      <c r="BM493"/>
      <c r="BN493" s="37"/>
      <c r="BO493"/>
      <c r="BP493"/>
      <c r="BQ493"/>
      <c r="BR493"/>
      <c r="BS493" s="37"/>
    </row>
    <row r="494" spans="1:71" x14ac:dyDescent="0.2">
      <c r="A494" s="40" t="str">
        <f t="shared" si="13"/>
        <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s="37"/>
      <c r="AN494"/>
      <c r="AO494" s="37"/>
      <c r="AP494"/>
      <c r="AQ494"/>
      <c r="AR494" s="37"/>
      <c r="AS494"/>
      <c r="AT494"/>
      <c r="AU494"/>
      <c r="AV494"/>
      <c r="AW494"/>
      <c r="AX494"/>
      <c r="AY494"/>
      <c r="AZ494" s="37"/>
      <c r="BA494"/>
      <c r="BB494"/>
      <c r="BC494"/>
      <c r="BD494"/>
      <c r="BE494"/>
      <c r="BF494"/>
      <c r="BG494"/>
      <c r="BH494"/>
      <c r="BI494"/>
      <c r="BJ494"/>
      <c r="BK494"/>
      <c r="BL494"/>
      <c r="BM494"/>
      <c r="BN494" s="37"/>
      <c r="BO494"/>
      <c r="BP494"/>
      <c r="BQ494"/>
      <c r="BR494"/>
      <c r="BS494" s="37"/>
    </row>
    <row r="495" spans="1:71" x14ac:dyDescent="0.2">
      <c r="A495" s="40" t="str">
        <f t="shared" si="13"/>
        <v/>
      </c>
      <c r="B495"/>
      <c r="C495"/>
      <c r="D495"/>
      <c r="E495"/>
      <c r="F495"/>
      <c r="G495"/>
      <c r="H495"/>
      <c r="I495"/>
      <c r="J495"/>
      <c r="K495"/>
      <c r="L495" s="37"/>
      <c r="M495"/>
      <c r="N495"/>
      <c r="O495"/>
      <c r="P495"/>
      <c r="Q495"/>
      <c r="R495"/>
      <c r="S495" s="37"/>
      <c r="T495"/>
      <c r="U495"/>
      <c r="V495"/>
      <c r="W495"/>
      <c r="X495"/>
      <c r="Y495"/>
      <c r="Z495"/>
      <c r="AA495"/>
      <c r="AB495"/>
      <c r="AC495"/>
      <c r="AD495"/>
      <c r="AE495"/>
      <c r="AF495"/>
      <c r="AG495"/>
      <c r="AH495" s="37"/>
      <c r="AI495" s="37"/>
      <c r="AJ495"/>
      <c r="AK495"/>
      <c r="AL495"/>
      <c r="AM495"/>
      <c r="AN495"/>
      <c r="AO495"/>
      <c r="AP495"/>
      <c r="AQ495"/>
      <c r="AR495"/>
      <c r="AS495" s="37"/>
      <c r="AT495"/>
      <c r="AU495"/>
      <c r="AV495"/>
      <c r="AW495"/>
      <c r="AX495" s="37"/>
      <c r="AY495"/>
      <c r="AZ495"/>
      <c r="BA495"/>
      <c r="BB495"/>
      <c r="BC495" s="37"/>
      <c r="BD495" s="37"/>
      <c r="BE495"/>
      <c r="BF495"/>
      <c r="BG495"/>
      <c r="BH495"/>
      <c r="BI495"/>
      <c r="BJ495"/>
      <c r="BK495" s="37"/>
      <c r="BL495"/>
      <c r="BM495" s="37"/>
      <c r="BN495" s="37"/>
      <c r="BO495"/>
      <c r="BP495"/>
      <c r="BQ495"/>
      <c r="BR495"/>
      <c r="BS495" s="37"/>
    </row>
    <row r="496" spans="1:71" x14ac:dyDescent="0.2">
      <c r="A496" s="40" t="str">
        <f t="shared" si="13"/>
        <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s="37"/>
      <c r="BA496"/>
      <c r="BB496"/>
      <c r="BC496" s="37"/>
      <c r="BD496"/>
      <c r="BE496"/>
      <c r="BF496"/>
      <c r="BG496"/>
      <c r="BH496"/>
      <c r="BI496"/>
      <c r="BJ496"/>
      <c r="BK496" s="37"/>
      <c r="BL496"/>
      <c r="BM496" s="37"/>
      <c r="BN496" s="37"/>
      <c r="BO496"/>
      <c r="BP496"/>
      <c r="BQ496"/>
      <c r="BR496"/>
      <c r="BS496" s="37"/>
    </row>
    <row r="497" spans="1:71" x14ac:dyDescent="0.2">
      <c r="A497" s="40" t="str">
        <f t="shared" si="13"/>
        <v/>
      </c>
      <c r="B497"/>
      <c r="C497"/>
      <c r="D497"/>
      <c r="E497" s="37"/>
      <c r="F497"/>
      <c r="G497" s="37"/>
      <c r="H497"/>
      <c r="I497"/>
      <c r="J497"/>
      <c r="K497"/>
      <c r="L497"/>
      <c r="M497" s="37"/>
      <c r="N497"/>
      <c r="O497"/>
      <c r="P497"/>
      <c r="Q497"/>
      <c r="R497"/>
      <c r="S497"/>
      <c r="T497"/>
      <c r="U497"/>
      <c r="V497"/>
      <c r="W497"/>
      <c r="X497" s="37"/>
      <c r="Y497"/>
      <c r="Z497"/>
      <c r="AA497"/>
      <c r="AB497"/>
      <c r="AC497"/>
      <c r="AD497"/>
      <c r="AE497"/>
      <c r="AF497"/>
      <c r="AG497" s="37"/>
      <c r="AH497" s="37"/>
      <c r="AI497" s="37"/>
      <c r="AJ497"/>
      <c r="AK497"/>
      <c r="AL497" s="37"/>
      <c r="AM497" s="37"/>
      <c r="AN497" s="37"/>
      <c r="AO497"/>
      <c r="AP497"/>
      <c r="AQ497"/>
      <c r="AR497"/>
      <c r="AS497"/>
      <c r="AT497"/>
      <c r="AU497"/>
      <c r="AV497" s="37"/>
      <c r="AW497"/>
      <c r="AX497" s="37"/>
      <c r="AY497"/>
      <c r="AZ497" s="37"/>
      <c r="BA497"/>
      <c r="BB497"/>
      <c r="BC497" s="37"/>
      <c r="BD497" s="37"/>
      <c r="BE497"/>
      <c r="BF497" s="37"/>
      <c r="BG497"/>
      <c r="BH497"/>
      <c r="BI497" s="37"/>
      <c r="BJ497" s="37"/>
      <c r="BK497" s="37"/>
      <c r="BL497"/>
      <c r="BM497" s="37"/>
      <c r="BN497" s="37"/>
      <c r="BO497"/>
      <c r="BP497"/>
      <c r="BQ497"/>
      <c r="BR497" s="37"/>
      <c r="BS497" s="37"/>
    </row>
    <row r="498" spans="1:71" x14ac:dyDescent="0.2">
      <c r="A498" s="40" t="str">
        <f t="shared" si="13"/>
        <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s="37"/>
      <c r="AP498"/>
      <c r="AQ498"/>
      <c r="AR498"/>
      <c r="AS498"/>
      <c r="AT498" s="37"/>
      <c r="AU498"/>
      <c r="AV498" s="37"/>
      <c r="AW498" s="37"/>
      <c r="AX498" s="37"/>
      <c r="AY498"/>
      <c r="AZ498" s="37"/>
      <c r="BA498" s="37"/>
      <c r="BB498"/>
      <c r="BC498" s="37"/>
      <c r="BD498" s="37"/>
      <c r="BE498"/>
      <c r="BF498"/>
      <c r="BG498"/>
      <c r="BH498"/>
      <c r="BI498"/>
      <c r="BJ498"/>
      <c r="BK498" s="37"/>
      <c r="BL498"/>
      <c r="BM498"/>
      <c r="BN498" s="37"/>
      <c r="BO498"/>
      <c r="BP498"/>
      <c r="BQ498"/>
      <c r="BR498"/>
      <c r="BS498" s="37"/>
    </row>
    <row r="499" spans="1:71" x14ac:dyDescent="0.2">
      <c r="A499" s="40" t="str">
        <f t="shared" si="13"/>
        <v/>
      </c>
      <c r="B499"/>
      <c r="C499"/>
      <c r="D499"/>
      <c r="E499"/>
      <c r="F499"/>
      <c r="G499"/>
      <c r="H499"/>
      <c r="I499" s="37"/>
      <c r="J499"/>
      <c r="K499"/>
      <c r="L499"/>
      <c r="M499" s="37"/>
      <c r="N499"/>
      <c r="O499"/>
      <c r="P499"/>
      <c r="Q499"/>
      <c r="R499"/>
      <c r="S499"/>
      <c r="T499"/>
      <c r="U499"/>
      <c r="V499"/>
      <c r="W499"/>
      <c r="X499"/>
      <c r="Y499"/>
      <c r="Z499"/>
      <c r="AA499"/>
      <c r="AB499"/>
      <c r="AC499"/>
      <c r="AD499"/>
      <c r="AE499"/>
      <c r="AF499"/>
      <c r="AG499"/>
      <c r="AH499" s="37"/>
      <c r="AI499"/>
      <c r="AJ499"/>
      <c r="AK499"/>
      <c r="AL499"/>
      <c r="AM499" s="37"/>
      <c r="AN499"/>
      <c r="AO499"/>
      <c r="AP499"/>
      <c r="AQ499"/>
      <c r="AR499"/>
      <c r="AS499"/>
      <c r="AT499"/>
      <c r="AU499"/>
      <c r="AV499" s="37"/>
      <c r="AW499" s="37"/>
      <c r="AX499"/>
      <c r="AY499"/>
      <c r="AZ499"/>
      <c r="BA499" s="37"/>
      <c r="BB499"/>
      <c r="BC499"/>
      <c r="BD499"/>
      <c r="BE499" s="37"/>
      <c r="BF499"/>
      <c r="BG499"/>
      <c r="BH499"/>
      <c r="BI499"/>
      <c r="BJ499"/>
      <c r="BK499" s="37"/>
      <c r="BL499"/>
      <c r="BM499"/>
      <c r="BN499" s="37"/>
      <c r="BO499"/>
      <c r="BP499"/>
      <c r="BQ499"/>
      <c r="BR499"/>
      <c r="BS499" s="37"/>
    </row>
    <row r="500" spans="1:71" x14ac:dyDescent="0.2">
      <c r="A500" s="40" t="str">
        <f t="shared" si="13"/>
        <v/>
      </c>
      <c r="B500"/>
      <c r="C500"/>
      <c r="D500"/>
      <c r="E500"/>
      <c r="F500"/>
      <c r="G500"/>
      <c r="H500"/>
      <c r="I500"/>
      <c r="J500"/>
      <c r="K500"/>
      <c r="L500"/>
      <c r="M500"/>
      <c r="N500"/>
      <c r="O500"/>
      <c r="P500"/>
      <c r="Q500"/>
      <c r="R500"/>
      <c r="S500"/>
      <c r="T500"/>
      <c r="U500"/>
      <c r="V500"/>
      <c r="W500"/>
      <c r="X500" s="37"/>
      <c r="Y500"/>
      <c r="Z500"/>
      <c r="AA500"/>
      <c r="AB500" s="37"/>
      <c r="AC500"/>
      <c r="AD500"/>
      <c r="AE500"/>
      <c r="AF500"/>
      <c r="AG500"/>
      <c r="AH500"/>
      <c r="AI500" s="37"/>
      <c r="AJ500"/>
      <c r="AK500"/>
      <c r="AL500"/>
      <c r="AM500"/>
      <c r="AN500"/>
      <c r="AO500"/>
      <c r="AP500"/>
      <c r="AQ500"/>
      <c r="AR500"/>
      <c r="AS500"/>
      <c r="AT500"/>
      <c r="AU500"/>
      <c r="AV500" s="37"/>
      <c r="AW500" s="37"/>
      <c r="AX500" s="37"/>
      <c r="AY500"/>
      <c r="AZ500" s="37"/>
      <c r="BA500"/>
      <c r="BB500" s="37"/>
      <c r="BC500" s="37"/>
      <c r="BD500" s="37"/>
      <c r="BE500"/>
      <c r="BF500"/>
      <c r="BG500"/>
      <c r="BH500"/>
      <c r="BI500"/>
      <c r="BJ500"/>
      <c r="BK500" s="37"/>
      <c r="BL500"/>
      <c r="BM500"/>
      <c r="BN500"/>
      <c r="BO500"/>
      <c r="BP500"/>
      <c r="BQ500"/>
      <c r="BR500"/>
      <c r="BS500" s="37"/>
    </row>
    <row r="501" spans="1:71" x14ac:dyDescent="0.2">
      <c r="A501" s="40" t="str">
        <f t="shared" si="13"/>
        <v/>
      </c>
      <c r="B501"/>
      <c r="C501"/>
      <c r="D501"/>
      <c r="E501" s="37"/>
      <c r="F501" s="37"/>
      <c r="G501" s="37"/>
      <c r="H501"/>
      <c r="I501" s="37"/>
      <c r="J501"/>
      <c r="K501" s="37"/>
      <c r="L501"/>
      <c r="M501" s="37"/>
      <c r="N501"/>
      <c r="O501"/>
      <c r="P501"/>
      <c r="Q501"/>
      <c r="R501"/>
      <c r="S501"/>
      <c r="T501"/>
      <c r="U501"/>
      <c r="V501" s="37"/>
      <c r="W501"/>
      <c r="X501"/>
      <c r="Y501"/>
      <c r="Z501"/>
      <c r="AA501"/>
      <c r="AB501"/>
      <c r="AC501"/>
      <c r="AD501"/>
      <c r="AE501"/>
      <c r="AF501"/>
      <c r="AG501"/>
      <c r="AH501" s="37"/>
      <c r="AI501" s="37"/>
      <c r="AJ501" s="37"/>
      <c r="AK501"/>
      <c r="AL501" s="37"/>
      <c r="AM501" s="37"/>
      <c r="AN501"/>
      <c r="AO501" s="37"/>
      <c r="AP501"/>
      <c r="AQ501" s="37"/>
      <c r="AR501" s="37"/>
      <c r="AS501"/>
      <c r="AT501"/>
      <c r="AU501"/>
      <c r="AV501" s="37"/>
      <c r="AW501"/>
      <c r="AX501" s="37"/>
      <c r="AY501"/>
      <c r="AZ501" s="37"/>
      <c r="BA501"/>
      <c r="BB501" s="37"/>
      <c r="BC501" s="37"/>
      <c r="BD501" s="37"/>
      <c r="BE501"/>
      <c r="BF501" s="37"/>
      <c r="BG501"/>
      <c r="BH501"/>
      <c r="BI501" s="37"/>
      <c r="BJ501"/>
      <c r="BK501" s="37"/>
      <c r="BL501"/>
      <c r="BM501" s="37"/>
      <c r="BN501" s="37"/>
      <c r="BO501"/>
      <c r="BP501"/>
      <c r="BQ501"/>
      <c r="BR501"/>
      <c r="BS501" s="37"/>
    </row>
    <row r="502" spans="1:71" x14ac:dyDescent="0.2">
      <c r="A502" s="40" t="str">
        <f t="shared" si="13"/>
        <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s="37"/>
      <c r="AX502"/>
      <c r="AY502"/>
      <c r="AZ502"/>
      <c r="BA502"/>
      <c r="BB502"/>
      <c r="BC502" s="37"/>
      <c r="BD502"/>
      <c r="BE502"/>
      <c r="BF502"/>
      <c r="BG502"/>
      <c r="BH502"/>
      <c r="BI502"/>
      <c r="BJ502"/>
      <c r="BK502"/>
      <c r="BL502"/>
      <c r="BM502"/>
      <c r="BN502"/>
      <c r="BO502"/>
      <c r="BP502"/>
      <c r="BQ502"/>
      <c r="BR502"/>
      <c r="BS502" s="37"/>
    </row>
    <row r="503" spans="1:71" x14ac:dyDescent="0.2">
      <c r="A503" s="40" t="str">
        <f t="shared" si="13"/>
        <v/>
      </c>
      <c r="B503"/>
      <c r="C503"/>
      <c r="D503"/>
      <c r="E503" s="37"/>
      <c r="F503"/>
      <c r="G503"/>
      <c r="H503" s="37"/>
      <c r="I503"/>
      <c r="J503"/>
      <c r="K503"/>
      <c r="L503" s="37"/>
      <c r="M503"/>
      <c r="N503"/>
      <c r="O503"/>
      <c r="P503" s="37"/>
      <c r="Q503"/>
      <c r="R503"/>
      <c r="S503"/>
      <c r="T503"/>
      <c r="U503"/>
      <c r="V503"/>
      <c r="W503"/>
      <c r="X503"/>
      <c r="Y503"/>
      <c r="Z503"/>
      <c r="AA503"/>
      <c r="AB503"/>
      <c r="AC503"/>
      <c r="AD503"/>
      <c r="AE503"/>
      <c r="AF503"/>
      <c r="AG503"/>
      <c r="AH503"/>
      <c r="AI503" s="37"/>
      <c r="AJ503" s="37"/>
      <c r="AK503"/>
      <c r="AL503"/>
      <c r="AM503"/>
      <c r="AN503"/>
      <c r="AO503" s="37"/>
      <c r="AP503"/>
      <c r="AQ503"/>
      <c r="AR503"/>
      <c r="AS503"/>
      <c r="AT503"/>
      <c r="AU503" s="37"/>
      <c r="AV503" s="37"/>
      <c r="AW503" s="37"/>
      <c r="AX503" s="37"/>
      <c r="AY503"/>
      <c r="AZ503" s="37"/>
      <c r="BA503" s="37"/>
      <c r="BB503" s="37"/>
      <c r="BC503" s="37"/>
      <c r="BD503" s="37"/>
      <c r="BE503"/>
      <c r="BF503"/>
      <c r="BG503"/>
      <c r="BH503"/>
      <c r="BI503"/>
      <c r="BJ503"/>
      <c r="BK503" s="37"/>
      <c r="BL503"/>
      <c r="BM503" s="37"/>
      <c r="BN503" s="37"/>
      <c r="BO503"/>
      <c r="BP503"/>
      <c r="BQ503"/>
      <c r="BR503" s="37"/>
      <c r="BS503" s="37"/>
    </row>
    <row r="504" spans="1:71" x14ac:dyDescent="0.2">
      <c r="A504" s="40" t="str">
        <f t="shared" si="13"/>
        <v/>
      </c>
      <c r="B504"/>
      <c r="C504"/>
      <c r="D504"/>
      <c r="E504"/>
      <c r="F504" s="37"/>
      <c r="G504"/>
      <c r="H504"/>
      <c r="I504" s="37"/>
      <c r="J504" s="37"/>
      <c r="K504"/>
      <c r="L504" s="37"/>
      <c r="M504"/>
      <c r="N504"/>
      <c r="O504"/>
      <c r="P504"/>
      <c r="Q504"/>
      <c r="R504"/>
      <c r="S504"/>
      <c r="T504"/>
      <c r="U504"/>
      <c r="V504"/>
      <c r="W504"/>
      <c r="X504"/>
      <c r="Y504"/>
      <c r="Z504"/>
      <c r="AA504"/>
      <c r="AB504"/>
      <c r="AC504"/>
      <c r="AD504"/>
      <c r="AE504"/>
      <c r="AF504"/>
      <c r="AG504"/>
      <c r="AH504" s="37"/>
      <c r="AI504"/>
      <c r="AJ504"/>
      <c r="AK504"/>
      <c r="AL504"/>
      <c r="AM504" s="37"/>
      <c r="AN504"/>
      <c r="AO504"/>
      <c r="AP504"/>
      <c r="AQ504"/>
      <c r="AR504" s="37"/>
      <c r="AS504" s="37"/>
      <c r="AT504"/>
      <c r="AU504"/>
      <c r="AV504" s="37"/>
      <c r="AW504"/>
      <c r="AX504"/>
      <c r="AY504"/>
      <c r="AZ504" s="37"/>
      <c r="BA504"/>
      <c r="BB504"/>
      <c r="BC504"/>
      <c r="BD504"/>
      <c r="BE504"/>
      <c r="BF504"/>
      <c r="BG504"/>
      <c r="BH504"/>
      <c r="BI504" s="37"/>
      <c r="BJ504"/>
      <c r="BK504" s="37"/>
      <c r="BL504"/>
      <c r="BM504"/>
      <c r="BN504" s="37"/>
      <c r="BO504"/>
      <c r="BP504"/>
      <c r="BQ504"/>
      <c r="BR504"/>
      <c r="BS504" s="37"/>
    </row>
    <row r="505" spans="1:71" x14ac:dyDescent="0.2">
      <c r="A505" s="40" t="str">
        <f t="shared" si="13"/>
        <v/>
      </c>
      <c r="B505"/>
      <c r="C505"/>
      <c r="D505" s="37"/>
      <c r="E505" s="37"/>
      <c r="F505" s="37"/>
      <c r="G505" s="37"/>
      <c r="H505" s="37"/>
      <c r="I505" s="37"/>
      <c r="J505" s="37"/>
      <c r="K505" s="37"/>
      <c r="L505" s="37"/>
      <c r="M505" s="37"/>
      <c r="N505" s="37"/>
      <c r="O505"/>
      <c r="P505"/>
      <c r="Q505" s="37"/>
      <c r="R505" s="37"/>
      <c r="S505" s="37"/>
      <c r="T505" s="37"/>
      <c r="U505" s="37"/>
      <c r="V505" s="37"/>
      <c r="W505" s="37"/>
      <c r="X505" s="37"/>
      <c r="Y505" s="37"/>
      <c r="Z505" s="37"/>
      <c r="AA505"/>
      <c r="AB505"/>
      <c r="AC505" s="37"/>
      <c r="AD505"/>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c r="BI505" s="37"/>
      <c r="BJ505" s="37"/>
      <c r="BK505" s="37"/>
      <c r="BL505" s="37"/>
      <c r="BM505" s="37"/>
      <c r="BN505" s="37"/>
      <c r="BO505"/>
      <c r="BP505"/>
      <c r="BQ505"/>
      <c r="BR505" s="37"/>
      <c r="BS505" s="37"/>
    </row>
    <row r="506" spans="1:71" x14ac:dyDescent="0.2">
      <c r="A506" s="40" t="str">
        <f t="shared" si="13"/>
        <v/>
      </c>
      <c r="B506"/>
      <c r="C506"/>
      <c r="D506"/>
      <c r="E506" s="37"/>
      <c r="F506"/>
      <c r="G506"/>
      <c r="H506"/>
      <c r="I506" s="37"/>
      <c r="J506"/>
      <c r="K506" s="37"/>
      <c r="L506"/>
      <c r="M506" s="37"/>
      <c r="N506"/>
      <c r="O506"/>
      <c r="P506"/>
      <c r="Q506"/>
      <c r="R506"/>
      <c r="S506"/>
      <c r="T506"/>
      <c r="U506"/>
      <c r="V506"/>
      <c r="W506"/>
      <c r="X506" s="37"/>
      <c r="Y506"/>
      <c r="Z506" s="37"/>
      <c r="AA506"/>
      <c r="AB506"/>
      <c r="AC506"/>
      <c r="AD506"/>
      <c r="AE506"/>
      <c r="AF506"/>
      <c r="AG506"/>
      <c r="AH506"/>
      <c r="AI506"/>
      <c r="AJ506"/>
      <c r="AK506"/>
      <c r="AL506" s="37"/>
      <c r="AM506" s="37"/>
      <c r="AN506"/>
      <c r="AO506" s="37"/>
      <c r="AP506"/>
      <c r="AQ506"/>
      <c r="AR506"/>
      <c r="AS506"/>
      <c r="AT506"/>
      <c r="AU506"/>
      <c r="AV506" s="37"/>
      <c r="AW506" s="37"/>
      <c r="AX506" s="37"/>
      <c r="AY506"/>
      <c r="AZ506" s="37"/>
      <c r="BA506"/>
      <c r="BB506"/>
      <c r="BC506" s="37"/>
      <c r="BD506"/>
      <c r="BE506" s="37"/>
      <c r="BF506" s="37"/>
      <c r="BG506"/>
      <c r="BH506"/>
      <c r="BI506"/>
      <c r="BJ506"/>
      <c r="BK506"/>
      <c r="BL506"/>
      <c r="BM506" s="37"/>
      <c r="BN506" s="37"/>
      <c r="BO506"/>
      <c r="BP506"/>
      <c r="BQ506"/>
      <c r="BR506" s="37"/>
      <c r="BS506" s="37"/>
    </row>
    <row r="507" spans="1:71" x14ac:dyDescent="0.2">
      <c r="A507" s="40" t="str">
        <f t="shared" si="13"/>
        <v/>
      </c>
      <c r="B507"/>
      <c r="C507"/>
      <c r="D507"/>
      <c r="E507"/>
      <c r="F507"/>
      <c r="G507"/>
      <c r="H507"/>
      <c r="I507"/>
      <c r="J507"/>
      <c r="K507"/>
      <c r="L507"/>
      <c r="M507" s="3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s="37"/>
      <c r="BA507"/>
      <c r="BB507"/>
      <c r="BC507"/>
      <c r="BD507"/>
      <c r="BE507"/>
      <c r="BF507"/>
      <c r="BG507"/>
      <c r="BH507"/>
      <c r="BI507"/>
      <c r="BJ507"/>
      <c r="BK507"/>
      <c r="BL507"/>
      <c r="BM507"/>
      <c r="BN507"/>
      <c r="BO507"/>
      <c r="BP507"/>
      <c r="BQ507"/>
      <c r="BR507"/>
      <c r="BS507" s="37"/>
    </row>
    <row r="508" spans="1:71" x14ac:dyDescent="0.2">
      <c r="A508" s="40" t="str">
        <f t="shared" si="13"/>
        <v/>
      </c>
      <c r="B508"/>
      <c r="C508"/>
      <c r="D508"/>
      <c r="E508"/>
      <c r="F508"/>
      <c r="G508"/>
      <c r="H508"/>
      <c r="I508"/>
      <c r="J508"/>
      <c r="K508"/>
      <c r="L508"/>
      <c r="M508"/>
      <c r="N508"/>
      <c r="O508"/>
      <c r="P508"/>
      <c r="Q508"/>
      <c r="R508"/>
      <c r="S508"/>
      <c r="T508"/>
      <c r="U508"/>
      <c r="V508" s="37"/>
      <c r="W508"/>
      <c r="X508"/>
      <c r="Y508"/>
      <c r="Z508"/>
      <c r="AA508"/>
      <c r="AB508"/>
      <c r="AC508"/>
      <c r="AD508"/>
      <c r="AE508"/>
      <c r="AF508"/>
      <c r="AG508"/>
      <c r="AH508"/>
      <c r="AI508"/>
      <c r="AJ508"/>
      <c r="AK508"/>
      <c r="AL508"/>
      <c r="AM508"/>
      <c r="AN508"/>
      <c r="AO508"/>
      <c r="AP508"/>
      <c r="AQ508"/>
      <c r="AR508"/>
      <c r="AS508"/>
      <c r="AT508"/>
      <c r="AU508"/>
      <c r="AV508"/>
      <c r="AW508"/>
      <c r="AX508" s="37"/>
      <c r="AY508"/>
      <c r="AZ508" s="37"/>
      <c r="BA508"/>
      <c r="BB508"/>
      <c r="BC508"/>
      <c r="BD508"/>
      <c r="BE508"/>
      <c r="BF508"/>
      <c r="BG508"/>
      <c r="BH508"/>
      <c r="BI508"/>
      <c r="BJ508"/>
      <c r="BK508"/>
      <c r="BL508"/>
      <c r="BM508"/>
      <c r="BN508" s="37"/>
      <c r="BO508"/>
      <c r="BP508"/>
      <c r="BQ508"/>
      <c r="BR508"/>
      <c r="BS508" s="37"/>
    </row>
    <row r="509" spans="1:71" x14ac:dyDescent="0.2">
      <c r="A509" s="40" t="str">
        <f t="shared" si="13"/>
        <v/>
      </c>
      <c r="B509"/>
      <c r="C509"/>
      <c r="D509"/>
      <c r="E509"/>
      <c r="F509"/>
      <c r="G509"/>
      <c r="H509"/>
      <c r="I509"/>
      <c r="J509"/>
      <c r="K509" s="37"/>
      <c r="L509"/>
      <c r="M509" s="37"/>
      <c r="N509"/>
      <c r="O509"/>
      <c r="P509"/>
      <c r="Q509"/>
      <c r="R509"/>
      <c r="S509"/>
      <c r="T509"/>
      <c r="U509"/>
      <c r="V509"/>
      <c r="W509"/>
      <c r="X509"/>
      <c r="Y509"/>
      <c r="Z509"/>
      <c r="AA509"/>
      <c r="AB509"/>
      <c r="AC509"/>
      <c r="AD509" s="37"/>
      <c r="AE509" s="37"/>
      <c r="AF509" s="37"/>
      <c r="AG509" s="37"/>
      <c r="AH509"/>
      <c r="AI509" s="37"/>
      <c r="AJ509"/>
      <c r="AK509" s="37"/>
      <c r="AL509" s="37"/>
      <c r="AM509" s="37"/>
      <c r="AN509"/>
      <c r="AO509" s="37"/>
      <c r="AP509"/>
      <c r="AQ509"/>
      <c r="AR509" s="37"/>
      <c r="AS509" s="37"/>
      <c r="AT509" s="37"/>
      <c r="AU509" s="37"/>
      <c r="AV509" s="37"/>
      <c r="AW509" s="37"/>
      <c r="AX509" s="37"/>
      <c r="AY509" s="37"/>
      <c r="AZ509" s="37"/>
      <c r="BA509" s="37"/>
      <c r="BB509" s="37"/>
      <c r="BC509" s="37"/>
      <c r="BD509" s="37"/>
      <c r="BE509"/>
      <c r="BF509"/>
      <c r="BG509" s="37"/>
      <c r="BH509" s="37"/>
      <c r="BI509" s="37"/>
      <c r="BJ509"/>
      <c r="BK509" s="37"/>
      <c r="BL509"/>
      <c r="BM509" s="37"/>
      <c r="BN509" s="37"/>
      <c r="BO509"/>
      <c r="BP509"/>
      <c r="BQ509"/>
      <c r="BR509"/>
      <c r="BS509" s="37"/>
    </row>
    <row r="510" spans="1:71" x14ac:dyDescent="0.2">
      <c r="A510" s="40" t="str">
        <f t="shared" si="13"/>
        <v/>
      </c>
      <c r="B510"/>
      <c r="C510"/>
      <c r="D510"/>
      <c r="E510" s="37"/>
      <c r="F510"/>
      <c r="G510"/>
      <c r="H510"/>
      <c r="I510"/>
      <c r="J510" s="37"/>
      <c r="K510"/>
      <c r="L510" s="37"/>
      <c r="M510"/>
      <c r="N510"/>
      <c r="O510"/>
      <c r="P510"/>
      <c r="Q510"/>
      <c r="R510"/>
      <c r="S510"/>
      <c r="T510"/>
      <c r="U510"/>
      <c r="V510"/>
      <c r="W510" s="37"/>
      <c r="X510"/>
      <c r="Y510"/>
      <c r="Z510"/>
      <c r="AA510"/>
      <c r="AB510"/>
      <c r="AC510"/>
      <c r="AD510"/>
      <c r="AE510"/>
      <c r="AF510"/>
      <c r="AG510"/>
      <c r="AH510"/>
      <c r="AI510" s="37"/>
      <c r="AJ510"/>
      <c r="AK510"/>
      <c r="AL510"/>
      <c r="AM510"/>
      <c r="AN510"/>
      <c r="AO510"/>
      <c r="AP510"/>
      <c r="AQ510"/>
      <c r="AR510"/>
      <c r="AS510"/>
      <c r="AT510"/>
      <c r="AU510"/>
      <c r="AV510"/>
      <c r="AW510"/>
      <c r="AX510" s="37"/>
      <c r="AY510"/>
      <c r="AZ510"/>
      <c r="BA510"/>
      <c r="BB510"/>
      <c r="BC510" s="37"/>
      <c r="BD510"/>
      <c r="BE510" s="37"/>
      <c r="BF510"/>
      <c r="BG510"/>
      <c r="BH510"/>
      <c r="BI510"/>
      <c r="BJ510"/>
      <c r="BK510"/>
      <c r="BL510" s="37"/>
      <c r="BM510" s="37"/>
      <c r="BN510"/>
      <c r="BO510"/>
      <c r="BP510"/>
      <c r="BQ510"/>
      <c r="BR510"/>
      <c r="BS510" s="37"/>
    </row>
    <row r="511" spans="1:71" x14ac:dyDescent="0.2">
      <c r="A511" s="40" t="str">
        <f t="shared" si="13"/>
        <v/>
      </c>
      <c r="B511"/>
      <c r="C511"/>
      <c r="D511"/>
      <c r="E511" s="37"/>
      <c r="F511"/>
      <c r="G511"/>
      <c r="H511"/>
      <c r="I511"/>
      <c r="J511"/>
      <c r="K511"/>
      <c r="L511"/>
      <c r="M511"/>
      <c r="N511"/>
      <c r="O511"/>
      <c r="P511"/>
      <c r="Q511"/>
      <c r="R511"/>
      <c r="S511"/>
      <c r="T511"/>
      <c r="U511" s="37"/>
      <c r="V511"/>
      <c r="W511" s="37"/>
      <c r="X511"/>
      <c r="Y511"/>
      <c r="Z511"/>
      <c r="AA511"/>
      <c r="AB511"/>
      <c r="AC511"/>
      <c r="AD511"/>
      <c r="AE511"/>
      <c r="AF511"/>
      <c r="AG511"/>
      <c r="AH511"/>
      <c r="AI511"/>
      <c r="AJ511"/>
      <c r="AK511" s="37"/>
      <c r="AL511"/>
      <c r="AM511" s="37"/>
      <c r="AN511"/>
      <c r="AO511" s="37"/>
      <c r="AP511"/>
      <c r="AQ511"/>
      <c r="AR511"/>
      <c r="AS511"/>
      <c r="AT511"/>
      <c r="AU511"/>
      <c r="AV511"/>
      <c r="AW511"/>
      <c r="AX511" s="37"/>
      <c r="AY511"/>
      <c r="AZ511" s="37"/>
      <c r="BA511"/>
      <c r="BB511"/>
      <c r="BC511" s="37"/>
      <c r="BD511" s="37"/>
      <c r="BE511"/>
      <c r="BF511"/>
      <c r="BG511"/>
      <c r="BH511"/>
      <c r="BI511" s="37"/>
      <c r="BJ511"/>
      <c r="BK511"/>
      <c r="BL511"/>
      <c r="BM511"/>
      <c r="BN511" s="37"/>
      <c r="BO511"/>
      <c r="BP511"/>
      <c r="BQ511"/>
      <c r="BR511"/>
      <c r="BS511" s="37"/>
    </row>
    <row r="512" spans="1:71" x14ac:dyDescent="0.2">
      <c r="A512" s="40" t="str">
        <f t="shared" si="13"/>
        <v/>
      </c>
      <c r="B512"/>
      <c r="C512"/>
      <c r="D512"/>
      <c r="E512"/>
      <c r="F512" s="37"/>
      <c r="G512"/>
      <c r="H512"/>
      <c r="I512"/>
      <c r="J512"/>
      <c r="K512"/>
      <c r="L512"/>
      <c r="M512"/>
      <c r="N512"/>
      <c r="O512"/>
      <c r="P512"/>
      <c r="Q512"/>
      <c r="R512"/>
      <c r="S512"/>
      <c r="T512"/>
      <c r="U512"/>
      <c r="V512"/>
      <c r="W512"/>
      <c r="X512"/>
      <c r="Y512"/>
      <c r="Z512"/>
      <c r="AA512"/>
      <c r="AB512"/>
      <c r="AC512"/>
      <c r="AD512"/>
      <c r="AE512"/>
      <c r="AF512"/>
      <c r="AG512"/>
      <c r="AH512" s="37"/>
      <c r="AI512"/>
      <c r="AJ512"/>
      <c r="AK512"/>
      <c r="AL512"/>
      <c r="AM512"/>
      <c r="AN512"/>
      <c r="AO512"/>
      <c r="AP512"/>
      <c r="AQ512"/>
      <c r="AR512"/>
      <c r="AS512"/>
      <c r="AT512"/>
      <c r="AU512"/>
      <c r="AV512"/>
      <c r="AW512"/>
      <c r="AX512"/>
      <c r="AY512"/>
      <c r="AZ512" s="37"/>
      <c r="BA512"/>
      <c r="BB512"/>
      <c r="BC512"/>
      <c r="BD512"/>
      <c r="BE512"/>
      <c r="BF512"/>
      <c r="BG512"/>
      <c r="BH512"/>
      <c r="BI512"/>
      <c r="BJ512"/>
      <c r="BK512"/>
      <c r="BL512"/>
      <c r="BM512"/>
      <c r="BN512"/>
      <c r="BO512"/>
      <c r="BP512"/>
      <c r="BQ512"/>
      <c r="BR512"/>
      <c r="BS512" s="37"/>
    </row>
    <row r="513" spans="1:71" x14ac:dyDescent="0.2">
      <c r="A513" s="40" t="str">
        <f t="shared" si="13"/>
        <v/>
      </c>
      <c r="B513"/>
      <c r="C513"/>
      <c r="D513"/>
      <c r="E513"/>
      <c r="F513"/>
      <c r="G513"/>
      <c r="H513"/>
      <c r="I513"/>
      <c r="J513"/>
      <c r="K513"/>
      <c r="L513"/>
      <c r="M513"/>
      <c r="N513"/>
      <c r="O513"/>
      <c r="P513"/>
      <c r="Q513"/>
      <c r="R513"/>
      <c r="S513"/>
      <c r="T513"/>
      <c r="U513"/>
      <c r="V513"/>
      <c r="W513"/>
      <c r="X513"/>
      <c r="Y513"/>
      <c r="Z513"/>
      <c r="AA513"/>
      <c r="AB513"/>
      <c r="AC513"/>
      <c r="AD513"/>
      <c r="AE513"/>
      <c r="AF513" s="37"/>
      <c r="AG513"/>
      <c r="AH513"/>
      <c r="AI513"/>
      <c r="AJ513"/>
      <c r="AK513"/>
      <c r="AL513"/>
      <c r="AM513" s="37"/>
      <c r="AN513"/>
      <c r="AO513"/>
      <c r="AP513"/>
      <c r="AQ513"/>
      <c r="AR513"/>
      <c r="AS513"/>
      <c r="AT513"/>
      <c r="AU513"/>
      <c r="AV513" s="37"/>
      <c r="AW513" s="37"/>
      <c r="AX513" s="37"/>
      <c r="AY513"/>
      <c r="AZ513" s="37"/>
      <c r="BA513"/>
      <c r="BB513" s="37"/>
      <c r="BC513" s="37"/>
      <c r="BD513" s="37"/>
      <c r="BE513"/>
      <c r="BF513"/>
      <c r="BG513"/>
      <c r="BH513"/>
      <c r="BI513"/>
      <c r="BJ513"/>
      <c r="BK513" s="37"/>
      <c r="BL513"/>
      <c r="BM513" s="37"/>
      <c r="BN513" s="37"/>
      <c r="BO513"/>
      <c r="BP513"/>
      <c r="BQ513"/>
      <c r="BR513"/>
      <c r="BS513" s="37"/>
    </row>
    <row r="514" spans="1:71" x14ac:dyDescent="0.2">
      <c r="A514" s="40" t="str">
        <f t="shared" si="13"/>
        <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s="37"/>
      <c r="AP514"/>
      <c r="AQ514"/>
      <c r="AR514"/>
      <c r="AS514"/>
      <c r="AT514"/>
      <c r="AU514"/>
      <c r="AV514"/>
      <c r="AW514"/>
      <c r="AX514" s="37"/>
      <c r="AY514"/>
      <c r="AZ514"/>
      <c r="BA514"/>
      <c r="BB514"/>
      <c r="BC514" s="37"/>
      <c r="BD514" s="37"/>
      <c r="BE514"/>
      <c r="BF514"/>
      <c r="BG514"/>
      <c r="BH514"/>
      <c r="BI514"/>
      <c r="BJ514"/>
      <c r="BK514" s="37"/>
      <c r="BL514"/>
      <c r="BM514" s="37"/>
      <c r="BN514"/>
      <c r="BO514"/>
      <c r="BP514"/>
      <c r="BQ514"/>
      <c r="BR514"/>
      <c r="BS514" s="37"/>
    </row>
    <row r="515" spans="1:71" x14ac:dyDescent="0.2">
      <c r="A515" s="40" t="str">
        <f t="shared" ref="A515:A578" si="14">B515&amp;C515</f>
        <v/>
      </c>
      <c r="B515"/>
      <c r="C515"/>
      <c r="D515"/>
      <c r="E515" s="37"/>
      <c r="F515" s="37"/>
      <c r="G515" s="37"/>
      <c r="H515" s="37"/>
      <c r="I515" s="37"/>
      <c r="J515" s="37"/>
      <c r="K515" s="37"/>
      <c r="L515" s="37"/>
      <c r="M515" s="37"/>
      <c r="N515" s="37"/>
      <c r="O515"/>
      <c r="P515"/>
      <c r="Q515"/>
      <c r="R515" s="37"/>
      <c r="S515" s="37"/>
      <c r="T515"/>
      <c r="U515" s="37"/>
      <c r="V515"/>
      <c r="W515" s="37"/>
      <c r="X515"/>
      <c r="Y515"/>
      <c r="Z515" s="37"/>
      <c r="AA515" s="37"/>
      <c r="AB515"/>
      <c r="AC515" s="37"/>
      <c r="AD515" s="37"/>
      <c r="AE515" s="37"/>
      <c r="AF515" s="37"/>
      <c r="AG515" s="37"/>
      <c r="AH515" s="37"/>
      <c r="AI515" s="37"/>
      <c r="AJ515"/>
      <c r="AK515" s="37"/>
      <c r="AL515" s="37"/>
      <c r="AM515" s="37"/>
      <c r="AN515"/>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c r="BK515" s="37"/>
      <c r="BL515" s="37"/>
      <c r="BM515" s="37"/>
      <c r="BN515" s="37"/>
      <c r="BO515"/>
      <c r="BP515"/>
      <c r="BQ515"/>
      <c r="BR515" s="37"/>
      <c r="BS515" s="37"/>
    </row>
    <row r="516" spans="1:71" x14ac:dyDescent="0.2">
      <c r="A516" s="40" t="str">
        <f t="shared" si="14"/>
        <v/>
      </c>
      <c r="B516"/>
      <c r="C516"/>
      <c r="D516" s="37"/>
      <c r="E516" s="37"/>
      <c r="F516"/>
      <c r="G516"/>
      <c r="H516" s="37"/>
      <c r="I516" s="37"/>
      <c r="J516" s="37"/>
      <c r="K516" s="37"/>
      <c r="L516" s="37"/>
      <c r="M516" s="37"/>
      <c r="N516"/>
      <c r="O516"/>
      <c r="P516"/>
      <c r="Q516" s="37"/>
      <c r="R516" s="37"/>
      <c r="S516" s="37"/>
      <c r="T516"/>
      <c r="U516" s="37"/>
      <c r="V516" s="37"/>
      <c r="W516" s="37"/>
      <c r="X516" s="37"/>
      <c r="Y516"/>
      <c r="Z516" s="37"/>
      <c r="AA516" s="37"/>
      <c r="AB516"/>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c r="BP516"/>
      <c r="BQ516" s="37"/>
      <c r="BR516" s="37"/>
      <c r="BS516" s="37"/>
    </row>
    <row r="517" spans="1:71" x14ac:dyDescent="0.2">
      <c r="A517" s="40" t="str">
        <f t="shared" si="14"/>
        <v/>
      </c>
      <c r="B517"/>
      <c r="C517"/>
      <c r="D517"/>
      <c r="E517"/>
      <c r="F517"/>
      <c r="G517"/>
      <c r="H517"/>
      <c r="I517" s="37"/>
      <c r="J517" s="37"/>
      <c r="K517"/>
      <c r="L517"/>
      <c r="M517"/>
      <c r="N517"/>
      <c r="O517"/>
      <c r="P517"/>
      <c r="Q517"/>
      <c r="R517"/>
      <c r="S517"/>
      <c r="T517"/>
      <c r="U517"/>
      <c r="V517"/>
      <c r="W517"/>
      <c r="X517"/>
      <c r="Y517"/>
      <c r="Z517"/>
      <c r="AA517"/>
      <c r="AB517" s="37"/>
      <c r="AC517"/>
      <c r="AD517"/>
      <c r="AE517"/>
      <c r="AF517"/>
      <c r="AG517"/>
      <c r="AH517"/>
      <c r="AI517"/>
      <c r="AJ517"/>
      <c r="AK517"/>
      <c r="AL517"/>
      <c r="AM517"/>
      <c r="AN517"/>
      <c r="AO517"/>
      <c r="AP517"/>
      <c r="AQ517"/>
      <c r="AR517"/>
      <c r="AS517"/>
      <c r="AT517"/>
      <c r="AU517"/>
      <c r="AV517"/>
      <c r="AW517" s="37"/>
      <c r="AX517"/>
      <c r="AY517"/>
      <c r="AZ517" s="37"/>
      <c r="BA517"/>
      <c r="BB517"/>
      <c r="BC517"/>
      <c r="BD517"/>
      <c r="BE517"/>
      <c r="BF517"/>
      <c r="BG517"/>
      <c r="BH517"/>
      <c r="BI517"/>
      <c r="BJ517"/>
      <c r="BK517"/>
      <c r="BL517"/>
      <c r="BM517"/>
      <c r="BN517"/>
      <c r="BO517"/>
      <c r="BP517"/>
      <c r="BQ517"/>
      <c r="BR517"/>
      <c r="BS517" s="37"/>
    </row>
    <row r="518" spans="1:71" x14ac:dyDescent="0.2">
      <c r="A518" s="40" t="str">
        <f t="shared" si="14"/>
        <v/>
      </c>
      <c r="B518"/>
      <c r="C518"/>
      <c r="D518"/>
      <c r="E518" s="37"/>
      <c r="F518"/>
      <c r="G518" s="37"/>
      <c r="H518"/>
      <c r="I518" s="37"/>
      <c r="J518"/>
      <c r="K518" s="37"/>
      <c r="L518"/>
      <c r="M518" s="37"/>
      <c r="N518" s="37"/>
      <c r="O518"/>
      <c r="P518"/>
      <c r="Q518"/>
      <c r="R518"/>
      <c r="S518"/>
      <c r="T518"/>
      <c r="U518" s="37"/>
      <c r="V518" s="37"/>
      <c r="W518" s="37"/>
      <c r="X518" s="37"/>
      <c r="Y518" s="37"/>
      <c r="Z518"/>
      <c r="AA518"/>
      <c r="AB518"/>
      <c r="AC518"/>
      <c r="AD518"/>
      <c r="AE518" s="37"/>
      <c r="AF518"/>
      <c r="AG518" s="37"/>
      <c r="AH518" s="37"/>
      <c r="AI518" s="37"/>
      <c r="AJ518" s="37"/>
      <c r="AK518"/>
      <c r="AL518" s="37"/>
      <c r="AM518" s="37"/>
      <c r="AN518"/>
      <c r="AO518" s="37"/>
      <c r="AP518" s="37"/>
      <c r="AQ518" s="37"/>
      <c r="AR518" s="37"/>
      <c r="AS518" s="37"/>
      <c r="AT518" s="37"/>
      <c r="AU518"/>
      <c r="AV518" s="37"/>
      <c r="AW518" s="37"/>
      <c r="AX518" s="37"/>
      <c r="AY518" s="37"/>
      <c r="AZ518" s="37"/>
      <c r="BA518" s="37"/>
      <c r="BB518" s="37"/>
      <c r="BC518" s="37"/>
      <c r="BD518" s="37"/>
      <c r="BE518" s="37"/>
      <c r="BF518" s="37"/>
      <c r="BG518" s="37"/>
      <c r="BH518" s="37"/>
      <c r="BI518" s="37"/>
      <c r="BJ518" s="37"/>
      <c r="BK518" s="37"/>
      <c r="BL518" s="37"/>
      <c r="BM518" s="37"/>
      <c r="BN518" s="37"/>
      <c r="BO518"/>
      <c r="BP518"/>
      <c r="BQ518"/>
      <c r="BR518" s="37"/>
      <c r="BS518" s="37"/>
    </row>
    <row r="519" spans="1:71" x14ac:dyDescent="0.2">
      <c r="A519" s="40" t="str">
        <f t="shared" si="14"/>
        <v/>
      </c>
      <c r="B519"/>
      <c r="C519"/>
      <c r="D519"/>
      <c r="E519"/>
      <c r="F519"/>
      <c r="G519"/>
      <c r="H519" s="37"/>
      <c r="I519"/>
      <c r="J519"/>
      <c r="K519"/>
      <c r="L519" s="37"/>
      <c r="M519" s="37"/>
      <c r="N519"/>
      <c r="O519"/>
      <c r="P519"/>
      <c r="Q519"/>
      <c r="R519"/>
      <c r="S519"/>
      <c r="T519"/>
      <c r="U519"/>
      <c r="V519"/>
      <c r="W519"/>
      <c r="X519"/>
      <c r="Y519"/>
      <c r="Z519"/>
      <c r="AA519"/>
      <c r="AB519"/>
      <c r="AC519"/>
      <c r="AD519"/>
      <c r="AE519"/>
      <c r="AF519"/>
      <c r="AG519"/>
      <c r="AH519"/>
      <c r="AI519"/>
      <c r="AJ519"/>
      <c r="AK519"/>
      <c r="AL519"/>
      <c r="AM519" s="37"/>
      <c r="AN519"/>
      <c r="AO519" s="37"/>
      <c r="AP519"/>
      <c r="AQ519"/>
      <c r="AR519"/>
      <c r="AS519"/>
      <c r="AT519"/>
      <c r="AU519"/>
      <c r="AV519" s="37"/>
      <c r="AW519" s="37"/>
      <c r="AX519" s="37"/>
      <c r="AY519"/>
      <c r="AZ519" s="37"/>
      <c r="BA519"/>
      <c r="BB519" s="37"/>
      <c r="BC519" s="37"/>
      <c r="BD519" s="37"/>
      <c r="BE519" s="37"/>
      <c r="BF519"/>
      <c r="BG519"/>
      <c r="BH519"/>
      <c r="BI519"/>
      <c r="BJ519"/>
      <c r="BK519" s="37"/>
      <c r="BL519"/>
      <c r="BM519" s="37"/>
      <c r="BN519" s="37"/>
      <c r="BO519"/>
      <c r="BP519"/>
      <c r="BQ519"/>
      <c r="BR519"/>
      <c r="BS519" s="37"/>
    </row>
    <row r="520" spans="1:71" x14ac:dyDescent="0.2">
      <c r="A520" s="40" t="str">
        <f t="shared" si="14"/>
        <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s="37"/>
      <c r="AY520"/>
      <c r="AZ520"/>
      <c r="BA520"/>
      <c r="BB520"/>
      <c r="BC520"/>
      <c r="BD520"/>
      <c r="BE520"/>
      <c r="BF520"/>
      <c r="BG520"/>
      <c r="BH520"/>
      <c r="BI520"/>
      <c r="BJ520"/>
      <c r="BK520"/>
      <c r="BL520"/>
      <c r="BM520"/>
      <c r="BN520"/>
      <c r="BO520"/>
      <c r="BP520"/>
      <c r="BQ520"/>
      <c r="BR520"/>
      <c r="BS520" s="37"/>
    </row>
    <row r="521" spans="1:71" x14ac:dyDescent="0.2">
      <c r="A521" s="40" t="str">
        <f t="shared" si="14"/>
        <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s="37"/>
      <c r="BL521"/>
      <c r="BM521"/>
      <c r="BN521"/>
      <c r="BO521"/>
      <c r="BP521"/>
      <c r="BQ521"/>
      <c r="BR521"/>
      <c r="BS521" s="37"/>
    </row>
    <row r="522" spans="1:71" x14ac:dyDescent="0.2">
      <c r="A522" s="40" t="str">
        <f t="shared" si="14"/>
        <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s="37"/>
      <c r="BN522" s="37"/>
      <c r="BO522"/>
      <c r="BP522"/>
      <c r="BQ522"/>
      <c r="BR522"/>
      <c r="BS522" s="37"/>
    </row>
    <row r="523" spans="1:71" x14ac:dyDescent="0.2">
      <c r="A523" s="40" t="str">
        <f t="shared" si="14"/>
        <v/>
      </c>
      <c r="B523"/>
      <c r="C523"/>
      <c r="D523"/>
      <c r="E523" s="37"/>
      <c r="F523" s="37"/>
      <c r="G523" s="37"/>
      <c r="H523" s="37"/>
      <c r="I523" s="37"/>
      <c r="J523"/>
      <c r="K523" s="37"/>
      <c r="L523" s="37"/>
      <c r="M523" s="37"/>
      <c r="N523" s="37"/>
      <c r="O523"/>
      <c r="P523"/>
      <c r="Q523" s="37"/>
      <c r="R523"/>
      <c r="S523" s="37"/>
      <c r="T523"/>
      <c r="U523"/>
      <c r="V523"/>
      <c r="W523"/>
      <c r="X523"/>
      <c r="Y523"/>
      <c r="Z523" s="37"/>
      <c r="AA523"/>
      <c r="AB523"/>
      <c r="AC523"/>
      <c r="AD523"/>
      <c r="AE523"/>
      <c r="AF523"/>
      <c r="AG523" s="37"/>
      <c r="AH523" s="37"/>
      <c r="AI523" s="37"/>
      <c r="AJ523" s="37"/>
      <c r="AK523" s="37"/>
      <c r="AL523" s="37"/>
      <c r="AM523" s="37"/>
      <c r="AN523"/>
      <c r="AO523" s="37"/>
      <c r="AP523" s="37"/>
      <c r="AQ523"/>
      <c r="AR523" s="37"/>
      <c r="AS523" s="37"/>
      <c r="AT523" s="37"/>
      <c r="AU523"/>
      <c r="AV523" s="37"/>
      <c r="AW523" s="37"/>
      <c r="AX523" s="37"/>
      <c r="AY523"/>
      <c r="AZ523" s="37"/>
      <c r="BA523" s="37"/>
      <c r="BB523"/>
      <c r="BC523" s="37"/>
      <c r="BD523" s="37"/>
      <c r="BE523"/>
      <c r="BF523" s="37"/>
      <c r="BG523" s="37"/>
      <c r="BH523"/>
      <c r="BI523" s="37"/>
      <c r="BJ523"/>
      <c r="BK523" s="37"/>
      <c r="BL523"/>
      <c r="BM523" s="37"/>
      <c r="BN523" s="37"/>
      <c r="BO523"/>
      <c r="BP523"/>
      <c r="BQ523"/>
      <c r="BR523" s="37"/>
      <c r="BS523" s="37"/>
    </row>
    <row r="524" spans="1:71" x14ac:dyDescent="0.2">
      <c r="A524" s="40" t="str">
        <f t="shared" si="14"/>
        <v/>
      </c>
      <c r="B524"/>
      <c r="C524"/>
      <c r="D524"/>
      <c r="E524"/>
      <c r="F524"/>
      <c r="G524"/>
      <c r="H524"/>
      <c r="I524" s="37"/>
      <c r="J524"/>
      <c r="K524"/>
      <c r="L524"/>
      <c r="M524" s="37"/>
      <c r="N524" s="37"/>
      <c r="O524"/>
      <c r="P524"/>
      <c r="Q524"/>
      <c r="R524"/>
      <c r="S524"/>
      <c r="T524"/>
      <c r="U524"/>
      <c r="V524"/>
      <c r="W524"/>
      <c r="X524" s="37"/>
      <c r="Y524"/>
      <c r="Z524"/>
      <c r="AA524"/>
      <c r="AB524"/>
      <c r="AC524"/>
      <c r="AD524"/>
      <c r="AE524"/>
      <c r="AF524"/>
      <c r="AG524"/>
      <c r="AH524"/>
      <c r="AI524" s="37"/>
      <c r="AJ524"/>
      <c r="AK524"/>
      <c r="AL524"/>
      <c r="AM524" s="37"/>
      <c r="AN524"/>
      <c r="AO524"/>
      <c r="AP524"/>
      <c r="AQ524"/>
      <c r="AR524" s="37"/>
      <c r="AS524"/>
      <c r="AT524" s="37"/>
      <c r="AU524"/>
      <c r="AV524" s="37"/>
      <c r="AW524" s="37"/>
      <c r="AX524" s="37"/>
      <c r="AY524"/>
      <c r="AZ524" s="37"/>
      <c r="BA524" s="37"/>
      <c r="BB524" s="37"/>
      <c r="BC524" s="37"/>
      <c r="BD524" s="37"/>
      <c r="BE524" s="37"/>
      <c r="BF524" s="37"/>
      <c r="BG524" s="37"/>
      <c r="BH524"/>
      <c r="BI524" s="37"/>
      <c r="BJ524"/>
      <c r="BK524" s="37"/>
      <c r="BL524"/>
      <c r="BM524" s="37"/>
      <c r="BN524" s="37"/>
      <c r="BO524"/>
      <c r="BP524"/>
      <c r="BQ524"/>
      <c r="BR524" s="37"/>
      <c r="BS524" s="37"/>
    </row>
    <row r="525" spans="1:71" x14ac:dyDescent="0.2">
      <c r="A525" s="40" t="str">
        <f t="shared" si="14"/>
        <v/>
      </c>
      <c r="B525"/>
      <c r="C525"/>
      <c r="D525" s="37"/>
      <c r="E525" s="37"/>
      <c r="F525" s="37"/>
      <c r="G525" s="37"/>
      <c r="H525" s="37"/>
      <c r="I525" s="37"/>
      <c r="J525" s="37"/>
      <c r="K525" s="37"/>
      <c r="L525" s="37"/>
      <c r="M525" s="37"/>
      <c r="N525" s="37"/>
      <c r="O525"/>
      <c r="P525"/>
      <c r="Q525" s="37"/>
      <c r="R525" s="37"/>
      <c r="S525" s="37"/>
      <c r="T525" s="37"/>
      <c r="U525" s="37"/>
      <c r="V525" s="37"/>
      <c r="W525" s="37"/>
      <c r="X525" s="37"/>
      <c r="Y525"/>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c r="BQ525" s="37"/>
      <c r="BR525" s="37"/>
      <c r="BS525" s="37"/>
    </row>
    <row r="526" spans="1:71" x14ac:dyDescent="0.2">
      <c r="A526" s="40" t="str">
        <f t="shared" si="14"/>
        <v/>
      </c>
      <c r="B526"/>
      <c r="C526"/>
      <c r="D526"/>
      <c r="E526" s="37"/>
      <c r="F526"/>
      <c r="G526"/>
      <c r="H526" s="37"/>
      <c r="I526" s="37"/>
      <c r="J526" s="37"/>
      <c r="K526"/>
      <c r="L526"/>
      <c r="M526" s="37"/>
      <c r="N526" s="37"/>
      <c r="O526"/>
      <c r="P526"/>
      <c r="Q526"/>
      <c r="R526"/>
      <c r="S526"/>
      <c r="T526"/>
      <c r="U526"/>
      <c r="V526" s="37"/>
      <c r="W526"/>
      <c r="X526" s="37"/>
      <c r="Y526"/>
      <c r="Z526"/>
      <c r="AA526"/>
      <c r="AB526"/>
      <c r="AC526"/>
      <c r="AD526"/>
      <c r="AE526"/>
      <c r="AF526" s="37"/>
      <c r="AG526"/>
      <c r="AH526" s="37"/>
      <c r="AI526"/>
      <c r="AJ526"/>
      <c r="AK526"/>
      <c r="AL526" s="37"/>
      <c r="AM526" s="37"/>
      <c r="AN526"/>
      <c r="AO526" s="37"/>
      <c r="AP526"/>
      <c r="AQ526"/>
      <c r="AR526" s="37"/>
      <c r="AS526" s="37"/>
      <c r="AT526" s="37"/>
      <c r="AU526" s="37"/>
      <c r="AV526" s="37"/>
      <c r="AW526" s="37"/>
      <c r="AX526" s="37"/>
      <c r="AY526"/>
      <c r="AZ526" s="37"/>
      <c r="BA526"/>
      <c r="BB526" s="37"/>
      <c r="BC526" s="37"/>
      <c r="BD526" s="37"/>
      <c r="BE526"/>
      <c r="BF526" s="37"/>
      <c r="BG526" s="37"/>
      <c r="BH526"/>
      <c r="BI526"/>
      <c r="BJ526"/>
      <c r="BK526" s="37"/>
      <c r="BL526"/>
      <c r="BM526" s="37"/>
      <c r="BN526" s="37"/>
      <c r="BO526"/>
      <c r="BP526"/>
      <c r="BQ526"/>
      <c r="BR526" s="37"/>
      <c r="BS526" s="37"/>
    </row>
    <row r="527" spans="1:71" x14ac:dyDescent="0.2">
      <c r="A527" s="40" t="str">
        <f t="shared" si="14"/>
        <v/>
      </c>
      <c r="B527"/>
      <c r="C527"/>
      <c r="D527"/>
      <c r="E527"/>
      <c r="F527"/>
      <c r="G527"/>
      <c r="H527" s="37"/>
      <c r="I527" s="37"/>
      <c r="J527" s="37"/>
      <c r="K527" s="37"/>
      <c r="L527" s="37"/>
      <c r="M527" s="37"/>
      <c r="N527"/>
      <c r="O527"/>
      <c r="P527" s="37"/>
      <c r="Q527"/>
      <c r="R527"/>
      <c r="S527"/>
      <c r="T527" s="37"/>
      <c r="U527" s="37"/>
      <c r="V527" s="37"/>
      <c r="W527" s="37"/>
      <c r="X527" s="37"/>
      <c r="Y527"/>
      <c r="Z527" s="37"/>
      <c r="AA527"/>
      <c r="AB527"/>
      <c r="AC527"/>
      <c r="AD527" s="37"/>
      <c r="AE527"/>
      <c r="AF527"/>
      <c r="AG527" s="37"/>
      <c r="AH527"/>
      <c r="AI527" s="37"/>
      <c r="AJ527" s="37"/>
      <c r="AK527"/>
      <c r="AL527"/>
      <c r="AM527" s="37"/>
      <c r="AN527" s="37"/>
      <c r="AO527"/>
      <c r="AP527"/>
      <c r="AQ527"/>
      <c r="AR527"/>
      <c r="AS527"/>
      <c r="AT527" s="37"/>
      <c r="AU527" s="37"/>
      <c r="AV527" s="37"/>
      <c r="AW527" s="37"/>
      <c r="AX527" s="37"/>
      <c r="AY527"/>
      <c r="AZ527" s="37"/>
      <c r="BA527" s="37"/>
      <c r="BB527" s="37"/>
      <c r="BC527" s="37"/>
      <c r="BD527" s="37"/>
      <c r="BE527" s="37"/>
      <c r="BF527"/>
      <c r="BG527"/>
      <c r="BH527"/>
      <c r="BI527"/>
      <c r="BJ527" s="37"/>
      <c r="BK527" s="37"/>
      <c r="BL527"/>
      <c r="BM527" s="37"/>
      <c r="BN527" s="37"/>
      <c r="BO527"/>
      <c r="BP527"/>
      <c r="BQ527"/>
      <c r="BR527" s="37"/>
      <c r="BS527" s="37"/>
    </row>
    <row r="528" spans="1:71" x14ac:dyDescent="0.2">
      <c r="A528" s="40" t="str">
        <f t="shared" si="14"/>
        <v/>
      </c>
      <c r="B528"/>
      <c r="C528"/>
      <c r="D528"/>
      <c r="E528"/>
      <c r="F528"/>
      <c r="G528"/>
      <c r="H528"/>
      <c r="I528" s="37"/>
      <c r="J528"/>
      <c r="K528"/>
      <c r="L528"/>
      <c r="M528" s="37"/>
      <c r="N528"/>
      <c r="O528"/>
      <c r="P528"/>
      <c r="Q528"/>
      <c r="R528"/>
      <c r="S528"/>
      <c r="T528"/>
      <c r="U528"/>
      <c r="V528"/>
      <c r="W528"/>
      <c r="X528"/>
      <c r="Y528"/>
      <c r="Z528"/>
      <c r="AA528"/>
      <c r="AB528"/>
      <c r="AC528"/>
      <c r="AD528"/>
      <c r="AE528"/>
      <c r="AF528"/>
      <c r="AG528" s="37"/>
      <c r="AH528"/>
      <c r="AI528"/>
      <c r="AJ528"/>
      <c r="AK528"/>
      <c r="AL528"/>
      <c r="AM528" s="37"/>
      <c r="AN528"/>
      <c r="AO528"/>
      <c r="AP528"/>
      <c r="AQ528"/>
      <c r="AR528"/>
      <c r="AS528"/>
      <c r="AT528"/>
      <c r="AU528"/>
      <c r="AV528"/>
      <c r="AW528"/>
      <c r="AX528" s="37"/>
      <c r="AY528"/>
      <c r="AZ528" s="37"/>
      <c r="BA528"/>
      <c r="BB528"/>
      <c r="BC528"/>
      <c r="BD528"/>
      <c r="BE528"/>
      <c r="BF528"/>
      <c r="BG528"/>
      <c r="BH528"/>
      <c r="BI528"/>
      <c r="BJ528"/>
      <c r="BK528"/>
      <c r="BL528"/>
      <c r="BM528" s="37"/>
      <c r="BN528" s="37"/>
      <c r="BO528"/>
      <c r="BP528"/>
      <c r="BQ528"/>
      <c r="BR528"/>
      <c r="BS528" s="37"/>
    </row>
    <row r="529" spans="1:71" x14ac:dyDescent="0.2">
      <c r="A529" s="40" t="str">
        <f t="shared" si="14"/>
        <v/>
      </c>
      <c r="B529"/>
      <c r="C529"/>
      <c r="D529"/>
      <c r="E529"/>
      <c r="F529"/>
      <c r="G529"/>
      <c r="H529"/>
      <c r="I529"/>
      <c r="J529"/>
      <c r="K529"/>
      <c r="L529" s="37"/>
      <c r="M529" s="37"/>
      <c r="N529"/>
      <c r="O529"/>
      <c r="P529"/>
      <c r="Q529"/>
      <c r="R529"/>
      <c r="S529"/>
      <c r="T529"/>
      <c r="U529"/>
      <c r="V529"/>
      <c r="W529" s="37"/>
      <c r="X529"/>
      <c r="Y529"/>
      <c r="Z529"/>
      <c r="AA529"/>
      <c r="AB529"/>
      <c r="AC529"/>
      <c r="AD529"/>
      <c r="AE529"/>
      <c r="AF529"/>
      <c r="AG529" s="37"/>
      <c r="AH529"/>
      <c r="AI529" s="37"/>
      <c r="AJ529"/>
      <c r="AK529"/>
      <c r="AL529" s="37"/>
      <c r="AM529" s="37"/>
      <c r="AN529"/>
      <c r="AO529"/>
      <c r="AP529"/>
      <c r="AQ529"/>
      <c r="AR529" s="37"/>
      <c r="AS529" s="37"/>
      <c r="AT529"/>
      <c r="AU529" s="37"/>
      <c r="AV529" s="37"/>
      <c r="AW529" s="37"/>
      <c r="AX529" s="37"/>
      <c r="AY529" s="37"/>
      <c r="AZ529" s="37"/>
      <c r="BA529" s="37"/>
      <c r="BB529"/>
      <c r="BC529" s="37"/>
      <c r="BD529" s="37"/>
      <c r="BE529" s="37"/>
      <c r="BF529"/>
      <c r="BG529" s="37"/>
      <c r="BH529"/>
      <c r="BI529"/>
      <c r="BJ529"/>
      <c r="BK529" s="37"/>
      <c r="BL529"/>
      <c r="BM529" s="37"/>
      <c r="BN529" s="37"/>
      <c r="BO529"/>
      <c r="BP529"/>
      <c r="BQ529"/>
      <c r="BR529" s="37"/>
      <c r="BS529" s="37"/>
    </row>
    <row r="530" spans="1:71" x14ac:dyDescent="0.2">
      <c r="A530" s="40" t="str">
        <f t="shared" si="14"/>
        <v/>
      </c>
      <c r="B530"/>
      <c r="C530"/>
      <c r="D530" s="37"/>
      <c r="E530" s="37"/>
      <c r="F530" s="37"/>
      <c r="G530"/>
      <c r="H530" s="37"/>
      <c r="I530" s="37"/>
      <c r="J530" s="37"/>
      <c r="K530" s="37"/>
      <c r="L530" s="37"/>
      <c r="M530" s="37"/>
      <c r="N530" s="37"/>
      <c r="O530"/>
      <c r="P530"/>
      <c r="Q530"/>
      <c r="R530"/>
      <c r="S530" s="37"/>
      <c r="T530"/>
      <c r="U530" s="37"/>
      <c r="V530" s="37"/>
      <c r="W530" s="37"/>
      <c r="X530" s="37"/>
      <c r="Y530" s="37"/>
      <c r="Z530" s="37"/>
      <c r="AA530"/>
      <c r="AB530" s="37"/>
      <c r="AC530"/>
      <c r="AD530"/>
      <c r="AE530"/>
      <c r="AF530" s="37"/>
      <c r="AG530" s="37"/>
      <c r="AH530" s="37"/>
      <c r="AI530" s="37"/>
      <c r="AJ530" s="37"/>
      <c r="AK530" s="37"/>
      <c r="AL530" s="37"/>
      <c r="AM530" s="37"/>
      <c r="AN530"/>
      <c r="AO530" s="37"/>
      <c r="AP530" s="37"/>
      <c r="AQ530" s="37"/>
      <c r="AR530" s="37"/>
      <c r="AS530" s="37"/>
      <c r="AT530" s="37"/>
      <c r="AU530" s="37"/>
      <c r="AV530" s="37"/>
      <c r="AW530" s="37"/>
      <c r="AX530" s="37"/>
      <c r="AY530"/>
      <c r="AZ530" s="37"/>
      <c r="BA530" s="37"/>
      <c r="BB530" s="37"/>
      <c r="BC530" s="37"/>
      <c r="BD530" s="37"/>
      <c r="BE530" s="37"/>
      <c r="BF530" s="37"/>
      <c r="BG530" s="37"/>
      <c r="BH530" s="37"/>
      <c r="BI530" s="37"/>
      <c r="BJ530" s="37"/>
      <c r="BK530" s="37"/>
      <c r="BL530" s="37"/>
      <c r="BM530" s="37"/>
      <c r="BN530" s="37"/>
      <c r="BO530"/>
      <c r="BP530"/>
      <c r="BQ530"/>
      <c r="BR530" s="37"/>
      <c r="BS530" s="37"/>
    </row>
    <row r="531" spans="1:71" x14ac:dyDescent="0.2">
      <c r="A531" s="40" t="str">
        <f t="shared" si="14"/>
        <v/>
      </c>
      <c r="B531"/>
      <c r="C531"/>
      <c r="D531" s="37"/>
      <c r="E531" s="37"/>
      <c r="F531" s="37"/>
      <c r="G531"/>
      <c r="H531" s="37"/>
      <c r="I531" s="37"/>
      <c r="J531" s="37"/>
      <c r="K531" s="37"/>
      <c r="L531" s="37"/>
      <c r="M531" s="37"/>
      <c r="N531"/>
      <c r="O531"/>
      <c r="P531"/>
      <c r="Q531" s="37"/>
      <c r="R531"/>
      <c r="S531"/>
      <c r="T531"/>
      <c r="U531"/>
      <c r="V531" s="37"/>
      <c r="W531"/>
      <c r="X531"/>
      <c r="Y531"/>
      <c r="Z531" s="37"/>
      <c r="AA531"/>
      <c r="AB531"/>
      <c r="AC531"/>
      <c r="AD531"/>
      <c r="AE531"/>
      <c r="AF531" s="37"/>
      <c r="AG531" s="37"/>
      <c r="AH531" s="37"/>
      <c r="AI531" s="37"/>
      <c r="AJ531" s="37"/>
      <c r="AK531" s="37"/>
      <c r="AL531"/>
      <c r="AM531" s="37"/>
      <c r="AN531"/>
      <c r="AO531"/>
      <c r="AP531" s="37"/>
      <c r="AQ531" s="37"/>
      <c r="AR531"/>
      <c r="AS531" s="37"/>
      <c r="AT531" s="37"/>
      <c r="AU531"/>
      <c r="AV531" s="37"/>
      <c r="AW531" s="37"/>
      <c r="AX531" s="37"/>
      <c r="AY531"/>
      <c r="AZ531" s="37"/>
      <c r="BA531"/>
      <c r="BB531"/>
      <c r="BC531" s="37"/>
      <c r="BD531" s="37"/>
      <c r="BE531" s="37"/>
      <c r="BF531"/>
      <c r="BG531"/>
      <c r="BH531" s="37"/>
      <c r="BI531" s="37"/>
      <c r="BJ531" s="37"/>
      <c r="BK531"/>
      <c r="BL531"/>
      <c r="BM531" s="37"/>
      <c r="BN531" s="37"/>
      <c r="BO531"/>
      <c r="BP531"/>
      <c r="BQ531"/>
      <c r="BR531" s="37"/>
      <c r="BS531" s="37"/>
    </row>
    <row r="532" spans="1:71" x14ac:dyDescent="0.2">
      <c r="A532" s="40" t="str">
        <f t="shared" si="14"/>
        <v/>
      </c>
      <c r="B532"/>
      <c r="C532"/>
      <c r="D532" s="37"/>
      <c r="E532" s="37"/>
      <c r="F532" s="37"/>
      <c r="G532" s="37"/>
      <c r="H532" s="37"/>
      <c r="I532" s="37"/>
      <c r="J532" s="37"/>
      <c r="K532" s="37"/>
      <c r="L532" s="37"/>
      <c r="M532" s="37"/>
      <c r="N532" s="37"/>
      <c r="O532" s="37"/>
      <c r="P532"/>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c r="BP532"/>
      <c r="BQ532"/>
      <c r="BR532" s="37"/>
      <c r="BS532" s="37"/>
    </row>
    <row r="533" spans="1:71" x14ac:dyDescent="0.2">
      <c r="A533" s="40" t="str">
        <f t="shared" si="14"/>
        <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s="37"/>
      <c r="AP533"/>
      <c r="AQ533"/>
      <c r="AR533"/>
      <c r="AS533"/>
      <c r="AT533"/>
      <c r="AU533"/>
      <c r="AV533" s="37"/>
      <c r="AW533"/>
      <c r="AX533" s="37"/>
      <c r="AY533"/>
      <c r="AZ533" s="37"/>
      <c r="BA533" s="37"/>
      <c r="BB533" s="37"/>
      <c r="BC533" s="37"/>
      <c r="BD533" s="37"/>
      <c r="BE533"/>
      <c r="BF533"/>
      <c r="BG533"/>
      <c r="BH533"/>
      <c r="BI533"/>
      <c r="BJ533"/>
      <c r="BK533" s="37"/>
      <c r="BL533"/>
      <c r="BM533" s="37"/>
      <c r="BN533" s="37"/>
      <c r="BO533"/>
      <c r="BP533"/>
      <c r="BQ533"/>
      <c r="BR533"/>
      <c r="BS533" s="37"/>
    </row>
    <row r="534" spans="1:71" x14ac:dyDescent="0.2">
      <c r="A534" s="40" t="str">
        <f t="shared" si="14"/>
        <v/>
      </c>
      <c r="B534"/>
      <c r="C534"/>
      <c r="D534"/>
      <c r="E534"/>
      <c r="F534"/>
      <c r="G534"/>
      <c r="H534"/>
      <c r="I534"/>
      <c r="J534"/>
      <c r="K534"/>
      <c r="L534"/>
      <c r="M534"/>
      <c r="N534"/>
      <c r="O534"/>
      <c r="P534"/>
      <c r="Q534"/>
      <c r="R534"/>
      <c r="S534"/>
      <c r="T534"/>
      <c r="U534"/>
      <c r="V534"/>
      <c r="W534" s="37"/>
      <c r="X534"/>
      <c r="Y534" s="37"/>
      <c r="Z534"/>
      <c r="AA534"/>
      <c r="AB534"/>
      <c r="AC534"/>
      <c r="AD534"/>
      <c r="AE534"/>
      <c r="AF534"/>
      <c r="AG534"/>
      <c r="AH534"/>
      <c r="AI534" s="37"/>
      <c r="AJ534"/>
      <c r="AK534"/>
      <c r="AL534"/>
      <c r="AM534" s="37"/>
      <c r="AN534"/>
      <c r="AO534" s="37"/>
      <c r="AP534"/>
      <c r="AQ534" s="37"/>
      <c r="AR534"/>
      <c r="AS534"/>
      <c r="AT534"/>
      <c r="AU534"/>
      <c r="AV534" s="37"/>
      <c r="AW534" s="37"/>
      <c r="AX534" s="37"/>
      <c r="AY534"/>
      <c r="AZ534" s="37"/>
      <c r="BA534" s="37"/>
      <c r="BB534" s="37"/>
      <c r="BC534" s="37"/>
      <c r="BD534" s="37"/>
      <c r="BE534"/>
      <c r="BF534"/>
      <c r="BG534"/>
      <c r="BH534"/>
      <c r="BI534" s="37"/>
      <c r="BJ534" s="37"/>
      <c r="BK534" s="37"/>
      <c r="BL534"/>
      <c r="BM534" s="37"/>
      <c r="BN534" s="37"/>
      <c r="BO534"/>
      <c r="BP534"/>
      <c r="BQ534"/>
      <c r="BR534"/>
      <c r="BS534" s="37"/>
    </row>
    <row r="535" spans="1:71" x14ac:dyDescent="0.2">
      <c r="A535" s="40" t="str">
        <f t="shared" si="14"/>
        <v/>
      </c>
      <c r="B535"/>
      <c r="C535"/>
      <c r="D535"/>
      <c r="E535" s="37"/>
      <c r="F535"/>
      <c r="G535"/>
      <c r="H535"/>
      <c r="I535" s="37"/>
      <c r="J535"/>
      <c r="K535"/>
      <c r="L535"/>
      <c r="M535"/>
      <c r="N535"/>
      <c r="O535"/>
      <c r="P535"/>
      <c r="Q535"/>
      <c r="R535"/>
      <c r="S535"/>
      <c r="T535"/>
      <c r="U535"/>
      <c r="V535"/>
      <c r="W535"/>
      <c r="X535" s="37"/>
      <c r="Y535"/>
      <c r="Z535"/>
      <c r="AA535"/>
      <c r="AB535"/>
      <c r="AC535"/>
      <c r="AD535"/>
      <c r="AE535"/>
      <c r="AF535"/>
      <c r="AG535"/>
      <c r="AH535"/>
      <c r="AI535"/>
      <c r="AJ535"/>
      <c r="AK535"/>
      <c r="AL535" s="37"/>
      <c r="AM535"/>
      <c r="AN535" s="37"/>
      <c r="AO535" s="37"/>
      <c r="AP535"/>
      <c r="AQ535"/>
      <c r="AR535"/>
      <c r="AS535" s="37"/>
      <c r="AT535"/>
      <c r="AU535"/>
      <c r="AV535"/>
      <c r="AW535" s="37"/>
      <c r="AX535" s="37"/>
      <c r="AY535"/>
      <c r="AZ535" s="37"/>
      <c r="BA535" s="37"/>
      <c r="BB535"/>
      <c r="BC535" s="37"/>
      <c r="BD535" s="37"/>
      <c r="BE535" s="37"/>
      <c r="BF535"/>
      <c r="BG535"/>
      <c r="BH535"/>
      <c r="BI535"/>
      <c r="BJ535"/>
      <c r="BK535" s="37"/>
      <c r="BL535" s="37"/>
      <c r="BM535" s="37"/>
      <c r="BN535" s="37"/>
      <c r="BO535"/>
      <c r="BP535"/>
      <c r="BQ535"/>
      <c r="BR535"/>
      <c r="BS535" s="37"/>
    </row>
    <row r="536" spans="1:71" x14ac:dyDescent="0.2">
      <c r="A536" s="40" t="str">
        <f t="shared" si="14"/>
        <v/>
      </c>
      <c r="B536"/>
      <c r="C536"/>
      <c r="D536"/>
      <c r="E536"/>
      <c r="F536"/>
      <c r="G536"/>
      <c r="H536"/>
      <c r="I536"/>
      <c r="J536"/>
      <c r="K536"/>
      <c r="L536"/>
      <c r="M536"/>
      <c r="N536"/>
      <c r="O536"/>
      <c r="P536"/>
      <c r="Q536"/>
      <c r="R536"/>
      <c r="S536"/>
      <c r="T536"/>
      <c r="U536"/>
      <c r="V536"/>
      <c r="W536"/>
      <c r="X536" s="37"/>
      <c r="Y536"/>
      <c r="Z536"/>
      <c r="AA536"/>
      <c r="AB536"/>
      <c r="AC536"/>
      <c r="AD536"/>
      <c r="AE536"/>
      <c r="AF536"/>
      <c r="AG536"/>
      <c r="AH536"/>
      <c r="AI536"/>
      <c r="AJ536"/>
      <c r="AK536"/>
      <c r="AL536"/>
      <c r="AM536"/>
      <c r="AN536"/>
      <c r="AO536"/>
      <c r="AP536"/>
      <c r="AQ536"/>
      <c r="AR536" s="37"/>
      <c r="AS536"/>
      <c r="AT536"/>
      <c r="AU536"/>
      <c r="AV536" s="37"/>
      <c r="AW536"/>
      <c r="AX536"/>
      <c r="AY536"/>
      <c r="AZ536"/>
      <c r="BA536"/>
      <c r="BB536"/>
      <c r="BC536"/>
      <c r="BD536" s="37"/>
      <c r="BE536"/>
      <c r="BF536"/>
      <c r="BG536"/>
      <c r="BH536"/>
      <c r="BI536"/>
      <c r="BJ536"/>
      <c r="BK536"/>
      <c r="BL536"/>
      <c r="BM536" s="37"/>
      <c r="BN536" s="37"/>
      <c r="BO536"/>
      <c r="BP536"/>
      <c r="BQ536"/>
      <c r="BR536"/>
      <c r="BS536" s="37"/>
    </row>
    <row r="537" spans="1:71" x14ac:dyDescent="0.2">
      <c r="A537" s="40" t="str">
        <f t="shared" si="14"/>
        <v/>
      </c>
      <c r="B537"/>
      <c r="C537"/>
      <c r="D537"/>
      <c r="E537"/>
      <c r="F537"/>
      <c r="G537" s="37"/>
      <c r="H537"/>
      <c r="I537" s="37"/>
      <c r="J537"/>
      <c r="K537"/>
      <c r="L537" s="37"/>
      <c r="M537"/>
      <c r="N537"/>
      <c r="O537"/>
      <c r="P537"/>
      <c r="Q537"/>
      <c r="R537"/>
      <c r="S537"/>
      <c r="T537"/>
      <c r="U537"/>
      <c r="V537" s="37"/>
      <c r="W537"/>
      <c r="X537" s="37"/>
      <c r="Y537" s="37"/>
      <c r="Z537"/>
      <c r="AA537"/>
      <c r="AB537"/>
      <c r="AC537"/>
      <c r="AD537"/>
      <c r="AE537" s="37"/>
      <c r="AF537"/>
      <c r="AG537"/>
      <c r="AH537" s="37"/>
      <c r="AI537" s="37"/>
      <c r="AJ537" s="37"/>
      <c r="AK537"/>
      <c r="AL537" s="37"/>
      <c r="AM537"/>
      <c r="AN537"/>
      <c r="AO537" s="37"/>
      <c r="AP537"/>
      <c r="AQ537"/>
      <c r="AR537"/>
      <c r="AS537"/>
      <c r="AT537" s="37"/>
      <c r="AU537"/>
      <c r="AV537"/>
      <c r="AW537"/>
      <c r="AX537" s="37"/>
      <c r="AY537" s="37"/>
      <c r="AZ537" s="37"/>
      <c r="BA537"/>
      <c r="BB537" s="37"/>
      <c r="BC537" s="37"/>
      <c r="BD537" s="37"/>
      <c r="BE537" s="37"/>
      <c r="BF537"/>
      <c r="BG537"/>
      <c r="BH537"/>
      <c r="BI537"/>
      <c r="BJ537"/>
      <c r="BK537" s="37"/>
      <c r="BL537"/>
      <c r="BM537"/>
      <c r="BN537" s="37"/>
      <c r="BO537"/>
      <c r="BP537"/>
      <c r="BQ537"/>
      <c r="BR537" s="37"/>
      <c r="BS537" s="37"/>
    </row>
    <row r="538" spans="1:71" x14ac:dyDescent="0.2">
      <c r="A538" s="40" t="str">
        <f t="shared" si="14"/>
        <v/>
      </c>
      <c r="B538"/>
      <c r="C538"/>
      <c r="D538"/>
      <c r="E538" s="37"/>
      <c r="F538"/>
      <c r="G538"/>
      <c r="H538" s="37"/>
      <c r="I538" s="37"/>
      <c r="J538" s="37"/>
      <c r="K538"/>
      <c r="L538"/>
      <c r="M538" s="37"/>
      <c r="N538" s="37"/>
      <c r="O538"/>
      <c r="P538"/>
      <c r="Q538"/>
      <c r="R538"/>
      <c r="S538"/>
      <c r="T538"/>
      <c r="U538"/>
      <c r="V538" s="37"/>
      <c r="W538"/>
      <c r="X538" s="37"/>
      <c r="Y538"/>
      <c r="Z538"/>
      <c r="AA538"/>
      <c r="AB538"/>
      <c r="AC538"/>
      <c r="AD538"/>
      <c r="AE538" s="37"/>
      <c r="AF538" s="37"/>
      <c r="AG538"/>
      <c r="AH538" s="37"/>
      <c r="AI538" s="37"/>
      <c r="AJ538" s="37"/>
      <c r="AK538"/>
      <c r="AL538"/>
      <c r="AM538" s="37"/>
      <c r="AN538" s="37"/>
      <c r="AO538" s="37"/>
      <c r="AP538"/>
      <c r="AQ538"/>
      <c r="AR538" s="37"/>
      <c r="AS538"/>
      <c r="AT538"/>
      <c r="AU538"/>
      <c r="AV538" s="37"/>
      <c r="AW538"/>
      <c r="AX538"/>
      <c r="AY538" s="37"/>
      <c r="AZ538" s="37"/>
      <c r="BA538" s="37"/>
      <c r="BB538"/>
      <c r="BC538" s="37"/>
      <c r="BD538" s="37"/>
      <c r="BE538" s="37"/>
      <c r="BF538" s="37"/>
      <c r="BG538"/>
      <c r="BH538"/>
      <c r="BI538"/>
      <c r="BJ538"/>
      <c r="BK538" s="37"/>
      <c r="BL538"/>
      <c r="BM538" s="37"/>
      <c r="BN538" s="37"/>
      <c r="BO538"/>
      <c r="BP538"/>
      <c r="BQ538"/>
      <c r="BR538" s="37"/>
      <c r="BS538" s="37"/>
    </row>
    <row r="539" spans="1:71" x14ac:dyDescent="0.2">
      <c r="A539" s="40" t="str">
        <f t="shared" si="14"/>
        <v/>
      </c>
      <c r="B539"/>
      <c r="C539"/>
      <c r="D539"/>
      <c r="E539" s="37"/>
      <c r="F539"/>
      <c r="G539"/>
      <c r="H539"/>
      <c r="I539"/>
      <c r="J539"/>
      <c r="K539"/>
      <c r="L539"/>
      <c r="M539"/>
      <c r="N539"/>
      <c r="O539"/>
      <c r="P539"/>
      <c r="Q539"/>
      <c r="R539"/>
      <c r="S539"/>
      <c r="T539"/>
      <c r="U539"/>
      <c r="V539"/>
      <c r="W539"/>
      <c r="X539" s="37"/>
      <c r="Y539"/>
      <c r="Z539"/>
      <c r="AA539"/>
      <c r="AB539"/>
      <c r="AC539"/>
      <c r="AD539"/>
      <c r="AE539"/>
      <c r="AF539"/>
      <c r="AG539"/>
      <c r="AH539"/>
      <c r="AI539"/>
      <c r="AJ539"/>
      <c r="AK539"/>
      <c r="AL539"/>
      <c r="AM539"/>
      <c r="AN539"/>
      <c r="AO539"/>
      <c r="AP539"/>
      <c r="AQ539"/>
      <c r="AR539"/>
      <c r="AS539"/>
      <c r="AT539"/>
      <c r="AU539"/>
      <c r="AV539" s="37"/>
      <c r="AW539"/>
      <c r="AX539" s="37"/>
      <c r="AY539"/>
      <c r="AZ539" s="37"/>
      <c r="BA539"/>
      <c r="BB539"/>
      <c r="BC539"/>
      <c r="BD539"/>
      <c r="BE539"/>
      <c r="BF539" s="37"/>
      <c r="BG539"/>
      <c r="BH539"/>
      <c r="BI539"/>
      <c r="BJ539"/>
      <c r="BK539"/>
      <c r="BL539"/>
      <c r="BM539" s="37"/>
      <c r="BN539"/>
      <c r="BO539"/>
      <c r="BP539"/>
      <c r="BQ539"/>
      <c r="BR539"/>
      <c r="BS539" s="37"/>
    </row>
    <row r="540" spans="1:71" x14ac:dyDescent="0.2">
      <c r="A540" s="40" t="str">
        <f t="shared" si="14"/>
        <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s="37"/>
      <c r="AP540"/>
      <c r="AQ540"/>
      <c r="AR540"/>
      <c r="AS540"/>
      <c r="AT540"/>
      <c r="AU540"/>
      <c r="AV540"/>
      <c r="AW540"/>
      <c r="AX540"/>
      <c r="AY540"/>
      <c r="AZ540" s="37"/>
      <c r="BA540"/>
      <c r="BB540"/>
      <c r="BC540" s="37"/>
      <c r="BD540"/>
      <c r="BE540"/>
      <c r="BF540"/>
      <c r="BG540"/>
      <c r="BH540"/>
      <c r="BI540" s="37"/>
      <c r="BJ540"/>
      <c r="BK540" s="37"/>
      <c r="BL540"/>
      <c r="BM540" s="37"/>
      <c r="BN540" s="37"/>
      <c r="BO540"/>
      <c r="BP540"/>
      <c r="BQ540"/>
      <c r="BR540"/>
      <c r="BS540" s="37"/>
    </row>
    <row r="541" spans="1:71" x14ac:dyDescent="0.2">
      <c r="A541" s="40" t="str">
        <f t="shared" si="14"/>
        <v/>
      </c>
      <c r="B541"/>
      <c r="C541"/>
      <c r="D541"/>
      <c r="E541" s="37"/>
      <c r="F541"/>
      <c r="G541" s="37"/>
      <c r="H541" s="37"/>
      <c r="I541" s="37"/>
      <c r="J541" s="37"/>
      <c r="K541" s="37"/>
      <c r="L541" s="37"/>
      <c r="M541" s="37"/>
      <c r="N541" s="37"/>
      <c r="O541"/>
      <c r="P541"/>
      <c r="Q541" s="37"/>
      <c r="R541" s="37"/>
      <c r="S541" s="37"/>
      <c r="T541" s="37"/>
      <c r="U541" s="37"/>
      <c r="V541" s="37"/>
      <c r="W541" s="37"/>
      <c r="X541" s="37"/>
      <c r="Y541" s="37"/>
      <c r="Z541" s="37"/>
      <c r="AA541"/>
      <c r="AB541" s="37"/>
      <c r="AC541" s="37"/>
      <c r="AD541"/>
      <c r="AE541"/>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c r="BI541" s="37"/>
      <c r="BJ541" s="37"/>
      <c r="BK541" s="37"/>
      <c r="BL541"/>
      <c r="BM541" s="37"/>
      <c r="BN541" s="37"/>
      <c r="BO541" s="37"/>
      <c r="BP541"/>
      <c r="BQ541"/>
      <c r="BR541" s="37"/>
      <c r="BS541" s="37"/>
    </row>
    <row r="542" spans="1:71" x14ac:dyDescent="0.2">
      <c r="A542" s="40" t="str">
        <f t="shared" si="14"/>
        <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s="37"/>
      <c r="AJ542"/>
      <c r="AK542" s="37"/>
      <c r="AL542"/>
      <c r="AM542" s="37"/>
      <c r="AN542"/>
      <c r="AO542" s="37"/>
      <c r="AP542"/>
      <c r="AQ542" s="37"/>
      <c r="AR542"/>
      <c r="AS542"/>
      <c r="AT542"/>
      <c r="AU542" s="37"/>
      <c r="AV542" s="37"/>
      <c r="AW542"/>
      <c r="AX542" s="37"/>
      <c r="AY542"/>
      <c r="AZ542" s="37"/>
      <c r="BA542"/>
      <c r="BB542" s="37"/>
      <c r="BC542" s="37"/>
      <c r="BD542"/>
      <c r="BE542"/>
      <c r="BF542" s="37"/>
      <c r="BG542"/>
      <c r="BH542"/>
      <c r="BI542" s="37"/>
      <c r="BJ542"/>
      <c r="BK542"/>
      <c r="BL542"/>
      <c r="BM542" s="37"/>
      <c r="BN542" s="37"/>
      <c r="BO542"/>
      <c r="BP542"/>
      <c r="BQ542"/>
      <c r="BR542" s="37"/>
      <c r="BS542" s="37"/>
    </row>
    <row r="543" spans="1:71" x14ac:dyDescent="0.2">
      <c r="A543" s="40" t="str">
        <f t="shared" si="14"/>
        <v/>
      </c>
      <c r="B543"/>
      <c r="C543"/>
      <c r="D543" s="37"/>
      <c r="E543" s="37"/>
      <c r="F543"/>
      <c r="G543"/>
      <c r="H543"/>
      <c r="I543"/>
      <c r="J543" s="37"/>
      <c r="K543" s="37"/>
      <c r="L543" s="37"/>
      <c r="M543"/>
      <c r="N543"/>
      <c r="O543"/>
      <c r="P543" s="37"/>
      <c r="Q543"/>
      <c r="R543"/>
      <c r="S543"/>
      <c r="T543"/>
      <c r="U543"/>
      <c r="V543"/>
      <c r="W543"/>
      <c r="X543" s="37"/>
      <c r="Y543"/>
      <c r="Z543"/>
      <c r="AA543"/>
      <c r="AB543"/>
      <c r="AC543"/>
      <c r="AD543"/>
      <c r="AE543"/>
      <c r="AF543"/>
      <c r="AG543"/>
      <c r="AH543"/>
      <c r="AI543" s="37"/>
      <c r="AJ543"/>
      <c r="AK543"/>
      <c r="AL543" s="37"/>
      <c r="AM543"/>
      <c r="AN543"/>
      <c r="AO543" s="37"/>
      <c r="AP543"/>
      <c r="AQ543"/>
      <c r="AR543"/>
      <c r="AS543"/>
      <c r="AT543" s="37"/>
      <c r="AU543" s="37"/>
      <c r="AV543" s="37"/>
      <c r="AW543" s="37"/>
      <c r="AX543" s="37"/>
      <c r="AY543"/>
      <c r="AZ543" s="37"/>
      <c r="BA543" s="37"/>
      <c r="BB543" s="37"/>
      <c r="BC543" s="37"/>
      <c r="BD543" s="37"/>
      <c r="BE543" s="37"/>
      <c r="BF543" s="37"/>
      <c r="BG543"/>
      <c r="BH543"/>
      <c r="BI543"/>
      <c r="BJ543"/>
      <c r="BK543" s="37"/>
      <c r="BL543" s="37"/>
      <c r="BM543" s="37"/>
      <c r="BN543" s="37"/>
      <c r="BO543"/>
      <c r="BP543"/>
      <c r="BQ543"/>
      <c r="BR543" s="37"/>
      <c r="BS543" s="37"/>
    </row>
    <row r="544" spans="1:71" x14ac:dyDescent="0.2">
      <c r="A544" s="40" t="str">
        <f t="shared" si="14"/>
        <v/>
      </c>
      <c r="B544"/>
      <c r="C544"/>
      <c r="D544"/>
      <c r="E544" s="37"/>
      <c r="F544"/>
      <c r="G544" s="37"/>
      <c r="H544" s="37"/>
      <c r="I544" s="37"/>
      <c r="J544" s="37"/>
      <c r="K544" s="37"/>
      <c r="L544" s="37"/>
      <c r="M544" s="37"/>
      <c r="N544" s="37"/>
      <c r="O544"/>
      <c r="P544"/>
      <c r="Q544" s="37"/>
      <c r="R544"/>
      <c r="S544"/>
      <c r="T544"/>
      <c r="U544"/>
      <c r="V544" s="37"/>
      <c r="W544" s="37"/>
      <c r="X544" s="37"/>
      <c r="Y544" s="37"/>
      <c r="Z544" s="37"/>
      <c r="AA544"/>
      <c r="AB544" s="37"/>
      <c r="AC544"/>
      <c r="AD544"/>
      <c r="AE544" s="37"/>
      <c r="AF544" s="37"/>
      <c r="AG544" s="37"/>
      <c r="AH544" s="37"/>
      <c r="AI544" s="37"/>
      <c r="AJ544" s="37"/>
      <c r="AK544"/>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c r="BP544"/>
      <c r="BQ544"/>
      <c r="BR544" s="37"/>
      <c r="BS544" s="37"/>
    </row>
    <row r="545" spans="1:71" x14ac:dyDescent="0.2">
      <c r="A545" s="40" t="str">
        <f t="shared" si="14"/>
        <v/>
      </c>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s="37"/>
      <c r="AP545"/>
      <c r="AQ545"/>
      <c r="AR545"/>
      <c r="AS545"/>
      <c r="AT545"/>
      <c r="AU545"/>
      <c r="AV545" s="37"/>
      <c r="AW545"/>
      <c r="AX545"/>
      <c r="AY545"/>
      <c r="AZ545"/>
      <c r="BA545"/>
      <c r="BB545" s="37"/>
      <c r="BC545" s="37"/>
      <c r="BD545"/>
      <c r="BE545"/>
      <c r="BF545"/>
      <c r="BG545"/>
      <c r="BH545"/>
      <c r="BI545"/>
      <c r="BJ545"/>
      <c r="BK545"/>
      <c r="BL545"/>
      <c r="BM545"/>
      <c r="BN545"/>
      <c r="BO545"/>
      <c r="BP545"/>
      <c r="BQ545"/>
      <c r="BR545"/>
      <c r="BS545" s="37"/>
    </row>
    <row r="546" spans="1:71" x14ac:dyDescent="0.2">
      <c r="A546" s="40" t="str">
        <f t="shared" si="14"/>
        <v/>
      </c>
      <c r="B546"/>
      <c r="C546"/>
      <c r="D546"/>
      <c r="E546" s="37"/>
      <c r="F546"/>
      <c r="G546" s="37"/>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s="37"/>
      <c r="AP546"/>
      <c r="AQ546" s="37"/>
      <c r="AR546"/>
      <c r="AS546" s="37"/>
      <c r="AT546" s="37"/>
      <c r="AU546"/>
      <c r="AV546" s="37"/>
      <c r="AW546"/>
      <c r="AX546" s="37"/>
      <c r="AY546"/>
      <c r="AZ546" s="37"/>
      <c r="BA546"/>
      <c r="BB546" s="37"/>
      <c r="BC546"/>
      <c r="BD546" s="37"/>
      <c r="BE546"/>
      <c r="BF546"/>
      <c r="BG546" s="37"/>
      <c r="BH546"/>
      <c r="BI546" s="37"/>
      <c r="BJ546"/>
      <c r="BK546" s="37"/>
      <c r="BL546"/>
      <c r="BM546"/>
      <c r="BN546" s="37"/>
      <c r="BO546"/>
      <c r="BP546"/>
      <c r="BQ546"/>
      <c r="BR546"/>
      <c r="BS546" s="37"/>
    </row>
    <row r="547" spans="1:71" x14ac:dyDescent="0.2">
      <c r="A547" s="40" t="str">
        <f t="shared" si="14"/>
        <v/>
      </c>
      <c r="B547"/>
      <c r="C547"/>
      <c r="D547"/>
      <c r="E547" s="37"/>
      <c r="F547"/>
      <c r="G547" s="37"/>
      <c r="H547" s="37"/>
      <c r="I547" s="37"/>
      <c r="J547" s="37"/>
      <c r="K547" s="37"/>
      <c r="L547"/>
      <c r="M547" s="37"/>
      <c r="N547" s="37"/>
      <c r="O547"/>
      <c r="P547"/>
      <c r="Q547"/>
      <c r="R547"/>
      <c r="S547"/>
      <c r="T547"/>
      <c r="U547"/>
      <c r="V547" s="37"/>
      <c r="W547" s="37"/>
      <c r="X547" s="37"/>
      <c r="Y547"/>
      <c r="Z547"/>
      <c r="AA547"/>
      <c r="AB547"/>
      <c r="AC547"/>
      <c r="AD547"/>
      <c r="AE547"/>
      <c r="AF547" s="37"/>
      <c r="AG547"/>
      <c r="AH547"/>
      <c r="AI547" s="37"/>
      <c r="AJ547" s="37"/>
      <c r="AK547"/>
      <c r="AL547" s="37"/>
      <c r="AM547" s="37"/>
      <c r="AN547"/>
      <c r="AO547" s="37"/>
      <c r="AP547"/>
      <c r="AQ547" s="37"/>
      <c r="AR547"/>
      <c r="AS547" s="37"/>
      <c r="AT547" s="37"/>
      <c r="AU547"/>
      <c r="AV547" s="37"/>
      <c r="AW547" s="37"/>
      <c r="AX547" s="37"/>
      <c r="AY547" s="37"/>
      <c r="AZ547" s="37"/>
      <c r="BA547" s="37"/>
      <c r="BB547"/>
      <c r="BC547" s="37"/>
      <c r="BD547" s="37"/>
      <c r="BE547" s="37"/>
      <c r="BF547" s="37"/>
      <c r="BG547"/>
      <c r="BH547"/>
      <c r="BI547"/>
      <c r="BJ547"/>
      <c r="BK547" s="37"/>
      <c r="BL547"/>
      <c r="BM547" s="37"/>
      <c r="BN547" s="37"/>
      <c r="BO547"/>
      <c r="BP547"/>
      <c r="BQ547"/>
      <c r="BR547" s="37"/>
      <c r="BS547" s="37"/>
    </row>
    <row r="548" spans="1:71" x14ac:dyDescent="0.2">
      <c r="A548" s="40" t="str">
        <f t="shared" si="14"/>
        <v/>
      </c>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s="37"/>
      <c r="AM548"/>
      <c r="AN548"/>
      <c r="AO548" s="37"/>
      <c r="AP548"/>
      <c r="AQ548"/>
      <c r="AR548" s="37"/>
      <c r="AS548" s="37"/>
      <c r="AT548" s="37"/>
      <c r="AU548"/>
      <c r="AV548" s="37"/>
      <c r="AW548" s="37"/>
      <c r="AX548" s="37"/>
      <c r="AY548"/>
      <c r="AZ548" s="37"/>
      <c r="BA548" s="37"/>
      <c r="BB548" s="37"/>
      <c r="BC548" s="37"/>
      <c r="BD548" s="37"/>
      <c r="BE548"/>
      <c r="BF548"/>
      <c r="BG548"/>
      <c r="BH548"/>
      <c r="BI548" s="37"/>
      <c r="BJ548"/>
      <c r="BK548" s="37"/>
      <c r="BL548" s="37"/>
      <c r="BM548"/>
      <c r="BN548" s="37"/>
      <c r="BO548"/>
      <c r="BP548"/>
      <c r="BQ548"/>
      <c r="BR548"/>
      <c r="BS548" s="37"/>
    </row>
    <row r="549" spans="1:71" x14ac:dyDescent="0.2">
      <c r="A549" s="40" t="str">
        <f t="shared" si="14"/>
        <v/>
      </c>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s="37"/>
      <c r="BA549"/>
      <c r="BB549"/>
      <c r="BC549" s="37"/>
      <c r="BD549"/>
      <c r="BE549"/>
      <c r="BF549"/>
      <c r="BG549"/>
      <c r="BH549"/>
      <c r="BI549"/>
      <c r="BJ549"/>
      <c r="BK549"/>
      <c r="BL549"/>
      <c r="BM549" s="37"/>
      <c r="BN549"/>
      <c r="BO549"/>
      <c r="BP549"/>
      <c r="BQ549"/>
      <c r="BR549"/>
      <c r="BS549" s="37"/>
    </row>
    <row r="550" spans="1:71" x14ac:dyDescent="0.2">
      <c r="A550" s="40" t="str">
        <f t="shared" si="14"/>
        <v/>
      </c>
      <c r="B550"/>
      <c r="C550"/>
      <c r="D550"/>
      <c r="E550" s="37"/>
      <c r="F550"/>
      <c r="G550"/>
      <c r="H550"/>
      <c r="I550" s="37"/>
      <c r="J550"/>
      <c r="K550"/>
      <c r="L550"/>
      <c r="M550"/>
      <c r="N550"/>
      <c r="O550"/>
      <c r="P550"/>
      <c r="Q550"/>
      <c r="R550"/>
      <c r="S550"/>
      <c r="T550"/>
      <c r="U550"/>
      <c r="V550"/>
      <c r="W550"/>
      <c r="X550"/>
      <c r="Y550"/>
      <c r="Z550"/>
      <c r="AA550"/>
      <c r="AB550"/>
      <c r="AC550"/>
      <c r="AD550"/>
      <c r="AE550"/>
      <c r="AF550"/>
      <c r="AG550"/>
      <c r="AH550"/>
      <c r="AI550" s="37"/>
      <c r="AJ550"/>
      <c r="AK550"/>
      <c r="AL550"/>
      <c r="AM550"/>
      <c r="AN550" s="37"/>
      <c r="AO550"/>
      <c r="AP550" s="37"/>
      <c r="AQ550"/>
      <c r="AR550"/>
      <c r="AS550" s="37"/>
      <c r="AT550"/>
      <c r="AU550"/>
      <c r="AV550" s="37"/>
      <c r="AW550" s="37"/>
      <c r="AX550"/>
      <c r="AY550"/>
      <c r="AZ550" s="37"/>
      <c r="BA550"/>
      <c r="BB550"/>
      <c r="BC550" s="37"/>
      <c r="BD550" s="37"/>
      <c r="BE550"/>
      <c r="BF550" s="37"/>
      <c r="BG550"/>
      <c r="BH550"/>
      <c r="BI550"/>
      <c r="BJ550"/>
      <c r="BK550" s="37"/>
      <c r="BL550" s="37"/>
      <c r="BM550"/>
      <c r="BN550" s="37"/>
      <c r="BO550"/>
      <c r="BP550"/>
      <c r="BQ550"/>
      <c r="BR550"/>
      <c r="BS550" s="37"/>
    </row>
    <row r="551" spans="1:71" x14ac:dyDescent="0.2">
      <c r="A551" s="40" t="str">
        <f t="shared" si="14"/>
        <v/>
      </c>
      <c r="B551"/>
      <c r="C551"/>
      <c r="D551"/>
      <c r="E551" s="37"/>
      <c r="F551"/>
      <c r="G551"/>
      <c r="H551"/>
      <c r="I551"/>
      <c r="J551"/>
      <c r="K551"/>
      <c r="L551" s="37"/>
      <c r="M551"/>
      <c r="N551" s="37"/>
      <c r="O551"/>
      <c r="P551"/>
      <c r="Q551"/>
      <c r="R551"/>
      <c r="S551" s="37"/>
      <c r="T551"/>
      <c r="U551"/>
      <c r="V551"/>
      <c r="W551"/>
      <c r="X551"/>
      <c r="Y551" s="37"/>
      <c r="Z551" s="37"/>
      <c r="AA551"/>
      <c r="AB551"/>
      <c r="AC551"/>
      <c r="AD551"/>
      <c r="AE551"/>
      <c r="AF551" s="37"/>
      <c r="AG551"/>
      <c r="AH551"/>
      <c r="AI551"/>
      <c r="AJ551"/>
      <c r="AK551"/>
      <c r="AL551"/>
      <c r="AM551" s="37"/>
      <c r="AN551"/>
      <c r="AO551"/>
      <c r="AP551"/>
      <c r="AQ551" s="37"/>
      <c r="AR551" s="37"/>
      <c r="AS551"/>
      <c r="AT551"/>
      <c r="AU551"/>
      <c r="AV551" s="37"/>
      <c r="AW551"/>
      <c r="AX551"/>
      <c r="AY551"/>
      <c r="AZ551" s="37"/>
      <c r="BA551"/>
      <c r="BB551" s="37"/>
      <c r="BC551"/>
      <c r="BD551"/>
      <c r="BE551"/>
      <c r="BF551"/>
      <c r="BG551"/>
      <c r="BH551"/>
      <c r="BI551"/>
      <c r="BJ551"/>
      <c r="BK551"/>
      <c r="BL551"/>
      <c r="BM551"/>
      <c r="BN551" s="37"/>
      <c r="BO551"/>
      <c r="BP551"/>
      <c r="BQ551"/>
      <c r="BR551" s="37"/>
      <c r="BS551" s="37"/>
    </row>
    <row r="552" spans="1:71" x14ac:dyDescent="0.2">
      <c r="A552" s="40" t="str">
        <f t="shared" si="14"/>
        <v/>
      </c>
      <c r="B552"/>
      <c r="C552"/>
      <c r="D552" s="37"/>
      <c r="E552" s="37"/>
      <c r="F552" s="37"/>
      <c r="G552" s="37"/>
      <c r="H552" s="37"/>
      <c r="I552" s="37"/>
      <c r="J552" s="37"/>
      <c r="K552" s="37"/>
      <c r="L552" s="37"/>
      <c r="M552" s="37"/>
      <c r="N552" s="37"/>
      <c r="O552"/>
      <c r="P552" s="37"/>
      <c r="Q552" s="37"/>
      <c r="R552"/>
      <c r="S552" s="37"/>
      <c r="T552"/>
      <c r="U552" s="37"/>
      <c r="V552" s="37"/>
      <c r="W552" s="37"/>
      <c r="X552" s="37"/>
      <c r="Y552"/>
      <c r="Z552" s="37"/>
      <c r="AA552"/>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c r="BQ552" s="37"/>
      <c r="BR552" s="37"/>
      <c r="BS552" s="37"/>
    </row>
    <row r="553" spans="1:71" x14ac:dyDescent="0.2">
      <c r="A553" s="40" t="str">
        <f t="shared" si="14"/>
        <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s="37"/>
      <c r="AN553"/>
      <c r="AO553" s="37"/>
      <c r="AP553"/>
      <c r="AQ553"/>
      <c r="AR553"/>
      <c r="AS553" s="37"/>
      <c r="AT553" s="37"/>
      <c r="AU553" s="37"/>
      <c r="AV553"/>
      <c r="AW553"/>
      <c r="AX553" s="37"/>
      <c r="AY553"/>
      <c r="AZ553"/>
      <c r="BA553"/>
      <c r="BB553"/>
      <c r="BC553" s="37"/>
      <c r="BD553" s="37"/>
      <c r="BE553"/>
      <c r="BF553"/>
      <c r="BG553"/>
      <c r="BH553"/>
      <c r="BI553"/>
      <c r="BJ553"/>
      <c r="BK553" s="37"/>
      <c r="BL553"/>
      <c r="BM553"/>
      <c r="BN553"/>
      <c r="BO553"/>
      <c r="BP553"/>
      <c r="BQ553"/>
      <c r="BR553"/>
      <c r="BS553" s="37"/>
    </row>
    <row r="554" spans="1:71" x14ac:dyDescent="0.2">
      <c r="A554" s="40" t="str">
        <f t="shared" si="14"/>
        <v/>
      </c>
      <c r="B554"/>
      <c r="C554"/>
      <c r="D554"/>
      <c r="E554" s="37"/>
      <c r="F554"/>
      <c r="G554"/>
      <c r="H554"/>
      <c r="I554"/>
      <c r="J554" s="37"/>
      <c r="K554"/>
      <c r="L554"/>
      <c r="M554"/>
      <c r="N554"/>
      <c r="O554"/>
      <c r="P554"/>
      <c r="Q554"/>
      <c r="R554"/>
      <c r="S554"/>
      <c r="T554"/>
      <c r="U554"/>
      <c r="V554"/>
      <c r="W554"/>
      <c r="X554"/>
      <c r="Y554" s="37"/>
      <c r="Z554"/>
      <c r="AA554"/>
      <c r="AB554"/>
      <c r="AC554"/>
      <c r="AD554"/>
      <c r="AE554"/>
      <c r="AF554"/>
      <c r="AG554"/>
      <c r="AH554" s="37"/>
      <c r="AI554" s="37"/>
      <c r="AJ554"/>
      <c r="AK554"/>
      <c r="AL554"/>
      <c r="AM554"/>
      <c r="AN554" s="37"/>
      <c r="AO554"/>
      <c r="AP554"/>
      <c r="AQ554"/>
      <c r="AR554"/>
      <c r="AS554" s="37"/>
      <c r="AT554"/>
      <c r="AU554" s="37"/>
      <c r="AV554"/>
      <c r="AW554"/>
      <c r="AX554" s="37"/>
      <c r="AY554"/>
      <c r="AZ554" s="37"/>
      <c r="BA554" s="37"/>
      <c r="BB554" s="37"/>
      <c r="BC554" s="37"/>
      <c r="BD554"/>
      <c r="BE554" s="37"/>
      <c r="BF554"/>
      <c r="BG554"/>
      <c r="BH554"/>
      <c r="BI554" s="37"/>
      <c r="BJ554"/>
      <c r="BK554" s="37"/>
      <c r="BL554"/>
      <c r="BM554" s="37"/>
      <c r="BN554" s="37"/>
      <c r="BO554"/>
      <c r="BP554"/>
      <c r="BQ554"/>
      <c r="BR554" s="37"/>
      <c r="BS554" s="37"/>
    </row>
    <row r="555" spans="1:71" x14ac:dyDescent="0.2">
      <c r="A555" s="40" t="str">
        <f t="shared" si="14"/>
        <v/>
      </c>
      <c r="B555"/>
      <c r="C555"/>
      <c r="D555"/>
      <c r="E555" s="37"/>
      <c r="F555" s="37"/>
      <c r="G555"/>
      <c r="H555" s="37"/>
      <c r="I555" s="37"/>
      <c r="J555"/>
      <c r="K555" s="37"/>
      <c r="L555" s="37"/>
      <c r="M555" s="37"/>
      <c r="N555" s="37"/>
      <c r="O555"/>
      <c r="P555"/>
      <c r="Q555"/>
      <c r="R555"/>
      <c r="S555" s="37"/>
      <c r="T555"/>
      <c r="U555" s="37"/>
      <c r="V555" s="37"/>
      <c r="W555"/>
      <c r="X555" s="37"/>
      <c r="Y555"/>
      <c r="Z555" s="37"/>
      <c r="AA555"/>
      <c r="AB555"/>
      <c r="AC555"/>
      <c r="AD555"/>
      <c r="AE555" s="37"/>
      <c r="AF555" s="37"/>
      <c r="AG555" s="37"/>
      <c r="AH555" s="37"/>
      <c r="AI555" s="37"/>
      <c r="AJ555" s="37"/>
      <c r="AK555" s="37"/>
      <c r="AL555" s="37"/>
      <c r="AM555" s="37"/>
      <c r="AN555"/>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c r="BP555" s="37"/>
      <c r="BQ555"/>
      <c r="BR555" s="37"/>
      <c r="BS555" s="37"/>
    </row>
    <row r="556" spans="1:71" x14ac:dyDescent="0.2">
      <c r="A556" s="40" t="str">
        <f t="shared" si="14"/>
        <v/>
      </c>
      <c r="B556"/>
      <c r="C556"/>
      <c r="D556"/>
      <c r="E556"/>
      <c r="F556"/>
      <c r="G556"/>
      <c r="H556"/>
      <c r="I556" s="37"/>
      <c r="J556"/>
      <c r="K556"/>
      <c r="L556"/>
      <c r="M556"/>
      <c r="N556"/>
      <c r="O556"/>
      <c r="P556"/>
      <c r="Q556"/>
      <c r="R556"/>
      <c r="S556"/>
      <c r="T556"/>
      <c r="U556"/>
      <c r="V556"/>
      <c r="W556"/>
      <c r="X556"/>
      <c r="Y556"/>
      <c r="Z556"/>
      <c r="AA556"/>
      <c r="AB556"/>
      <c r="AC556"/>
      <c r="AD556"/>
      <c r="AE556"/>
      <c r="AF556"/>
      <c r="AG556"/>
      <c r="AH556"/>
      <c r="AI556" s="37"/>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s="37"/>
    </row>
    <row r="557" spans="1:71" x14ac:dyDescent="0.2">
      <c r="A557" s="40" t="str">
        <f t="shared" si="14"/>
        <v/>
      </c>
      <c r="B557"/>
      <c r="C557"/>
      <c r="D557"/>
      <c r="E557"/>
      <c r="F557"/>
      <c r="G557" s="37"/>
      <c r="H557"/>
      <c r="I557" s="37"/>
      <c r="J557"/>
      <c r="K557" s="37"/>
      <c r="L557"/>
      <c r="M557"/>
      <c r="N557" s="37"/>
      <c r="O557"/>
      <c r="P557"/>
      <c r="Q557"/>
      <c r="R557"/>
      <c r="S557"/>
      <c r="T557"/>
      <c r="U557"/>
      <c r="V557"/>
      <c r="W557" s="37"/>
      <c r="X557" s="37"/>
      <c r="Y557" s="37"/>
      <c r="Z557" s="37"/>
      <c r="AA557"/>
      <c r="AB557"/>
      <c r="AC557" s="37"/>
      <c r="AD557" s="37"/>
      <c r="AE557"/>
      <c r="AF557"/>
      <c r="AG557"/>
      <c r="AH557" s="37"/>
      <c r="AI557"/>
      <c r="AJ557"/>
      <c r="AK557"/>
      <c r="AL557"/>
      <c r="AM557" s="37"/>
      <c r="AN557"/>
      <c r="AO557" s="37"/>
      <c r="AP557" s="37"/>
      <c r="AQ557"/>
      <c r="AR557" s="37"/>
      <c r="AS557"/>
      <c r="AT557" s="37"/>
      <c r="AU557" s="37"/>
      <c r="AV557" s="37"/>
      <c r="AW557"/>
      <c r="AX557" s="37"/>
      <c r="AY557" s="37"/>
      <c r="AZ557" s="37"/>
      <c r="BA557" s="37"/>
      <c r="BB557" s="37"/>
      <c r="BC557" s="37"/>
      <c r="BD557" s="37"/>
      <c r="BE557" s="37"/>
      <c r="BF557"/>
      <c r="BG557"/>
      <c r="BH557" s="37"/>
      <c r="BI557" s="37"/>
      <c r="BJ557" s="37"/>
      <c r="BK557" s="37"/>
      <c r="BL557" s="37"/>
      <c r="BM557" s="37"/>
      <c r="BN557" s="37"/>
      <c r="BO557"/>
      <c r="BP557"/>
      <c r="BQ557"/>
      <c r="BR557" s="37"/>
      <c r="BS557" s="37"/>
    </row>
    <row r="558" spans="1:71" x14ac:dyDescent="0.2">
      <c r="A558" s="40" t="str">
        <f t="shared" si="14"/>
        <v/>
      </c>
      <c r="B558"/>
      <c r="C558"/>
      <c r="D558"/>
      <c r="E558" s="37"/>
      <c r="F558" s="37"/>
      <c r="G558"/>
      <c r="H558"/>
      <c r="I558" s="37"/>
      <c r="J558" s="37"/>
      <c r="K558"/>
      <c r="L558" s="37"/>
      <c r="M558" s="37"/>
      <c r="N558"/>
      <c r="O558"/>
      <c r="P558"/>
      <c r="Q558"/>
      <c r="R558"/>
      <c r="S558" s="37"/>
      <c r="T558"/>
      <c r="U558"/>
      <c r="V558"/>
      <c r="W558"/>
      <c r="X558" s="37"/>
      <c r="Y558"/>
      <c r="Z558"/>
      <c r="AA558"/>
      <c r="AB558"/>
      <c r="AC558"/>
      <c r="AD558"/>
      <c r="AE558"/>
      <c r="AF558"/>
      <c r="AG558" s="37"/>
      <c r="AH558" s="37"/>
      <c r="AI558" s="37"/>
      <c r="AJ558"/>
      <c r="AK558" s="37"/>
      <c r="AL558" s="37"/>
      <c r="AM558" s="37"/>
      <c r="AN558"/>
      <c r="AO558" s="37"/>
      <c r="AP558"/>
      <c r="AQ558"/>
      <c r="AR558" s="37"/>
      <c r="AS558"/>
      <c r="AT558" s="37"/>
      <c r="AU558"/>
      <c r="AV558" s="37"/>
      <c r="AW558" s="37"/>
      <c r="AX558" s="37"/>
      <c r="AY558"/>
      <c r="AZ558" s="37"/>
      <c r="BA558" s="37"/>
      <c r="BB558" s="37"/>
      <c r="BC558" s="37"/>
      <c r="BD558" s="37"/>
      <c r="BE558" s="37"/>
      <c r="BF558" s="37"/>
      <c r="BG558" s="37"/>
      <c r="BH558"/>
      <c r="BI558" s="37"/>
      <c r="BJ558"/>
      <c r="BK558" s="37"/>
      <c r="BL558"/>
      <c r="BM558" s="37"/>
      <c r="BN558" s="37"/>
      <c r="BO558"/>
      <c r="BP558"/>
      <c r="BQ558"/>
      <c r="BR558"/>
      <c r="BS558" s="37"/>
    </row>
    <row r="559" spans="1:71" x14ac:dyDescent="0.2">
      <c r="A559" s="40" t="str">
        <f t="shared" si="14"/>
        <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s="37"/>
      <c r="AW559"/>
      <c r="AX559" s="37"/>
      <c r="AY559"/>
      <c r="AZ559"/>
      <c r="BA559"/>
      <c r="BB559"/>
      <c r="BC559"/>
      <c r="BD559" s="37"/>
      <c r="BE559"/>
      <c r="BF559"/>
      <c r="BG559"/>
      <c r="BH559"/>
      <c r="BI559"/>
      <c r="BJ559"/>
      <c r="BK559" s="37"/>
      <c r="BL559"/>
      <c r="BM559"/>
      <c r="BN559"/>
      <c r="BO559"/>
      <c r="BP559"/>
      <c r="BQ559"/>
      <c r="BR559"/>
      <c r="BS559" s="37"/>
    </row>
    <row r="560" spans="1:71" x14ac:dyDescent="0.2">
      <c r="A560" s="40" t="str">
        <f t="shared" si="14"/>
        <v/>
      </c>
      <c r="B560"/>
      <c r="C560"/>
      <c r="D560"/>
      <c r="E560" s="37"/>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s="37"/>
      <c r="BB560"/>
      <c r="BC560"/>
      <c r="BD560"/>
      <c r="BE560"/>
      <c r="BF560"/>
      <c r="BG560"/>
      <c r="BH560"/>
      <c r="BI560"/>
      <c r="BJ560"/>
      <c r="BK560"/>
      <c r="BL560"/>
      <c r="BM560"/>
      <c r="BN560"/>
      <c r="BO560"/>
      <c r="BP560"/>
      <c r="BQ560"/>
      <c r="BR560" s="37"/>
      <c r="BS560" s="37"/>
    </row>
    <row r="561" spans="1:71" x14ac:dyDescent="0.2">
      <c r="A561" s="40" t="str">
        <f t="shared" si="14"/>
        <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s="37"/>
      <c r="BD561"/>
      <c r="BE561"/>
      <c r="BF561"/>
      <c r="BG561"/>
      <c r="BH561"/>
      <c r="BI561"/>
      <c r="BJ561"/>
      <c r="BK561"/>
      <c r="BL561"/>
      <c r="BM561"/>
      <c r="BN561"/>
      <c r="BO561"/>
      <c r="BP561"/>
      <c r="BQ561"/>
      <c r="BR561"/>
      <c r="BS561" s="37"/>
    </row>
    <row r="562" spans="1:71" x14ac:dyDescent="0.2">
      <c r="A562" s="40" t="str">
        <f t="shared" si="14"/>
        <v/>
      </c>
      <c r="B562"/>
      <c r="C562"/>
      <c r="D562"/>
      <c r="E562"/>
      <c r="F562"/>
      <c r="G562"/>
      <c r="H562"/>
      <c r="I562"/>
      <c r="J562"/>
      <c r="K562"/>
      <c r="L562"/>
      <c r="M562"/>
      <c r="N562"/>
      <c r="O562"/>
      <c r="P562"/>
      <c r="Q562"/>
      <c r="R562"/>
      <c r="S562"/>
      <c r="T562"/>
      <c r="U562"/>
      <c r="V562"/>
      <c r="W562"/>
      <c r="X562" s="37"/>
      <c r="Y562"/>
      <c r="Z562"/>
      <c r="AA562"/>
      <c r="AB562"/>
      <c r="AC562"/>
      <c r="AD562"/>
      <c r="AE562" s="37"/>
      <c r="AF562"/>
      <c r="AG562"/>
      <c r="AH562"/>
      <c r="AI562"/>
      <c r="AJ562"/>
      <c r="AK562"/>
      <c r="AL562"/>
      <c r="AM562"/>
      <c r="AN562"/>
      <c r="AO562"/>
      <c r="AP562"/>
      <c r="AQ562"/>
      <c r="AR562"/>
      <c r="AS562"/>
      <c r="AT562"/>
      <c r="AU562"/>
      <c r="AV562" s="37"/>
      <c r="AW562"/>
      <c r="AX562"/>
      <c r="AY562"/>
      <c r="AZ562"/>
      <c r="BA562"/>
      <c r="BB562"/>
      <c r="BC562"/>
      <c r="BD562" s="37"/>
      <c r="BE562"/>
      <c r="BF562"/>
      <c r="BG562"/>
      <c r="BH562"/>
      <c r="BI562"/>
      <c r="BJ562"/>
      <c r="BK562"/>
      <c r="BL562"/>
      <c r="BM562" s="37"/>
      <c r="BN562"/>
      <c r="BO562"/>
      <c r="BP562"/>
      <c r="BQ562"/>
      <c r="BR562"/>
      <c r="BS562" s="37"/>
    </row>
    <row r="563" spans="1:71" x14ac:dyDescent="0.2">
      <c r="A563" s="40" t="str">
        <f t="shared" si="14"/>
        <v/>
      </c>
      <c r="B563"/>
      <c r="C563"/>
      <c r="D563"/>
      <c r="E563"/>
      <c r="F563"/>
      <c r="G563"/>
      <c r="H563"/>
      <c r="I563"/>
      <c r="J563"/>
      <c r="K563"/>
      <c r="L563"/>
      <c r="M563"/>
      <c r="N563"/>
      <c r="O563"/>
      <c r="P563"/>
      <c r="Q563"/>
      <c r="R563"/>
      <c r="S563"/>
      <c r="T563"/>
      <c r="U563"/>
      <c r="V563"/>
      <c r="W563"/>
      <c r="X563"/>
      <c r="Y563"/>
      <c r="Z563"/>
      <c r="AA563"/>
      <c r="AB563"/>
      <c r="AC563"/>
      <c r="AD563"/>
      <c r="AE563"/>
      <c r="AF563"/>
      <c r="AG563"/>
      <c r="AH563" s="37"/>
      <c r="AI563" s="37"/>
      <c r="AJ563"/>
      <c r="AK563"/>
      <c r="AL563"/>
      <c r="AM563"/>
      <c r="AN563"/>
      <c r="AO563"/>
      <c r="AP563"/>
      <c r="AQ563"/>
      <c r="AR563" s="37"/>
      <c r="AS563"/>
      <c r="AT563"/>
      <c r="AU563"/>
      <c r="AV563" s="37"/>
      <c r="AW563" s="37"/>
      <c r="AX563"/>
      <c r="AY563"/>
      <c r="AZ563" s="37"/>
      <c r="BA563" s="37"/>
      <c r="BB563" s="37"/>
      <c r="BC563" s="37"/>
      <c r="BD563"/>
      <c r="BE563" s="37"/>
      <c r="BF563"/>
      <c r="BG563"/>
      <c r="BH563"/>
      <c r="BI563"/>
      <c r="BJ563"/>
      <c r="BK563" s="37"/>
      <c r="BL563"/>
      <c r="BM563" s="37"/>
      <c r="BN563" s="37"/>
      <c r="BO563"/>
      <c r="BP563"/>
      <c r="BQ563"/>
      <c r="BR563"/>
      <c r="BS563" s="37"/>
    </row>
    <row r="564" spans="1:71" x14ac:dyDescent="0.2">
      <c r="A564" s="40" t="str">
        <f t="shared" si="14"/>
        <v/>
      </c>
      <c r="B564"/>
      <c r="C564"/>
      <c r="D564"/>
      <c r="E564"/>
      <c r="F564"/>
      <c r="G564"/>
      <c r="H564" s="37"/>
      <c r="I564"/>
      <c r="J564"/>
      <c r="K564"/>
      <c r="L564"/>
      <c r="M564" s="37"/>
      <c r="N564"/>
      <c r="O564"/>
      <c r="P564"/>
      <c r="Q564"/>
      <c r="R564"/>
      <c r="S564"/>
      <c r="T564"/>
      <c r="U564"/>
      <c r="V564"/>
      <c r="W564"/>
      <c r="X564"/>
      <c r="Y564" s="37"/>
      <c r="Z564"/>
      <c r="AA564"/>
      <c r="AB564"/>
      <c r="AC564"/>
      <c r="AD564"/>
      <c r="AE564" s="37"/>
      <c r="AF564"/>
      <c r="AG564"/>
      <c r="AH564"/>
      <c r="AI564" s="37"/>
      <c r="AJ564"/>
      <c r="AK564"/>
      <c r="AL564"/>
      <c r="AM564" s="37"/>
      <c r="AN564"/>
      <c r="AO564" s="37"/>
      <c r="AP564" s="37"/>
      <c r="AQ564"/>
      <c r="AR564" s="37"/>
      <c r="AS564" s="37"/>
      <c r="AT564"/>
      <c r="AU564" s="37"/>
      <c r="AV564" s="37"/>
      <c r="AW564" s="37"/>
      <c r="AX564" s="37"/>
      <c r="AY564"/>
      <c r="AZ564" s="37"/>
      <c r="BA564" s="37"/>
      <c r="BB564" s="37"/>
      <c r="BC564" s="37"/>
      <c r="BD564" s="37"/>
      <c r="BE564" s="37"/>
      <c r="BF564"/>
      <c r="BG564" s="37"/>
      <c r="BH564" s="37"/>
      <c r="BI564" s="37"/>
      <c r="BJ564"/>
      <c r="BK564" s="37"/>
      <c r="BL564" s="37"/>
      <c r="BM564" s="37"/>
      <c r="BN564" s="37"/>
      <c r="BO564"/>
      <c r="BP564"/>
      <c r="BQ564"/>
      <c r="BR564" s="37"/>
      <c r="BS564" s="37"/>
    </row>
    <row r="565" spans="1:71" x14ac:dyDescent="0.2">
      <c r="A565" s="40" t="str">
        <f t="shared" si="14"/>
        <v/>
      </c>
      <c r="B565"/>
      <c r="C565"/>
      <c r="D565"/>
      <c r="E565" s="37"/>
      <c r="F565"/>
      <c r="G565" s="37"/>
      <c r="H565"/>
      <c r="I565" s="37"/>
      <c r="J565"/>
      <c r="K565" s="37"/>
      <c r="L565"/>
      <c r="M565"/>
      <c r="N565" s="37"/>
      <c r="O565"/>
      <c r="P565"/>
      <c r="Q565"/>
      <c r="R565"/>
      <c r="S565"/>
      <c r="T565"/>
      <c r="U565" s="37"/>
      <c r="V565"/>
      <c r="W565" s="37"/>
      <c r="X565" s="37"/>
      <c r="Y565"/>
      <c r="Z565"/>
      <c r="AA565"/>
      <c r="AB565"/>
      <c r="AC565"/>
      <c r="AD565"/>
      <c r="AE565" s="37"/>
      <c r="AF565"/>
      <c r="AG565"/>
      <c r="AH565" s="37"/>
      <c r="AI565" s="37"/>
      <c r="AJ565"/>
      <c r="AK565"/>
      <c r="AL565"/>
      <c r="AM565" s="37"/>
      <c r="AN565"/>
      <c r="AO565" s="37"/>
      <c r="AP565" s="37"/>
      <c r="AQ565" s="37"/>
      <c r="AR565"/>
      <c r="AS565" s="37"/>
      <c r="AT565"/>
      <c r="AU565"/>
      <c r="AV565" s="37"/>
      <c r="AW565" s="37"/>
      <c r="AX565" s="37"/>
      <c r="AY565" s="37"/>
      <c r="AZ565" s="37"/>
      <c r="BA565" s="37"/>
      <c r="BB565" s="37"/>
      <c r="BC565" s="37"/>
      <c r="BD565" s="37"/>
      <c r="BE565" s="37"/>
      <c r="BF565"/>
      <c r="BG565" s="37"/>
      <c r="BH565" s="37"/>
      <c r="BI565" s="37"/>
      <c r="BJ565"/>
      <c r="BK565" s="37"/>
      <c r="BL565" s="37"/>
      <c r="BM565" s="37"/>
      <c r="BN565" s="37"/>
      <c r="BO565"/>
      <c r="BP565"/>
      <c r="BQ565"/>
      <c r="BR565" s="37"/>
      <c r="BS565" s="37"/>
    </row>
    <row r="566" spans="1:71" x14ac:dyDescent="0.2">
      <c r="A566" s="40" t="str">
        <f t="shared" si="14"/>
        <v/>
      </c>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s="37"/>
      <c r="BE566"/>
      <c r="BF566"/>
      <c r="BG566"/>
      <c r="BH566"/>
      <c r="BI566"/>
      <c r="BJ566"/>
      <c r="BK566"/>
      <c r="BL566"/>
      <c r="BM566"/>
      <c r="BN566"/>
      <c r="BO566"/>
      <c r="BP566"/>
      <c r="BQ566"/>
      <c r="BR566"/>
      <c r="BS566" s="37"/>
    </row>
    <row r="567" spans="1:71" x14ac:dyDescent="0.2">
      <c r="A567" s="40" t="str">
        <f t="shared" si="14"/>
        <v/>
      </c>
      <c r="B567"/>
      <c r="C567"/>
      <c r="D567"/>
      <c r="E567"/>
      <c r="F567"/>
      <c r="G567"/>
      <c r="H567"/>
      <c r="I567"/>
      <c r="J567"/>
      <c r="K567"/>
      <c r="L567" s="3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s="37"/>
    </row>
    <row r="568" spans="1:71" x14ac:dyDescent="0.2">
      <c r="A568" s="40" t="str">
        <f t="shared" si="14"/>
        <v/>
      </c>
      <c r="B568"/>
      <c r="C568"/>
      <c r="D568"/>
      <c r="E568" s="37"/>
      <c r="F568" s="37"/>
      <c r="G568" s="37"/>
      <c r="H568" s="37"/>
      <c r="I568" s="37"/>
      <c r="J568" s="37"/>
      <c r="K568" s="37"/>
      <c r="L568" s="37"/>
      <c r="M568" s="37"/>
      <c r="N568" s="37"/>
      <c r="O568"/>
      <c r="P568" s="37"/>
      <c r="Q568" s="37"/>
      <c r="R568"/>
      <c r="S568" s="37"/>
      <c r="T568"/>
      <c r="U568" s="37"/>
      <c r="V568" s="37"/>
      <c r="W568" s="37"/>
      <c r="X568" s="37"/>
      <c r="Y568" s="37"/>
      <c r="Z568" s="37"/>
      <c r="AA568"/>
      <c r="AB568" s="37"/>
      <c r="AC568" s="37"/>
      <c r="AD568" s="37"/>
      <c r="AE568" s="37"/>
      <c r="AF568"/>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c r="BI568" s="37"/>
      <c r="BJ568" s="37"/>
      <c r="BK568" s="37"/>
      <c r="BL568" s="37"/>
      <c r="BM568" s="37"/>
      <c r="BN568" s="37"/>
      <c r="BO568"/>
      <c r="BP568"/>
      <c r="BQ568"/>
      <c r="BR568" s="37"/>
      <c r="BS568" s="37"/>
    </row>
    <row r="569" spans="1:71" x14ac:dyDescent="0.2">
      <c r="A569" s="40" t="str">
        <f t="shared" si="14"/>
        <v/>
      </c>
      <c r="B569"/>
      <c r="C569"/>
      <c r="D569"/>
      <c r="E569"/>
      <c r="F569"/>
      <c r="G569"/>
      <c r="H569"/>
      <c r="I569"/>
      <c r="J569"/>
      <c r="K569"/>
      <c r="L569"/>
      <c r="M569"/>
      <c r="N569"/>
      <c r="O569"/>
      <c r="P569"/>
      <c r="Q569"/>
      <c r="R569"/>
      <c r="S569"/>
      <c r="T569"/>
      <c r="U569" s="37"/>
      <c r="V569"/>
      <c r="W569"/>
      <c r="X569"/>
      <c r="Y569"/>
      <c r="Z569"/>
      <c r="AA569"/>
      <c r="AB569"/>
      <c r="AC569"/>
      <c r="AD569"/>
      <c r="AE569" s="37"/>
      <c r="AF569"/>
      <c r="AG569" s="37"/>
      <c r="AH569"/>
      <c r="AI569"/>
      <c r="AJ569"/>
      <c r="AK569"/>
      <c r="AL569" s="37"/>
      <c r="AM569"/>
      <c r="AN569"/>
      <c r="AO569" s="37"/>
      <c r="AP569"/>
      <c r="AQ569"/>
      <c r="AR569"/>
      <c r="AS569" s="37"/>
      <c r="AT569" s="37"/>
      <c r="AU569" s="37"/>
      <c r="AV569" s="37"/>
      <c r="AW569" s="37"/>
      <c r="AX569" s="37"/>
      <c r="AY569"/>
      <c r="AZ569" s="37"/>
      <c r="BA569"/>
      <c r="BB569"/>
      <c r="BC569" s="37"/>
      <c r="BD569" s="37"/>
      <c r="BE569"/>
      <c r="BF569"/>
      <c r="BG569"/>
      <c r="BH569"/>
      <c r="BI569"/>
      <c r="BJ569"/>
      <c r="BK569" s="37"/>
      <c r="BL569"/>
      <c r="BM569" s="37"/>
      <c r="BN569" s="37"/>
      <c r="BO569"/>
      <c r="BP569"/>
      <c r="BQ569"/>
      <c r="BR569" s="37"/>
      <c r="BS569" s="37"/>
    </row>
    <row r="570" spans="1:71" x14ac:dyDescent="0.2">
      <c r="A570" s="40" t="str">
        <f t="shared" si="14"/>
        <v/>
      </c>
      <c r="B570"/>
      <c r="C570"/>
      <c r="D570" s="37"/>
      <c r="E570" s="37"/>
      <c r="F570" s="37"/>
      <c r="G570" s="37"/>
      <c r="H570" s="37"/>
      <c r="I570" s="37"/>
      <c r="J570" s="37"/>
      <c r="K570" s="37"/>
      <c r="L570" s="37"/>
      <c r="M570" s="37"/>
      <c r="N570" s="37"/>
      <c r="O570"/>
      <c r="P570" s="37"/>
      <c r="Q570" s="37"/>
      <c r="R570" s="37"/>
      <c r="S570" s="37"/>
      <c r="T570" s="37"/>
      <c r="U570" s="37"/>
      <c r="V570" s="37"/>
      <c r="W570" s="37"/>
      <c r="X570" s="37"/>
      <c r="Y570" s="37"/>
      <c r="Z570" s="37"/>
      <c r="AA570"/>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c r="BM570" s="37"/>
      <c r="BN570" s="37"/>
      <c r="BO570" s="37"/>
      <c r="BP570"/>
      <c r="BQ570" s="37"/>
      <c r="BR570" s="37"/>
      <c r="BS570" s="37"/>
    </row>
    <row r="571" spans="1:71" x14ac:dyDescent="0.2">
      <c r="A571" s="40" t="str">
        <f t="shared" si="14"/>
        <v/>
      </c>
      <c r="B571"/>
      <c r="C571"/>
      <c r="D571"/>
      <c r="E571" s="37"/>
      <c r="F571"/>
      <c r="G571"/>
      <c r="H571"/>
      <c r="I571" s="37"/>
      <c r="J571" s="37"/>
      <c r="K571"/>
      <c r="L571"/>
      <c r="M571"/>
      <c r="N571"/>
      <c r="O571"/>
      <c r="P571"/>
      <c r="Q571"/>
      <c r="R571"/>
      <c r="S571" s="37"/>
      <c r="T571"/>
      <c r="U571"/>
      <c r="V571" s="37"/>
      <c r="W571"/>
      <c r="X571" s="37"/>
      <c r="Y571"/>
      <c r="Z571"/>
      <c r="AA571"/>
      <c r="AB571"/>
      <c r="AC571"/>
      <c r="AD571"/>
      <c r="AE571"/>
      <c r="AF571"/>
      <c r="AG571" s="37"/>
      <c r="AH571" s="37"/>
      <c r="AI571"/>
      <c r="AJ571"/>
      <c r="AK571" s="37"/>
      <c r="AL571" s="37"/>
      <c r="AM571"/>
      <c r="AN571"/>
      <c r="AO571"/>
      <c r="AP571" s="37"/>
      <c r="AQ571"/>
      <c r="AR571" s="37"/>
      <c r="AS571"/>
      <c r="AT571" s="37"/>
      <c r="AU571"/>
      <c r="AV571" s="37"/>
      <c r="AW571" s="37"/>
      <c r="AX571" s="37"/>
      <c r="AY571"/>
      <c r="AZ571" s="37"/>
      <c r="BA571" s="37"/>
      <c r="BB571" s="37"/>
      <c r="BC571" s="37"/>
      <c r="BD571" s="37"/>
      <c r="BE571" s="37"/>
      <c r="BF571" s="37"/>
      <c r="BG571" s="37"/>
      <c r="BH571"/>
      <c r="BI571" s="37"/>
      <c r="BJ571"/>
      <c r="BK571" s="37"/>
      <c r="BL571"/>
      <c r="BM571" s="37"/>
      <c r="BN571" s="37"/>
      <c r="BO571"/>
      <c r="BP571"/>
      <c r="BQ571"/>
      <c r="BR571"/>
      <c r="BS571" s="37"/>
    </row>
    <row r="572" spans="1:71" x14ac:dyDescent="0.2">
      <c r="A572" s="40" t="str">
        <f t="shared" si="14"/>
        <v/>
      </c>
      <c r="B572"/>
      <c r="C572"/>
      <c r="D572"/>
      <c r="E572"/>
      <c r="F572"/>
      <c r="G572"/>
      <c r="H572"/>
      <c r="I572"/>
      <c r="J572"/>
      <c r="K572"/>
      <c r="L572"/>
      <c r="M572"/>
      <c r="N572"/>
      <c r="O572"/>
      <c r="P572" s="37"/>
      <c r="Q572"/>
      <c r="R572"/>
      <c r="S572"/>
      <c r="T572"/>
      <c r="U572" s="37"/>
      <c r="V572"/>
      <c r="W572"/>
      <c r="X572"/>
      <c r="Y572"/>
      <c r="Z572"/>
      <c r="AA572"/>
      <c r="AB572"/>
      <c r="AC572"/>
      <c r="AD572"/>
      <c r="AE572"/>
      <c r="AF572"/>
      <c r="AG572" s="37"/>
      <c r="AH572"/>
      <c r="AI572"/>
      <c r="AJ572"/>
      <c r="AK572"/>
      <c r="AL572"/>
      <c r="AM572"/>
      <c r="AN572"/>
      <c r="AO572" s="37"/>
      <c r="AP572"/>
      <c r="AQ572"/>
      <c r="AR572"/>
      <c r="AS572"/>
      <c r="AT572"/>
      <c r="AU572"/>
      <c r="AV572"/>
      <c r="AW572" s="37"/>
      <c r="AX572" s="37"/>
      <c r="AY572"/>
      <c r="AZ572" s="37"/>
      <c r="BA572"/>
      <c r="BB572"/>
      <c r="BC572"/>
      <c r="BD572"/>
      <c r="BE572"/>
      <c r="BF572"/>
      <c r="BG572"/>
      <c r="BH572"/>
      <c r="BI572"/>
      <c r="BJ572"/>
      <c r="BK572"/>
      <c r="BL572"/>
      <c r="BM572" s="37"/>
      <c r="BN572"/>
      <c r="BO572"/>
      <c r="BP572"/>
      <c r="BQ572"/>
      <c r="BR572"/>
      <c r="BS572" s="37"/>
    </row>
    <row r="573" spans="1:71" x14ac:dyDescent="0.2">
      <c r="A573" s="40" t="str">
        <f t="shared" si="14"/>
        <v/>
      </c>
      <c r="B573"/>
      <c r="C573"/>
      <c r="D573"/>
      <c r="E573" s="37"/>
      <c r="F573"/>
      <c r="G573"/>
      <c r="H573"/>
      <c r="I573"/>
      <c r="J573"/>
      <c r="K573"/>
      <c r="L573"/>
      <c r="M573"/>
      <c r="N573"/>
      <c r="O573"/>
      <c r="P573"/>
      <c r="Q573"/>
      <c r="R573"/>
      <c r="S573"/>
      <c r="T573"/>
      <c r="U573"/>
      <c r="V573"/>
      <c r="W573"/>
      <c r="X573" s="37"/>
      <c r="Y573"/>
      <c r="Z573"/>
      <c r="AA573"/>
      <c r="AB573"/>
      <c r="AC573"/>
      <c r="AD573"/>
      <c r="AE573"/>
      <c r="AF573"/>
      <c r="AG573"/>
      <c r="AH573" s="37"/>
      <c r="AI573"/>
      <c r="AJ573"/>
      <c r="AK573"/>
      <c r="AL573"/>
      <c r="AM573"/>
      <c r="AN573"/>
      <c r="AO573" s="37"/>
      <c r="AP573"/>
      <c r="AQ573"/>
      <c r="AR573"/>
      <c r="AS573"/>
      <c r="AT573"/>
      <c r="AU573"/>
      <c r="AV573"/>
      <c r="AW573"/>
      <c r="AX573" s="37"/>
      <c r="AY573"/>
      <c r="AZ573" s="37"/>
      <c r="BA573"/>
      <c r="BB573"/>
      <c r="BC573" s="37"/>
      <c r="BD573"/>
      <c r="BE573"/>
      <c r="BF573"/>
      <c r="BG573"/>
      <c r="BH573"/>
      <c r="BI573"/>
      <c r="BJ573"/>
      <c r="BK573" s="37"/>
      <c r="BL573"/>
      <c r="BM573"/>
      <c r="BN573" s="37"/>
      <c r="BO573"/>
      <c r="BP573"/>
      <c r="BQ573"/>
      <c r="BR573"/>
      <c r="BS573" s="37"/>
    </row>
    <row r="574" spans="1:71" x14ac:dyDescent="0.2">
      <c r="A574" s="40" t="str">
        <f t="shared" si="14"/>
        <v/>
      </c>
      <c r="B574"/>
      <c r="C574"/>
      <c r="D574"/>
      <c r="E574" s="37"/>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s="37"/>
      <c r="BE574"/>
      <c r="BF574"/>
      <c r="BG574"/>
      <c r="BH574"/>
      <c r="BI574"/>
      <c r="BJ574"/>
      <c r="BK574"/>
      <c r="BL574"/>
      <c r="BM574"/>
      <c r="BN574"/>
      <c r="BO574"/>
      <c r="BP574"/>
      <c r="BQ574"/>
      <c r="BR574"/>
      <c r="BS574" s="37"/>
    </row>
    <row r="575" spans="1:71" x14ac:dyDescent="0.2">
      <c r="A575" s="40" t="str">
        <f t="shared" si="14"/>
        <v/>
      </c>
      <c r="B575"/>
      <c r="C575"/>
      <c r="D575"/>
      <c r="E575"/>
      <c r="F575"/>
      <c r="G575"/>
      <c r="H575"/>
      <c r="I575"/>
      <c r="J575"/>
      <c r="K575"/>
      <c r="L575" s="37"/>
      <c r="M575" s="37"/>
      <c r="N575"/>
      <c r="O575"/>
      <c r="P575" s="37"/>
      <c r="Q575"/>
      <c r="R575"/>
      <c r="S575"/>
      <c r="T575"/>
      <c r="U575" s="37"/>
      <c r="V575"/>
      <c r="W575"/>
      <c r="X575"/>
      <c r="Y575" s="37"/>
      <c r="Z575"/>
      <c r="AA575"/>
      <c r="AB575"/>
      <c r="AC575"/>
      <c r="AD575"/>
      <c r="AE575"/>
      <c r="AF575" s="37"/>
      <c r="AG575" s="37"/>
      <c r="AH575" s="37"/>
      <c r="AI575" s="37"/>
      <c r="AJ575" s="37"/>
      <c r="AK575"/>
      <c r="AL575" s="37"/>
      <c r="AM575" s="37"/>
      <c r="AN575"/>
      <c r="AO575" s="37"/>
      <c r="AP575"/>
      <c r="AQ575"/>
      <c r="AR575"/>
      <c r="AS575"/>
      <c r="AT575" s="37"/>
      <c r="AU575"/>
      <c r="AV575" s="37"/>
      <c r="AW575" s="37"/>
      <c r="AX575" s="37"/>
      <c r="AY575" s="37"/>
      <c r="AZ575" s="37"/>
      <c r="BA575" s="37"/>
      <c r="BB575" s="37"/>
      <c r="BC575" s="37"/>
      <c r="BD575" s="37"/>
      <c r="BE575" s="37"/>
      <c r="BF575"/>
      <c r="BG575"/>
      <c r="BH575"/>
      <c r="BI575" s="37"/>
      <c r="BJ575" s="37"/>
      <c r="BK575" s="37"/>
      <c r="BL575"/>
      <c r="BM575" s="37"/>
      <c r="BN575" s="37"/>
      <c r="BO575"/>
      <c r="BP575"/>
      <c r="BQ575"/>
      <c r="BR575" s="37"/>
      <c r="BS575" s="37"/>
    </row>
    <row r="576" spans="1:71" x14ac:dyDescent="0.2">
      <c r="A576" s="40" t="str">
        <f t="shared" si="14"/>
        <v/>
      </c>
      <c r="B576"/>
      <c r="C576"/>
      <c r="D576"/>
      <c r="E576"/>
      <c r="F576"/>
      <c r="G576"/>
      <c r="H576"/>
      <c r="I576" s="37"/>
      <c r="J576" s="37"/>
      <c r="K576"/>
      <c r="L576"/>
      <c r="M576"/>
      <c r="N576" s="37"/>
      <c r="O576"/>
      <c r="P576"/>
      <c r="Q576"/>
      <c r="R576"/>
      <c r="S576"/>
      <c r="T576"/>
      <c r="U576"/>
      <c r="V576"/>
      <c r="W576"/>
      <c r="X576"/>
      <c r="Y576"/>
      <c r="Z576"/>
      <c r="AA576"/>
      <c r="AB576"/>
      <c r="AC576"/>
      <c r="AD576"/>
      <c r="AE576"/>
      <c r="AF576"/>
      <c r="AG576"/>
      <c r="AH576"/>
      <c r="AI576"/>
      <c r="AJ576"/>
      <c r="AK576"/>
      <c r="AL576"/>
      <c r="AM576"/>
      <c r="AN576"/>
      <c r="AO576"/>
      <c r="AP576"/>
      <c r="AQ576" s="37"/>
      <c r="AR576"/>
      <c r="AS576"/>
      <c r="AT576"/>
      <c r="AU576"/>
      <c r="AV576"/>
      <c r="AW576" s="37"/>
      <c r="AX576"/>
      <c r="AY576"/>
      <c r="AZ576" s="37"/>
      <c r="BA576" s="37"/>
      <c r="BB576" s="37"/>
      <c r="BC576" s="37"/>
      <c r="BD576"/>
      <c r="BE576"/>
      <c r="BF576"/>
      <c r="BG576" s="37"/>
      <c r="BH576"/>
      <c r="BI576" s="37"/>
      <c r="BJ576"/>
      <c r="BK576" s="37"/>
      <c r="BL576" s="37"/>
      <c r="BM576" s="37"/>
      <c r="BN576" s="37"/>
      <c r="BO576"/>
      <c r="BP576"/>
      <c r="BQ576"/>
      <c r="BR576" s="37"/>
      <c r="BS576" s="37"/>
    </row>
    <row r="577" spans="1:71" x14ac:dyDescent="0.2">
      <c r="A577" s="40" t="str">
        <f t="shared" si="14"/>
        <v/>
      </c>
      <c r="B577"/>
      <c r="C577"/>
      <c r="D577" s="37"/>
      <c r="E577" s="37"/>
      <c r="F577"/>
      <c r="G577" s="37"/>
      <c r="H577" s="37"/>
      <c r="I577" s="37"/>
      <c r="J577" s="37"/>
      <c r="K577" s="37"/>
      <c r="L577" s="37"/>
      <c r="M577" s="37"/>
      <c r="N577" s="37"/>
      <c r="O577"/>
      <c r="P577"/>
      <c r="Q577" s="37"/>
      <c r="R577" s="37"/>
      <c r="S577" s="37"/>
      <c r="T577"/>
      <c r="U577" s="37"/>
      <c r="V577" s="37"/>
      <c r="W577" s="37"/>
      <c r="X577" s="37"/>
      <c r="Y577"/>
      <c r="Z577" s="37"/>
      <c r="AA577"/>
      <c r="AB577"/>
      <c r="AC577"/>
      <c r="AD577"/>
      <c r="AE577"/>
      <c r="AF577"/>
      <c r="AG577" s="37"/>
      <c r="AH577" s="37"/>
      <c r="AI577" s="37"/>
      <c r="AJ577" s="37"/>
      <c r="AK577" s="37"/>
      <c r="AL577" s="37"/>
      <c r="AM577" s="37"/>
      <c r="AN57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c r="BP577"/>
      <c r="BQ577" s="37"/>
      <c r="BR577" s="37"/>
      <c r="BS577" s="37"/>
    </row>
    <row r="578" spans="1:71" x14ac:dyDescent="0.2">
      <c r="A578" s="40" t="str">
        <f t="shared" si="14"/>
        <v/>
      </c>
      <c r="B578"/>
      <c r="C578"/>
      <c r="D578"/>
      <c r="E578"/>
      <c r="F578"/>
      <c r="G578"/>
      <c r="H578"/>
      <c r="I578"/>
      <c r="J578"/>
      <c r="K578"/>
      <c r="L578"/>
      <c r="M578" s="37"/>
      <c r="N578"/>
      <c r="O578"/>
      <c r="P578"/>
      <c r="Q578"/>
      <c r="R578"/>
      <c r="S578"/>
      <c r="T578"/>
      <c r="U578" s="37"/>
      <c r="V578"/>
      <c r="W578"/>
      <c r="X578" s="37"/>
      <c r="Y578"/>
      <c r="Z578"/>
      <c r="AA578"/>
      <c r="AB578"/>
      <c r="AC578"/>
      <c r="AD578"/>
      <c r="AE578"/>
      <c r="AF578"/>
      <c r="AG578"/>
      <c r="AH578"/>
      <c r="AI578"/>
      <c r="AJ578"/>
      <c r="AK578"/>
      <c r="AL578"/>
      <c r="AM578"/>
      <c r="AN578"/>
      <c r="AO578"/>
      <c r="AP578"/>
      <c r="AQ578"/>
      <c r="AR578"/>
      <c r="AS578"/>
      <c r="AT578"/>
      <c r="AU578"/>
      <c r="AV578" s="37"/>
      <c r="AW578"/>
      <c r="AX578" s="37"/>
      <c r="AY578"/>
      <c r="AZ578" s="37"/>
      <c r="BA578"/>
      <c r="BB578"/>
      <c r="BC578"/>
      <c r="BD578" s="37"/>
      <c r="BE578"/>
      <c r="BF578"/>
      <c r="BG578"/>
      <c r="BH578"/>
      <c r="BI578"/>
      <c r="BJ578"/>
      <c r="BK578"/>
      <c r="BL578"/>
      <c r="BM578"/>
      <c r="BN578" s="37"/>
      <c r="BO578"/>
      <c r="BP578"/>
      <c r="BQ578"/>
      <c r="BR578"/>
      <c r="BS578" s="37"/>
    </row>
    <row r="579" spans="1:71" x14ac:dyDescent="0.2">
      <c r="A579" s="40" t="str">
        <f t="shared" ref="A579:A642" si="15">B579&amp;C579</f>
        <v/>
      </c>
      <c r="B579"/>
      <c r="C579"/>
      <c r="D579" s="37"/>
      <c r="E579" s="37"/>
      <c r="F579"/>
      <c r="G579" s="37"/>
      <c r="H579" s="37"/>
      <c r="I579" s="37"/>
      <c r="J579" s="37"/>
      <c r="K579" s="37"/>
      <c r="L579" s="37"/>
      <c r="M579" s="37"/>
      <c r="N579" s="37"/>
      <c r="O579"/>
      <c r="P579"/>
      <c r="Q579" s="37"/>
      <c r="R579" s="37"/>
      <c r="S579"/>
      <c r="T579"/>
      <c r="U579" s="37"/>
      <c r="V579" s="37"/>
      <c r="W579" s="37"/>
      <c r="X579" s="37"/>
      <c r="Y579" s="37"/>
      <c r="Z579"/>
      <c r="AA579"/>
      <c r="AB579"/>
      <c r="AC579" s="37"/>
      <c r="AD579"/>
      <c r="AE579" s="37"/>
      <c r="AF579" s="37"/>
      <c r="AG579" s="37"/>
      <c r="AH579" s="37"/>
      <c r="AI579" s="37"/>
      <c r="AJ579" s="37"/>
      <c r="AK579" s="37"/>
      <c r="AL579" s="37"/>
      <c r="AM579" s="37"/>
      <c r="AN579" s="37"/>
      <c r="AO579" s="37"/>
      <c r="AP579"/>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c r="BQ579" s="37"/>
      <c r="BR579" s="37"/>
      <c r="BS579" s="37"/>
    </row>
    <row r="580" spans="1:71" x14ac:dyDescent="0.2">
      <c r="A580" s="40" t="str">
        <f t="shared" si="15"/>
        <v/>
      </c>
      <c r="B580"/>
      <c r="C580"/>
      <c r="D580"/>
      <c r="E580" s="37"/>
      <c r="F580"/>
      <c r="G580"/>
      <c r="H580"/>
      <c r="I580"/>
      <c r="J580"/>
      <c r="K580"/>
      <c r="L580" s="37"/>
      <c r="M580"/>
      <c r="N580"/>
      <c r="O580"/>
      <c r="P580"/>
      <c r="Q580"/>
      <c r="R580"/>
      <c r="S580"/>
      <c r="T580"/>
      <c r="U580"/>
      <c r="V580"/>
      <c r="W580" s="37"/>
      <c r="X580"/>
      <c r="Y580" s="37"/>
      <c r="Z580"/>
      <c r="AA580"/>
      <c r="AB580"/>
      <c r="AC580"/>
      <c r="AD580"/>
      <c r="AE580"/>
      <c r="AF580"/>
      <c r="AG580"/>
      <c r="AH580"/>
      <c r="AI580"/>
      <c r="AJ580"/>
      <c r="AK580"/>
      <c r="AL580"/>
      <c r="AM580" s="37"/>
      <c r="AN580"/>
      <c r="AO580"/>
      <c r="AP580"/>
      <c r="AQ580"/>
      <c r="AR580" s="37"/>
      <c r="AS580"/>
      <c r="AT580"/>
      <c r="AU580"/>
      <c r="AV580"/>
      <c r="AW580"/>
      <c r="AX580"/>
      <c r="AY580"/>
      <c r="AZ580" s="37"/>
      <c r="BA580"/>
      <c r="BB580"/>
      <c r="BC580" s="37"/>
      <c r="BD580"/>
      <c r="BE580" s="37"/>
      <c r="BF580"/>
      <c r="BG580"/>
      <c r="BH580"/>
      <c r="BI580"/>
      <c r="BJ580"/>
      <c r="BK580"/>
      <c r="BL580"/>
      <c r="BM580"/>
      <c r="BN580"/>
      <c r="BO580"/>
      <c r="BP580"/>
      <c r="BQ580"/>
      <c r="BR580"/>
      <c r="BS580" s="37"/>
    </row>
    <row r="581" spans="1:71" x14ac:dyDescent="0.2">
      <c r="A581" s="40" t="str">
        <f t="shared" si="15"/>
        <v/>
      </c>
      <c r="B581"/>
      <c r="C581"/>
      <c r="D581"/>
      <c r="E581"/>
      <c r="F581"/>
      <c r="G581"/>
      <c r="H581"/>
      <c r="I581"/>
      <c r="J581"/>
      <c r="K581"/>
      <c r="L581"/>
      <c r="M581"/>
      <c r="N581"/>
      <c r="O581"/>
      <c r="P581"/>
      <c r="Q581"/>
      <c r="R581"/>
      <c r="S581"/>
      <c r="T581"/>
      <c r="U581"/>
      <c r="V581"/>
      <c r="W581"/>
      <c r="X581" s="37"/>
      <c r="Y581"/>
      <c r="Z581"/>
      <c r="AA581"/>
      <c r="AB581"/>
      <c r="AC581"/>
      <c r="AD581"/>
      <c r="AE581"/>
      <c r="AF581"/>
      <c r="AG581"/>
      <c r="AH581"/>
      <c r="AI581"/>
      <c r="AJ581"/>
      <c r="AK581"/>
      <c r="AL581" s="37"/>
      <c r="AM581"/>
      <c r="AN581"/>
      <c r="AO581" s="37"/>
      <c r="AP581"/>
      <c r="AQ581"/>
      <c r="AR581"/>
      <c r="AS581"/>
      <c r="AT581"/>
      <c r="AU581"/>
      <c r="AV581" s="37"/>
      <c r="AW581"/>
      <c r="AX581" s="37"/>
      <c r="AY581"/>
      <c r="AZ581"/>
      <c r="BA581"/>
      <c r="BB581"/>
      <c r="BC581" s="37"/>
      <c r="BD581"/>
      <c r="BE581" s="37"/>
      <c r="BF581"/>
      <c r="BG581"/>
      <c r="BH581"/>
      <c r="BI581"/>
      <c r="BJ581"/>
      <c r="BK581" s="37"/>
      <c r="BL581"/>
      <c r="BM581" s="37"/>
      <c r="BN581"/>
      <c r="BO581"/>
      <c r="BP581"/>
      <c r="BQ581"/>
      <c r="BR581"/>
      <c r="BS581" s="37"/>
    </row>
    <row r="582" spans="1:71" x14ac:dyDescent="0.2">
      <c r="A582" s="40" t="str">
        <f t="shared" si="15"/>
        <v/>
      </c>
      <c r="B582"/>
      <c r="C582"/>
      <c r="D582" s="37"/>
      <c r="E582" s="37"/>
      <c r="F582" s="37"/>
      <c r="G582" s="37"/>
      <c r="H582" s="37"/>
      <c r="I582" s="37"/>
      <c r="J582" s="37"/>
      <c r="K582" s="37"/>
      <c r="L582" s="37"/>
      <c r="M582" s="37"/>
      <c r="N582" s="37"/>
      <c r="O582"/>
      <c r="P582" s="37"/>
      <c r="Q582"/>
      <c r="R582" s="37"/>
      <c r="S582" s="37"/>
      <c r="T582" s="37"/>
      <c r="U582" s="37"/>
      <c r="V582" s="37"/>
      <c r="W582" s="37"/>
      <c r="X582" s="37"/>
      <c r="Y582"/>
      <c r="Z582" s="37"/>
      <c r="AA582"/>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c r="BQ582"/>
      <c r="BR582" s="37"/>
      <c r="BS582" s="37"/>
    </row>
    <row r="583" spans="1:71" x14ac:dyDescent="0.2">
      <c r="A583" s="40" t="str">
        <f t="shared" si="15"/>
        <v/>
      </c>
      <c r="B583"/>
      <c r="C583"/>
      <c r="D583"/>
      <c r="E583" s="37"/>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s="37"/>
    </row>
    <row r="584" spans="1:71" x14ac:dyDescent="0.2">
      <c r="A584" s="40" t="str">
        <f t="shared" si="15"/>
        <v/>
      </c>
      <c r="B584"/>
      <c r="C584"/>
      <c r="D584"/>
      <c r="E584" s="37"/>
      <c r="F584" s="37"/>
      <c r="G584" s="37"/>
      <c r="H584" s="37"/>
      <c r="I584" s="37"/>
      <c r="J584" s="37"/>
      <c r="K584" s="37"/>
      <c r="L584" s="37"/>
      <c r="M584" s="37"/>
      <c r="N584" s="37"/>
      <c r="O584"/>
      <c r="P584"/>
      <c r="Q584"/>
      <c r="R584"/>
      <c r="S584" s="37"/>
      <c r="T584" s="37"/>
      <c r="U584" s="37"/>
      <c r="V584" s="37"/>
      <c r="W584"/>
      <c r="X584" s="37"/>
      <c r="Y584"/>
      <c r="Z584" s="37"/>
      <c r="AA584"/>
      <c r="AB584"/>
      <c r="AC584" s="37"/>
      <c r="AD584"/>
      <c r="AE584" s="37"/>
      <c r="AF584" s="37"/>
      <c r="AG584" s="37"/>
      <c r="AH584" s="37"/>
      <c r="AI584" s="37"/>
      <c r="AJ584"/>
      <c r="AK584" s="37"/>
      <c r="AL584" s="37"/>
      <c r="AM584" s="37"/>
      <c r="AN584"/>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c r="BP584"/>
      <c r="BQ584"/>
      <c r="BR584" s="37"/>
      <c r="BS584" s="37"/>
    </row>
    <row r="585" spans="1:71" x14ac:dyDescent="0.2">
      <c r="A585" s="40" t="str">
        <f t="shared" si="15"/>
        <v/>
      </c>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s="37"/>
      <c r="AY585"/>
      <c r="AZ585"/>
      <c r="BA585"/>
      <c r="BB585"/>
      <c r="BC585"/>
      <c r="BD585" s="37"/>
      <c r="BE585"/>
      <c r="BF585"/>
      <c r="BG585"/>
      <c r="BH585"/>
      <c r="BI585"/>
      <c r="BJ585"/>
      <c r="BK585"/>
      <c r="BL585"/>
      <c r="BM585"/>
      <c r="BN585"/>
      <c r="BO585"/>
      <c r="BP585"/>
      <c r="BQ585"/>
      <c r="BR585"/>
      <c r="BS585" s="37"/>
    </row>
    <row r="586" spans="1:71" x14ac:dyDescent="0.2">
      <c r="A586" s="40" t="str">
        <f t="shared" si="15"/>
        <v/>
      </c>
      <c r="B586"/>
      <c r="C586"/>
      <c r="D586" s="37"/>
      <c r="E586" s="37"/>
      <c r="F586" s="37"/>
      <c r="G586" s="37"/>
      <c r="H586" s="37"/>
      <c r="I586" s="37"/>
      <c r="J586" s="37"/>
      <c r="K586" s="37"/>
      <c r="L586" s="37"/>
      <c r="M586" s="37"/>
      <c r="N586" s="37"/>
      <c r="O586"/>
      <c r="P586"/>
      <c r="Q586" s="37"/>
      <c r="R586"/>
      <c r="S586" s="37"/>
      <c r="T586" s="37"/>
      <c r="U586" s="37"/>
      <c r="V586" s="37"/>
      <c r="W586" s="37"/>
      <c r="X586" s="37"/>
      <c r="Y586" s="37"/>
      <c r="Z586" s="37"/>
      <c r="AA586"/>
      <c r="AB586"/>
      <c r="AC586" s="37"/>
      <c r="AD586"/>
      <c r="AE586"/>
      <c r="AF586"/>
      <c r="AG586" s="37"/>
      <c r="AH586" s="37"/>
      <c r="AI586" s="37"/>
      <c r="AJ586" s="37"/>
      <c r="AK586" s="37"/>
      <c r="AL586" s="37"/>
      <c r="AM586" s="37"/>
      <c r="AN586" s="37"/>
      <c r="AO586" s="37"/>
      <c r="AP586" s="37"/>
      <c r="AQ586"/>
      <c r="AR586" s="37"/>
      <c r="AS586" s="37"/>
      <c r="AT586" s="37"/>
      <c r="AU586" s="37"/>
      <c r="AV586" s="37"/>
      <c r="AW586" s="37"/>
      <c r="AX586" s="37"/>
      <c r="AY586" s="37"/>
      <c r="AZ586" s="37"/>
      <c r="BA586" s="37"/>
      <c r="BB586" s="37"/>
      <c r="BC586" s="37"/>
      <c r="BD586" s="37"/>
      <c r="BE586" s="37"/>
      <c r="BF586" s="37"/>
      <c r="BG586" s="37"/>
      <c r="BH586"/>
      <c r="BI586" s="37"/>
      <c r="BJ586" s="37"/>
      <c r="BK586" s="37"/>
      <c r="BL586" s="37"/>
      <c r="BM586" s="37"/>
      <c r="BN586" s="37"/>
      <c r="BO586"/>
      <c r="BP586"/>
      <c r="BQ586"/>
      <c r="BR586" s="37"/>
      <c r="BS586" s="37"/>
    </row>
    <row r="587" spans="1:71" x14ac:dyDescent="0.2">
      <c r="A587" s="40" t="str">
        <f t="shared" si="15"/>
        <v/>
      </c>
      <c r="B587"/>
      <c r="C587"/>
      <c r="D587"/>
      <c r="E587"/>
      <c r="F587"/>
      <c r="G587"/>
      <c r="H587"/>
      <c r="I587" s="37"/>
      <c r="J587"/>
      <c r="K587" s="37"/>
      <c r="L587" s="37"/>
      <c r="M587" s="37"/>
      <c r="N587" s="37"/>
      <c r="O587"/>
      <c r="P587"/>
      <c r="Q587"/>
      <c r="R587"/>
      <c r="S587"/>
      <c r="T587"/>
      <c r="U587"/>
      <c r="V587"/>
      <c r="W587"/>
      <c r="X587"/>
      <c r="Y587"/>
      <c r="Z587"/>
      <c r="AA587"/>
      <c r="AB587"/>
      <c r="AC587"/>
      <c r="AD587"/>
      <c r="AE587"/>
      <c r="AF587"/>
      <c r="AG587"/>
      <c r="AH587"/>
      <c r="AI587"/>
      <c r="AJ587"/>
      <c r="AK587"/>
      <c r="AL587"/>
      <c r="AM587"/>
      <c r="AN587"/>
      <c r="AO587"/>
      <c r="AP587"/>
      <c r="AQ587"/>
      <c r="AR587" s="37"/>
      <c r="AS587"/>
      <c r="AT587" s="37"/>
      <c r="AU587"/>
      <c r="AV587"/>
      <c r="AW587"/>
      <c r="AX587" s="37"/>
      <c r="AY587"/>
      <c r="AZ587"/>
      <c r="BA587"/>
      <c r="BB587"/>
      <c r="BC587" s="37"/>
      <c r="BD587" s="37"/>
      <c r="BE587" s="37"/>
      <c r="BF587"/>
      <c r="BG587"/>
      <c r="BH587"/>
      <c r="BI587"/>
      <c r="BJ587"/>
      <c r="BK587"/>
      <c r="BL587"/>
      <c r="BM587"/>
      <c r="BN587" s="37"/>
      <c r="BO587"/>
      <c r="BP587"/>
      <c r="BQ587"/>
      <c r="BR587"/>
      <c r="BS587" s="37"/>
    </row>
    <row r="588" spans="1:71" x14ac:dyDescent="0.2">
      <c r="A588" s="40" t="str">
        <f t="shared" si="15"/>
        <v/>
      </c>
      <c r="B588"/>
      <c r="C588"/>
      <c r="D588"/>
      <c r="E588" s="37"/>
      <c r="F588" s="37"/>
      <c r="G588"/>
      <c r="H588" s="37"/>
      <c r="I588" s="37"/>
      <c r="J588" s="37"/>
      <c r="K588" s="37"/>
      <c r="L588" s="37"/>
      <c r="M588" s="37"/>
      <c r="N588" s="37"/>
      <c r="O588"/>
      <c r="P588"/>
      <c r="Q588"/>
      <c r="R588"/>
      <c r="S588" s="37"/>
      <c r="T588"/>
      <c r="U588" s="37"/>
      <c r="V588"/>
      <c r="W588"/>
      <c r="X588"/>
      <c r="Y588"/>
      <c r="Z588"/>
      <c r="AA588"/>
      <c r="AB588"/>
      <c r="AC588"/>
      <c r="AD588"/>
      <c r="AE588"/>
      <c r="AF588"/>
      <c r="AG588" s="37"/>
      <c r="AH588" s="37"/>
      <c r="AI588" s="37"/>
      <c r="AJ588"/>
      <c r="AK588" s="37"/>
      <c r="AL588" s="37"/>
      <c r="AM588" s="37"/>
      <c r="AN588"/>
      <c r="AO588"/>
      <c r="AP588" s="37"/>
      <c r="AQ588" s="37"/>
      <c r="AR588" s="37"/>
      <c r="AS588" s="37"/>
      <c r="AT588" s="37"/>
      <c r="AU588"/>
      <c r="AV588" s="37"/>
      <c r="AW588" s="37"/>
      <c r="AX588" s="37"/>
      <c r="AY588"/>
      <c r="AZ588" s="37"/>
      <c r="BA588" s="37"/>
      <c r="BB588" s="37"/>
      <c r="BC588" s="37"/>
      <c r="BD588" s="37"/>
      <c r="BE588" s="37"/>
      <c r="BF588" s="37"/>
      <c r="BG588" s="37"/>
      <c r="BH588" s="37"/>
      <c r="BI588" s="37"/>
      <c r="BJ588" s="37"/>
      <c r="BK588" s="37"/>
      <c r="BL588"/>
      <c r="BM588" s="37"/>
      <c r="BN588" s="37"/>
      <c r="BO588"/>
      <c r="BP588"/>
      <c r="BQ588"/>
      <c r="BR588"/>
      <c r="BS588" s="37"/>
    </row>
    <row r="589" spans="1:71" x14ac:dyDescent="0.2">
      <c r="A589" s="40" t="str">
        <f t="shared" si="15"/>
        <v/>
      </c>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s="37"/>
      <c r="AP589"/>
      <c r="AQ589"/>
      <c r="AR589"/>
      <c r="AS589"/>
      <c r="AT589"/>
      <c r="AU589"/>
      <c r="AV589" s="37"/>
      <c r="AW589"/>
      <c r="AX589" s="37"/>
      <c r="AY589"/>
      <c r="AZ589" s="37"/>
      <c r="BA589"/>
      <c r="BB589" s="37"/>
      <c r="BC589" s="37"/>
      <c r="BD589" s="37"/>
      <c r="BE589"/>
      <c r="BF589"/>
      <c r="BG589"/>
      <c r="BH589"/>
      <c r="BI589"/>
      <c r="BJ589"/>
      <c r="BK589" s="37"/>
      <c r="BL589"/>
      <c r="BM589" s="37"/>
      <c r="BN589"/>
      <c r="BO589"/>
      <c r="BP589"/>
      <c r="BQ589"/>
      <c r="BR589"/>
      <c r="BS589" s="37"/>
    </row>
    <row r="590" spans="1:71" x14ac:dyDescent="0.2">
      <c r="A590" s="40" t="str">
        <f t="shared" si="15"/>
        <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s="37"/>
      <c r="AW590"/>
      <c r="AX590" s="37"/>
      <c r="AY590"/>
      <c r="AZ590" s="37"/>
      <c r="BA590" s="37"/>
      <c r="BB590"/>
      <c r="BC590"/>
      <c r="BD590" s="37"/>
      <c r="BE590"/>
      <c r="BF590"/>
      <c r="BG590"/>
      <c r="BH590"/>
      <c r="BI590"/>
      <c r="BJ590"/>
      <c r="BK590"/>
      <c r="BL590"/>
      <c r="BM590"/>
      <c r="BN590" s="37"/>
      <c r="BO590"/>
      <c r="BP590"/>
      <c r="BQ590"/>
      <c r="BR590"/>
      <c r="BS590" s="37"/>
    </row>
    <row r="591" spans="1:71" x14ac:dyDescent="0.2">
      <c r="A591" s="40" t="str">
        <f t="shared" si="15"/>
        <v/>
      </c>
      <c r="B591"/>
      <c r="C591"/>
      <c r="D591"/>
      <c r="E591"/>
      <c r="F591"/>
      <c r="G591"/>
      <c r="H591"/>
      <c r="I591"/>
      <c r="J591"/>
      <c r="K591"/>
      <c r="L591"/>
      <c r="M591"/>
      <c r="N591"/>
      <c r="O591"/>
      <c r="P591"/>
      <c r="Q591"/>
      <c r="R591"/>
      <c r="S591"/>
      <c r="T591"/>
      <c r="U591" s="37"/>
      <c r="V591"/>
      <c r="W591"/>
      <c r="X591" s="37"/>
      <c r="Y591"/>
      <c r="Z591"/>
      <c r="AA591"/>
      <c r="AB591"/>
      <c r="AC591"/>
      <c r="AD591"/>
      <c r="AE591"/>
      <c r="AF591"/>
      <c r="AG591"/>
      <c r="AH591"/>
      <c r="AI591"/>
      <c r="AJ591"/>
      <c r="AK591"/>
      <c r="AL591"/>
      <c r="AM591"/>
      <c r="AN591"/>
      <c r="AO591" s="37"/>
      <c r="AP591"/>
      <c r="AQ591"/>
      <c r="AR591"/>
      <c r="AS591" s="37"/>
      <c r="AT591" s="37"/>
      <c r="AU591"/>
      <c r="AV591" s="37"/>
      <c r="AW591" s="37"/>
      <c r="AX591" s="37"/>
      <c r="AY591" s="37"/>
      <c r="AZ591" s="37"/>
      <c r="BA591"/>
      <c r="BB591" s="37"/>
      <c r="BC591" s="37"/>
      <c r="BD591" s="37"/>
      <c r="BE591"/>
      <c r="BF591"/>
      <c r="BG591"/>
      <c r="BH591"/>
      <c r="BI591" s="37"/>
      <c r="BJ591"/>
      <c r="BK591" s="37"/>
      <c r="BL591" s="37"/>
      <c r="BM591" s="37"/>
      <c r="BN591" s="37"/>
      <c r="BO591"/>
      <c r="BP591"/>
      <c r="BQ591"/>
      <c r="BR591"/>
      <c r="BS591" s="37"/>
    </row>
    <row r="592" spans="1:71" x14ac:dyDescent="0.2">
      <c r="A592" s="40" t="str">
        <f t="shared" si="15"/>
        <v/>
      </c>
      <c r="B592"/>
      <c r="C592"/>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row>
    <row r="593" spans="1:71" x14ac:dyDescent="0.2">
      <c r="A593" s="40" t="str">
        <f t="shared" si="15"/>
        <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s="37"/>
      <c r="BL593"/>
      <c r="BM593"/>
      <c r="BN593" s="37"/>
      <c r="BO593"/>
      <c r="BP593"/>
      <c r="BQ593"/>
      <c r="BR593"/>
      <c r="BS593" s="37"/>
    </row>
    <row r="594" spans="1:71" x14ac:dyDescent="0.2">
      <c r="A594" s="40" t="str">
        <f t="shared" si="15"/>
        <v/>
      </c>
      <c r="B594"/>
      <c r="C594"/>
      <c r="D594"/>
      <c r="E594"/>
      <c r="F594"/>
      <c r="G594"/>
      <c r="H594"/>
      <c r="I594"/>
      <c r="J594"/>
      <c r="K594"/>
      <c r="L594"/>
      <c r="M594"/>
      <c r="N594"/>
      <c r="O594"/>
      <c r="P594"/>
      <c r="Q594"/>
      <c r="R594"/>
      <c r="S594"/>
      <c r="T594"/>
      <c r="U594"/>
      <c r="V594"/>
      <c r="W594"/>
      <c r="X594"/>
      <c r="Y594"/>
      <c r="Z594"/>
      <c r="AA594"/>
      <c r="AB594"/>
      <c r="AC594"/>
      <c r="AD594"/>
      <c r="AE594"/>
      <c r="AF594"/>
      <c r="AG594"/>
      <c r="AH594" s="37"/>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s="37"/>
      <c r="BN594"/>
      <c r="BO594"/>
      <c r="BP594"/>
      <c r="BQ594"/>
      <c r="BR594"/>
      <c r="BS594" s="37"/>
    </row>
    <row r="595" spans="1:71" x14ac:dyDescent="0.2">
      <c r="A595" s="40" t="str">
        <f t="shared" si="15"/>
        <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s="37"/>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s="37"/>
    </row>
    <row r="596" spans="1:71" x14ac:dyDescent="0.2">
      <c r="A596" s="40" t="str">
        <f t="shared" si="15"/>
        <v/>
      </c>
      <c r="B596"/>
      <c r="C596"/>
      <c r="D596"/>
      <c r="E596"/>
      <c r="F596"/>
      <c r="G596"/>
      <c r="H596"/>
      <c r="I596"/>
      <c r="J596"/>
      <c r="K596"/>
      <c r="L596" s="37"/>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s="37"/>
      <c r="AW596"/>
      <c r="AX596" s="37"/>
      <c r="AY596"/>
      <c r="AZ596"/>
      <c r="BA596"/>
      <c r="BB596"/>
      <c r="BC596"/>
      <c r="BD596"/>
      <c r="BE596"/>
      <c r="BF596"/>
      <c r="BG596"/>
      <c r="BH596"/>
      <c r="BI596"/>
      <c r="BJ596"/>
      <c r="BK596"/>
      <c r="BL596"/>
      <c r="BM596"/>
      <c r="BN596"/>
      <c r="BO596"/>
      <c r="BP596"/>
      <c r="BQ596"/>
      <c r="BR596"/>
      <c r="BS596" s="37"/>
    </row>
    <row r="597" spans="1:71" x14ac:dyDescent="0.2">
      <c r="A597" s="40" t="str">
        <f t="shared" si="15"/>
        <v/>
      </c>
      <c r="B597" s="39"/>
      <c r="C59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row>
    <row r="598" spans="1:71" x14ac:dyDescent="0.2">
      <c r="A598" s="40" t="str">
        <f t="shared" si="15"/>
        <v/>
      </c>
      <c r="B598" s="39"/>
      <c r="C598"/>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row>
    <row r="599" spans="1:71" x14ac:dyDescent="0.2">
      <c r="A599" s="40" t="str">
        <f t="shared" si="15"/>
        <v/>
      </c>
      <c r="B599" s="39"/>
      <c r="C599"/>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row>
    <row r="600" spans="1:71" x14ac:dyDescent="0.2">
      <c r="A600" s="40" t="str">
        <f t="shared" si="15"/>
        <v/>
      </c>
      <c r="B600" s="39"/>
      <c r="C600"/>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row>
    <row r="601" spans="1:71" x14ac:dyDescent="0.2">
      <c r="A601" s="40" t="str">
        <f t="shared" si="15"/>
        <v/>
      </c>
      <c r="B601" s="39"/>
      <c r="C601"/>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row>
    <row r="602" spans="1:71" x14ac:dyDescent="0.2">
      <c r="A602" s="40" t="str">
        <f t="shared" si="15"/>
        <v/>
      </c>
      <c r="B602" s="39"/>
      <c r="C602"/>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row>
    <row r="603" spans="1:71" x14ac:dyDescent="0.2">
      <c r="A603" s="40" t="str">
        <f t="shared" si="15"/>
        <v/>
      </c>
      <c r="B603" s="39"/>
      <c r="C603"/>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row>
    <row r="604" spans="1:71" x14ac:dyDescent="0.2">
      <c r="A604" s="40" t="str">
        <f t="shared" si="15"/>
        <v/>
      </c>
      <c r="B604" s="39"/>
      <c r="C604"/>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row>
    <row r="605" spans="1:71" x14ac:dyDescent="0.2">
      <c r="A605" s="40" t="str">
        <f t="shared" si="15"/>
        <v/>
      </c>
      <c r="B605" s="39"/>
      <c r="C605"/>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row>
    <row r="606" spans="1:71" x14ac:dyDescent="0.2">
      <c r="A606" s="40" t="str">
        <f t="shared" si="15"/>
        <v/>
      </c>
      <c r="B606" s="39"/>
      <c r="C606"/>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row>
    <row r="607" spans="1:71" x14ac:dyDescent="0.2">
      <c r="A607" s="40" t="str">
        <f t="shared" si="15"/>
        <v/>
      </c>
      <c r="B607" s="39"/>
      <c r="C60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row>
    <row r="608" spans="1:71" x14ac:dyDescent="0.2">
      <c r="A608" s="40" t="str">
        <f t="shared" si="15"/>
        <v/>
      </c>
      <c r="B608" s="39"/>
      <c r="C608"/>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row>
    <row r="609" spans="1:71" x14ac:dyDescent="0.2">
      <c r="A609" s="40" t="str">
        <f t="shared" si="15"/>
        <v/>
      </c>
      <c r="B609" s="39"/>
      <c r="C609"/>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row>
    <row r="610" spans="1:71" x14ac:dyDescent="0.2">
      <c r="A610" s="40" t="str">
        <f t="shared" si="15"/>
        <v/>
      </c>
      <c r="B610" s="39"/>
      <c r="C610"/>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row>
    <row r="611" spans="1:71" x14ac:dyDescent="0.2">
      <c r="A611" s="40" t="str">
        <f t="shared" si="15"/>
        <v/>
      </c>
      <c r="B611" s="39"/>
      <c r="C611"/>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row>
    <row r="612" spans="1:71" x14ac:dyDescent="0.2">
      <c r="A612" s="40" t="str">
        <f t="shared" si="15"/>
        <v/>
      </c>
      <c r="B612" s="39"/>
      <c r="C612"/>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row>
    <row r="613" spans="1:71" x14ac:dyDescent="0.2">
      <c r="A613" s="40" t="str">
        <f t="shared" si="15"/>
        <v/>
      </c>
      <c r="B613" s="39"/>
      <c r="C613"/>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row>
    <row r="614" spans="1:71" x14ac:dyDescent="0.2">
      <c r="A614" s="40" t="str">
        <f t="shared" si="15"/>
        <v/>
      </c>
      <c r="B614" s="39"/>
      <c r="C614"/>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row>
    <row r="615" spans="1:71" x14ac:dyDescent="0.2">
      <c r="A615" s="40" t="str">
        <f t="shared" si="15"/>
        <v/>
      </c>
      <c r="B615" s="39"/>
      <c r="C615"/>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row>
    <row r="616" spans="1:71" x14ac:dyDescent="0.2">
      <c r="A616" s="40" t="str">
        <f t="shared" si="15"/>
        <v/>
      </c>
      <c r="B616" s="39"/>
      <c r="C616"/>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row>
    <row r="617" spans="1:71" x14ac:dyDescent="0.2">
      <c r="A617" s="40" t="str">
        <f t="shared" si="15"/>
        <v/>
      </c>
      <c r="B617" s="39"/>
      <c r="C61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row>
    <row r="618" spans="1:71" x14ac:dyDescent="0.2">
      <c r="A618" s="40" t="str">
        <f t="shared" si="15"/>
        <v/>
      </c>
      <c r="B618" s="39"/>
      <c r="C618"/>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row>
    <row r="619" spans="1:71" x14ac:dyDescent="0.2">
      <c r="A619" s="40" t="str">
        <f t="shared" si="15"/>
        <v/>
      </c>
      <c r="B619" s="39"/>
      <c r="C619"/>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row>
    <row r="620" spans="1:71" x14ac:dyDescent="0.2">
      <c r="A620" s="40" t="str">
        <f t="shared" si="15"/>
        <v/>
      </c>
      <c r="B620" s="39"/>
      <c r="C620"/>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row>
    <row r="621" spans="1:71" x14ac:dyDescent="0.2">
      <c r="A621" s="40" t="str">
        <f t="shared" si="15"/>
        <v/>
      </c>
      <c r="B621" s="39"/>
      <c r="C621"/>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row>
    <row r="622" spans="1:71" x14ac:dyDescent="0.2">
      <c r="A622" s="40" t="str">
        <f t="shared" si="15"/>
        <v/>
      </c>
      <c r="B622" s="39"/>
      <c r="C622"/>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row>
    <row r="623" spans="1:71" x14ac:dyDescent="0.2">
      <c r="A623" s="40" t="str">
        <f t="shared" si="15"/>
        <v/>
      </c>
      <c r="B623" s="39"/>
      <c r="C623"/>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row>
    <row r="624" spans="1:71" x14ac:dyDescent="0.2">
      <c r="A624" s="40" t="str">
        <f t="shared" si="15"/>
        <v/>
      </c>
      <c r="B624" s="39"/>
      <c r="C624"/>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row>
    <row r="625" spans="1:71" x14ac:dyDescent="0.2">
      <c r="A625" s="40" t="str">
        <f t="shared" si="15"/>
        <v/>
      </c>
      <c r="B625" s="39"/>
      <c r="C625"/>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row>
    <row r="626" spans="1:71" x14ac:dyDescent="0.2">
      <c r="A626" s="40" t="str">
        <f t="shared" si="15"/>
        <v/>
      </c>
      <c r="B626" s="39"/>
      <c r="C626"/>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row>
    <row r="627" spans="1:71" x14ac:dyDescent="0.2">
      <c r="A627" s="40" t="str">
        <f t="shared" si="15"/>
        <v/>
      </c>
      <c r="B627" s="39"/>
      <c r="C62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row>
    <row r="628" spans="1:71" x14ac:dyDescent="0.2">
      <c r="A628" s="40" t="str">
        <f t="shared" si="15"/>
        <v/>
      </c>
      <c r="B628" s="39"/>
      <c r="C628"/>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row>
    <row r="629" spans="1:71" x14ac:dyDescent="0.2">
      <c r="A629" s="40" t="str">
        <f t="shared" si="15"/>
        <v/>
      </c>
      <c r="B629" s="39"/>
      <c r="C629"/>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row>
    <row r="630" spans="1:71" x14ac:dyDescent="0.2">
      <c r="A630" s="40" t="str">
        <f t="shared" si="15"/>
        <v/>
      </c>
      <c r="B630" s="39"/>
      <c r="C630"/>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row>
    <row r="631" spans="1:71" x14ac:dyDescent="0.2">
      <c r="A631" s="40" t="str">
        <f t="shared" si="15"/>
        <v/>
      </c>
      <c r="B631" s="39"/>
      <c r="C631"/>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row>
    <row r="632" spans="1:71" x14ac:dyDescent="0.2">
      <c r="A632" s="40" t="str">
        <f t="shared" si="15"/>
        <v/>
      </c>
      <c r="B632" s="39"/>
      <c r="C632"/>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row>
    <row r="633" spans="1:71" x14ac:dyDescent="0.2">
      <c r="A633" s="40" t="str">
        <f t="shared" si="15"/>
        <v/>
      </c>
      <c r="B633" s="39"/>
      <c r="C633"/>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row>
    <row r="634" spans="1:71" x14ac:dyDescent="0.2">
      <c r="A634" s="40" t="str">
        <f t="shared" si="15"/>
        <v/>
      </c>
      <c r="B634" s="39"/>
      <c r="C634"/>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row>
    <row r="635" spans="1:71" x14ac:dyDescent="0.2">
      <c r="A635" s="40" t="str">
        <f t="shared" si="15"/>
        <v/>
      </c>
      <c r="B635" s="39"/>
      <c r="C635"/>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row>
    <row r="636" spans="1:71" x14ac:dyDescent="0.2">
      <c r="A636" s="40" t="str">
        <f t="shared" si="15"/>
        <v/>
      </c>
      <c r="B636" s="39"/>
      <c r="C636"/>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row>
    <row r="637" spans="1:71" x14ac:dyDescent="0.2">
      <c r="A637" s="40" t="str">
        <f t="shared" si="15"/>
        <v/>
      </c>
      <c r="B637" s="39"/>
      <c r="C6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row>
    <row r="638" spans="1:71" x14ac:dyDescent="0.2">
      <c r="A638" s="40" t="str">
        <f t="shared" si="15"/>
        <v/>
      </c>
      <c r="B638" s="39"/>
      <c r="C638"/>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row>
    <row r="639" spans="1:71" x14ac:dyDescent="0.2">
      <c r="A639" s="40" t="str">
        <f t="shared" si="15"/>
        <v/>
      </c>
      <c r="B639" s="39"/>
      <c r="C639"/>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row>
    <row r="640" spans="1:71" x14ac:dyDescent="0.2">
      <c r="A640" s="40" t="str">
        <f t="shared" si="15"/>
        <v/>
      </c>
      <c r="B640" s="39"/>
      <c r="C640"/>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row>
    <row r="641" spans="1:71" x14ac:dyDescent="0.2">
      <c r="A641" s="40" t="str">
        <f t="shared" si="15"/>
        <v/>
      </c>
      <c r="B641" s="39"/>
      <c r="C641"/>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row>
    <row r="642" spans="1:71" x14ac:dyDescent="0.2">
      <c r="A642" s="40" t="str">
        <f t="shared" si="15"/>
        <v/>
      </c>
      <c r="B642" s="39"/>
      <c r="C642"/>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row>
    <row r="643" spans="1:71" x14ac:dyDescent="0.2">
      <c r="A643" s="40" t="str">
        <f t="shared" ref="A643:A706" si="16">B643&amp;C643</f>
        <v/>
      </c>
      <c r="B643" s="39"/>
      <c r="C643"/>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row>
    <row r="644" spans="1:71" x14ac:dyDescent="0.2">
      <c r="A644" s="40" t="str">
        <f t="shared" si="16"/>
        <v/>
      </c>
      <c r="B644" s="39"/>
      <c r="C644"/>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row>
    <row r="645" spans="1:71" x14ac:dyDescent="0.2">
      <c r="A645" s="40" t="str">
        <f t="shared" si="16"/>
        <v/>
      </c>
      <c r="B645" s="39"/>
      <c r="C645"/>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row>
    <row r="646" spans="1:71" x14ac:dyDescent="0.2">
      <c r="A646" s="40" t="str">
        <f t="shared" si="16"/>
        <v/>
      </c>
      <c r="B646" s="39"/>
      <c r="C646"/>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row>
    <row r="647" spans="1:71" x14ac:dyDescent="0.2">
      <c r="A647" s="40" t="str">
        <f t="shared" si="16"/>
        <v/>
      </c>
      <c r="B647" s="39"/>
      <c r="C64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row>
    <row r="648" spans="1:71" x14ac:dyDescent="0.2">
      <c r="A648" s="40" t="str">
        <f t="shared" si="16"/>
        <v/>
      </c>
      <c r="B648" s="39"/>
      <c r="C648"/>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row>
    <row r="649" spans="1:71" x14ac:dyDescent="0.2">
      <c r="A649" s="40" t="str">
        <f t="shared" si="16"/>
        <v/>
      </c>
      <c r="B649" s="39"/>
      <c r="C649"/>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row>
    <row r="650" spans="1:71" x14ac:dyDescent="0.2">
      <c r="A650" s="40" t="str">
        <f t="shared" si="16"/>
        <v/>
      </c>
      <c r="B650" s="39"/>
      <c r="C650"/>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row>
    <row r="651" spans="1:71" x14ac:dyDescent="0.2">
      <c r="A651" s="40" t="str">
        <f t="shared" si="16"/>
        <v/>
      </c>
      <c r="B651" s="39"/>
      <c r="C651"/>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row>
    <row r="652" spans="1:71" x14ac:dyDescent="0.2">
      <c r="A652" s="40" t="str">
        <f t="shared" si="16"/>
        <v/>
      </c>
      <c r="B652" s="39"/>
      <c r="C652"/>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row>
    <row r="653" spans="1:71" x14ac:dyDescent="0.2">
      <c r="A653" s="40" t="str">
        <f t="shared" si="16"/>
        <v/>
      </c>
      <c r="B653" s="39"/>
      <c r="C653"/>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row>
    <row r="654" spans="1:71" x14ac:dyDescent="0.2">
      <c r="A654" s="40" t="str">
        <f t="shared" si="16"/>
        <v/>
      </c>
      <c r="B654" s="39"/>
      <c r="C654"/>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row>
    <row r="655" spans="1:71" x14ac:dyDescent="0.2">
      <c r="A655" s="40" t="str">
        <f t="shared" si="16"/>
        <v/>
      </c>
      <c r="B655" s="39"/>
      <c r="C655"/>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row>
    <row r="656" spans="1:71" x14ac:dyDescent="0.2">
      <c r="A656" s="40" t="str">
        <f t="shared" si="16"/>
        <v/>
      </c>
      <c r="B656" s="39"/>
      <c r="C656"/>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row>
    <row r="657" spans="1:71" x14ac:dyDescent="0.2">
      <c r="A657" s="40" t="str">
        <f t="shared" si="16"/>
        <v/>
      </c>
      <c r="B657" s="39"/>
      <c r="C65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row>
    <row r="658" spans="1:71" x14ac:dyDescent="0.2">
      <c r="A658" s="40" t="str">
        <f t="shared" si="16"/>
        <v/>
      </c>
      <c r="B658" s="39"/>
      <c r="C658"/>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row>
    <row r="659" spans="1:71" x14ac:dyDescent="0.2">
      <c r="A659" s="40" t="str">
        <f t="shared" si="16"/>
        <v/>
      </c>
      <c r="B659" s="39"/>
      <c r="C659"/>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row>
    <row r="660" spans="1:71" x14ac:dyDescent="0.2">
      <c r="A660" s="40" t="str">
        <f t="shared" si="16"/>
        <v/>
      </c>
      <c r="B660" s="39"/>
      <c r="C660"/>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row>
    <row r="661" spans="1:71" x14ac:dyDescent="0.2">
      <c r="A661" s="40" t="str">
        <f t="shared" si="16"/>
        <v/>
      </c>
      <c r="B661" s="39"/>
      <c r="C661"/>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row>
    <row r="662" spans="1:71" x14ac:dyDescent="0.2">
      <c r="A662" s="40" t="str">
        <f t="shared" si="16"/>
        <v/>
      </c>
      <c r="B662" s="39"/>
      <c r="C662"/>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row>
    <row r="663" spans="1:71" x14ac:dyDescent="0.2">
      <c r="A663" s="40" t="str">
        <f t="shared" si="16"/>
        <v/>
      </c>
      <c r="B663" s="39"/>
      <c r="C663"/>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row>
    <row r="664" spans="1:71" x14ac:dyDescent="0.2">
      <c r="A664" s="40" t="str">
        <f t="shared" si="16"/>
        <v/>
      </c>
      <c r="B664" s="39"/>
      <c r="C664"/>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row>
    <row r="665" spans="1:71" x14ac:dyDescent="0.2">
      <c r="A665" s="40" t="str">
        <f t="shared" si="16"/>
        <v/>
      </c>
      <c r="B665" s="39"/>
      <c r="C665"/>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row>
    <row r="666" spans="1:71" x14ac:dyDescent="0.2">
      <c r="A666" s="40" t="str">
        <f t="shared" si="16"/>
        <v/>
      </c>
      <c r="B666" s="39"/>
      <c r="C666"/>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row>
    <row r="667" spans="1:71" x14ac:dyDescent="0.2">
      <c r="A667" s="40" t="str">
        <f t="shared" si="16"/>
        <v/>
      </c>
      <c r="B667" s="39"/>
      <c r="C66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row>
    <row r="668" spans="1:71" x14ac:dyDescent="0.2">
      <c r="A668" s="40" t="str">
        <f t="shared" si="16"/>
        <v/>
      </c>
      <c r="B668" s="39"/>
      <c r="C668"/>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row>
    <row r="669" spans="1:71" x14ac:dyDescent="0.2">
      <c r="A669" s="40" t="str">
        <f t="shared" si="16"/>
        <v/>
      </c>
      <c r="B669" s="39"/>
      <c r="C669"/>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row>
    <row r="670" spans="1:71" x14ac:dyDescent="0.2">
      <c r="A670" s="40" t="str">
        <f t="shared" si="16"/>
        <v/>
      </c>
      <c r="B670" s="39"/>
      <c r="C670"/>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row>
    <row r="671" spans="1:71" x14ac:dyDescent="0.2">
      <c r="A671" s="40" t="str">
        <f t="shared" si="16"/>
        <v/>
      </c>
      <c r="B671" s="39"/>
      <c r="C671"/>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row>
    <row r="672" spans="1:71" x14ac:dyDescent="0.2">
      <c r="A672" s="40" t="str">
        <f t="shared" si="16"/>
        <v/>
      </c>
      <c r="B672" s="39"/>
      <c r="C672"/>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row>
    <row r="673" spans="1:71" x14ac:dyDescent="0.2">
      <c r="A673" s="40" t="str">
        <f t="shared" si="16"/>
        <v/>
      </c>
      <c r="B673" s="39"/>
      <c r="C673"/>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row>
    <row r="674" spans="1:71" x14ac:dyDescent="0.2">
      <c r="A674" s="40" t="str">
        <f t="shared" si="16"/>
        <v/>
      </c>
      <c r="B674" s="39"/>
      <c r="C674"/>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row>
    <row r="675" spans="1:71" x14ac:dyDescent="0.2">
      <c r="A675" s="40" t="str">
        <f t="shared" si="16"/>
        <v/>
      </c>
      <c r="B675" s="39"/>
      <c r="C675"/>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row>
    <row r="676" spans="1:71" x14ac:dyDescent="0.2">
      <c r="A676" s="40" t="str">
        <f t="shared" si="16"/>
        <v/>
      </c>
      <c r="B676" s="39"/>
      <c r="C676"/>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row>
    <row r="677" spans="1:71" x14ac:dyDescent="0.2">
      <c r="A677" s="40" t="str">
        <f t="shared" si="16"/>
        <v/>
      </c>
      <c r="B677" s="39"/>
      <c r="C67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row>
    <row r="678" spans="1:71" x14ac:dyDescent="0.2">
      <c r="A678" s="40" t="str">
        <f t="shared" si="16"/>
        <v/>
      </c>
      <c r="B678" s="39"/>
      <c r="C678"/>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row>
    <row r="679" spans="1:71" x14ac:dyDescent="0.2">
      <c r="A679" s="40" t="str">
        <f t="shared" si="16"/>
        <v/>
      </c>
      <c r="B679" s="39"/>
      <c r="C679"/>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row>
    <row r="680" spans="1:71" x14ac:dyDescent="0.2">
      <c r="A680" s="40" t="str">
        <f t="shared" si="16"/>
        <v/>
      </c>
      <c r="B680" s="39"/>
      <c r="C680"/>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row>
    <row r="681" spans="1:71" x14ac:dyDescent="0.2">
      <c r="A681" s="40" t="str">
        <f t="shared" si="16"/>
        <v/>
      </c>
      <c r="B681" s="39"/>
      <c r="C681"/>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row>
    <row r="682" spans="1:71" x14ac:dyDescent="0.2">
      <c r="A682" s="40" t="str">
        <f t="shared" si="16"/>
        <v/>
      </c>
      <c r="B682" s="39"/>
      <c r="C682"/>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c r="BQ682" s="37"/>
      <c r="BR682" s="37"/>
      <c r="BS682" s="37"/>
    </row>
    <row r="683" spans="1:71" x14ac:dyDescent="0.2">
      <c r="A683" s="40" t="str">
        <f t="shared" si="16"/>
        <v/>
      </c>
      <c r="B683" s="39"/>
      <c r="C683"/>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row>
    <row r="684" spans="1:71" x14ac:dyDescent="0.2">
      <c r="A684" s="40" t="str">
        <f t="shared" si="16"/>
        <v/>
      </c>
      <c r="B684" s="39"/>
      <c r="C684"/>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c r="BQ684" s="37"/>
      <c r="BR684" s="37"/>
      <c r="BS684" s="37"/>
    </row>
    <row r="685" spans="1:71" x14ac:dyDescent="0.2">
      <c r="A685" s="40" t="str">
        <f t="shared" si="16"/>
        <v/>
      </c>
      <c r="B685" s="39"/>
      <c r="C685"/>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c r="BQ685" s="37"/>
      <c r="BR685" s="37"/>
      <c r="BS685" s="37"/>
    </row>
    <row r="686" spans="1:71" x14ac:dyDescent="0.2">
      <c r="A686" s="40" t="str">
        <f t="shared" si="16"/>
        <v/>
      </c>
      <c r="B686" s="39"/>
      <c r="C686"/>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c r="BQ686" s="37"/>
      <c r="BR686" s="37"/>
      <c r="BS686" s="37"/>
    </row>
    <row r="687" spans="1:71" x14ac:dyDescent="0.2">
      <c r="A687" s="40" t="str">
        <f t="shared" si="16"/>
        <v/>
      </c>
      <c r="B687" s="39"/>
      <c r="C68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row>
    <row r="688" spans="1:71" x14ac:dyDescent="0.2">
      <c r="A688" s="40" t="str">
        <f t="shared" si="16"/>
        <v/>
      </c>
      <c r="B688" s="39"/>
      <c r="C688"/>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c r="BQ688" s="37"/>
      <c r="BR688" s="37"/>
      <c r="BS688" s="37"/>
    </row>
    <row r="689" spans="1:71" x14ac:dyDescent="0.2">
      <c r="A689" s="40" t="str">
        <f t="shared" si="16"/>
        <v/>
      </c>
      <c r="B689" s="39"/>
      <c r="C689"/>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c r="BS689" s="37"/>
    </row>
    <row r="690" spans="1:71" x14ac:dyDescent="0.2">
      <c r="A690" s="40" t="str">
        <f t="shared" si="16"/>
        <v/>
      </c>
      <c r="B690" s="39"/>
      <c r="C690"/>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c r="BQ690" s="37"/>
      <c r="BR690" s="37"/>
      <c r="BS690" s="37"/>
    </row>
    <row r="691" spans="1:71" x14ac:dyDescent="0.2">
      <c r="A691" s="40" t="str">
        <f t="shared" si="16"/>
        <v/>
      </c>
      <c r="B691" s="39"/>
      <c r="C691"/>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row>
    <row r="692" spans="1:71" x14ac:dyDescent="0.2">
      <c r="A692" s="40" t="str">
        <f t="shared" si="16"/>
        <v/>
      </c>
      <c r="B692" s="39"/>
      <c r="C692"/>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c r="BQ692" s="37"/>
      <c r="BR692" s="37"/>
      <c r="BS692" s="37"/>
    </row>
    <row r="693" spans="1:71" x14ac:dyDescent="0.2">
      <c r="A693" s="40" t="str">
        <f t="shared" si="16"/>
        <v/>
      </c>
      <c r="B693" s="39"/>
      <c r="C693"/>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c r="BS693" s="37"/>
    </row>
    <row r="694" spans="1:71" x14ac:dyDescent="0.2">
      <c r="A694" s="40" t="str">
        <f t="shared" si="16"/>
        <v/>
      </c>
      <c r="B694" s="39"/>
      <c r="C694"/>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c r="BS694" s="37"/>
    </row>
    <row r="695" spans="1:71" x14ac:dyDescent="0.2">
      <c r="A695" s="40" t="str">
        <f t="shared" si="16"/>
        <v/>
      </c>
      <c r="B695" s="39"/>
      <c r="C695"/>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row>
    <row r="696" spans="1:71" x14ac:dyDescent="0.2">
      <c r="A696" s="40" t="str">
        <f t="shared" si="16"/>
        <v/>
      </c>
      <c r="B696" s="39"/>
      <c r="C696"/>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c r="BQ696" s="37"/>
      <c r="BR696" s="37"/>
      <c r="BS696" s="37"/>
    </row>
    <row r="697" spans="1:71" x14ac:dyDescent="0.2">
      <c r="A697" s="40" t="str">
        <f t="shared" si="16"/>
        <v/>
      </c>
      <c r="B697" s="39"/>
      <c r="C69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c r="BQ697" s="37"/>
      <c r="BR697" s="37"/>
      <c r="BS697" s="37"/>
    </row>
    <row r="698" spans="1:71" x14ac:dyDescent="0.2">
      <c r="A698" s="40" t="str">
        <f t="shared" si="16"/>
        <v/>
      </c>
      <c r="B698" s="39"/>
      <c r="C698"/>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c r="BQ698" s="37"/>
      <c r="BR698" s="37"/>
      <c r="BS698" s="37"/>
    </row>
    <row r="699" spans="1:71" x14ac:dyDescent="0.2">
      <c r="A699" s="40" t="str">
        <f t="shared" si="16"/>
        <v/>
      </c>
      <c r="B699" s="39"/>
      <c r="C699"/>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row>
    <row r="700" spans="1:71" x14ac:dyDescent="0.2">
      <c r="A700" s="40" t="str">
        <f t="shared" si="16"/>
        <v/>
      </c>
      <c r="B700" s="39"/>
      <c r="C700"/>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c r="BQ700" s="37"/>
      <c r="BR700" s="37"/>
      <c r="BS700" s="37"/>
    </row>
    <row r="701" spans="1:71" x14ac:dyDescent="0.2">
      <c r="A701" s="40" t="str">
        <f t="shared" si="16"/>
        <v/>
      </c>
      <c r="B701" s="39"/>
      <c r="C701"/>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row>
    <row r="702" spans="1:71" x14ac:dyDescent="0.2">
      <c r="A702" s="40" t="str">
        <f t="shared" si="16"/>
        <v/>
      </c>
      <c r="B702" s="39"/>
      <c r="C702"/>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c r="BQ702" s="37"/>
      <c r="BR702" s="37"/>
      <c r="BS702" s="37"/>
    </row>
    <row r="703" spans="1:71" x14ac:dyDescent="0.2">
      <c r="A703" s="40" t="str">
        <f t="shared" si="16"/>
        <v/>
      </c>
      <c r="B703" s="39"/>
      <c r="C703"/>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row>
    <row r="704" spans="1:71" x14ac:dyDescent="0.2">
      <c r="A704" s="40" t="str">
        <f t="shared" si="16"/>
        <v/>
      </c>
      <c r="B704" s="39"/>
      <c r="C704"/>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c r="BS704" s="37"/>
    </row>
    <row r="705" spans="1:71" x14ac:dyDescent="0.2">
      <c r="A705" s="40" t="str">
        <f t="shared" si="16"/>
        <v/>
      </c>
      <c r="B705" s="39"/>
      <c r="C705"/>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c r="BS705" s="37"/>
    </row>
    <row r="706" spans="1:71" x14ac:dyDescent="0.2">
      <c r="A706" s="40" t="str">
        <f t="shared" si="16"/>
        <v/>
      </c>
      <c r="B706" s="39"/>
      <c r="C706"/>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c r="BQ706" s="37"/>
      <c r="BR706" s="37"/>
      <c r="BS706" s="37"/>
    </row>
    <row r="707" spans="1:71" x14ac:dyDescent="0.2">
      <c r="A707" s="40" t="str">
        <f t="shared" ref="A707:A770" si="17">B707&amp;C707</f>
        <v/>
      </c>
      <c r="B707" s="39"/>
      <c r="C70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row>
    <row r="708" spans="1:71" x14ac:dyDescent="0.2">
      <c r="A708" s="40" t="str">
        <f t="shared" si="17"/>
        <v/>
      </c>
      <c r="B708" s="39"/>
      <c r="C708"/>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c r="BQ708" s="37"/>
      <c r="BR708" s="37"/>
      <c r="BS708" s="37"/>
    </row>
    <row r="709" spans="1:71" x14ac:dyDescent="0.2">
      <c r="A709" s="40" t="str">
        <f t="shared" si="17"/>
        <v/>
      </c>
      <c r="B709" s="39"/>
      <c r="C709"/>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c r="BQ709" s="37"/>
      <c r="BR709" s="37"/>
      <c r="BS709" s="37"/>
    </row>
    <row r="710" spans="1:71" x14ac:dyDescent="0.2">
      <c r="A710" s="40" t="str">
        <f t="shared" si="17"/>
        <v/>
      </c>
      <c r="B710" s="39"/>
      <c r="C710"/>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c r="BS710" s="37"/>
    </row>
    <row r="711" spans="1:71" x14ac:dyDescent="0.2">
      <c r="A711" s="40" t="str">
        <f t="shared" si="17"/>
        <v/>
      </c>
      <c r="B711" s="39"/>
      <c r="C711"/>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row>
    <row r="712" spans="1:71" x14ac:dyDescent="0.2">
      <c r="A712" s="40" t="str">
        <f t="shared" si="17"/>
        <v/>
      </c>
      <c r="B712" s="39"/>
      <c r="C712"/>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c r="BQ712" s="37"/>
      <c r="BR712" s="37"/>
      <c r="BS712" s="37"/>
    </row>
    <row r="713" spans="1:71" x14ac:dyDescent="0.2">
      <c r="A713" s="40" t="str">
        <f t="shared" si="17"/>
        <v/>
      </c>
      <c r="B713" s="39"/>
      <c r="C713"/>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c r="BQ713" s="37"/>
      <c r="BR713" s="37"/>
      <c r="BS713" s="37"/>
    </row>
    <row r="714" spans="1:71" x14ac:dyDescent="0.2">
      <c r="A714" s="40" t="str">
        <f t="shared" si="17"/>
        <v/>
      </c>
      <c r="B714" s="39"/>
      <c r="C714"/>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c r="BQ714" s="37"/>
      <c r="BR714" s="37"/>
      <c r="BS714" s="37"/>
    </row>
    <row r="715" spans="1:71" x14ac:dyDescent="0.2">
      <c r="A715" s="40" t="str">
        <f t="shared" si="17"/>
        <v/>
      </c>
      <c r="B715" s="39"/>
      <c r="C715"/>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row>
    <row r="716" spans="1:71" x14ac:dyDescent="0.2">
      <c r="A716" s="40" t="str">
        <f t="shared" si="17"/>
        <v/>
      </c>
      <c r="B716" s="39"/>
      <c r="C716"/>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row>
    <row r="717" spans="1:71" x14ac:dyDescent="0.2">
      <c r="A717" s="40" t="str">
        <f t="shared" si="17"/>
        <v/>
      </c>
      <c r="B717" s="39"/>
      <c r="C71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c r="BQ717" s="37"/>
      <c r="BR717" s="37"/>
      <c r="BS717" s="37"/>
    </row>
    <row r="718" spans="1:71" x14ac:dyDescent="0.2">
      <c r="A718" s="40" t="str">
        <f t="shared" si="17"/>
        <v/>
      </c>
      <c r="B718" s="39"/>
      <c r="C718"/>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row>
    <row r="719" spans="1:71" x14ac:dyDescent="0.2">
      <c r="A719" s="40" t="str">
        <f t="shared" si="17"/>
        <v/>
      </c>
      <c r="B719" s="39"/>
      <c r="C719"/>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row>
    <row r="720" spans="1:71" x14ac:dyDescent="0.2">
      <c r="A720" s="40" t="str">
        <f t="shared" si="17"/>
        <v/>
      </c>
      <c r="B720" s="39"/>
      <c r="C720"/>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row>
    <row r="721" spans="1:71" x14ac:dyDescent="0.2">
      <c r="A721" s="40" t="str">
        <f t="shared" si="17"/>
        <v/>
      </c>
      <c r="B721" s="39"/>
      <c r="C721"/>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c r="BQ721" s="37"/>
      <c r="BR721" s="37"/>
      <c r="BS721" s="37"/>
    </row>
    <row r="722" spans="1:71" x14ac:dyDescent="0.2">
      <c r="A722" s="40" t="str">
        <f t="shared" si="17"/>
        <v/>
      </c>
      <c r="B722" s="39"/>
      <c r="C722"/>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c r="BQ722" s="37"/>
      <c r="BR722" s="37"/>
      <c r="BS722" s="37"/>
    </row>
    <row r="723" spans="1:71" x14ac:dyDescent="0.2">
      <c r="A723" s="40" t="str">
        <f t="shared" si="17"/>
        <v/>
      </c>
      <c r="B723" s="39"/>
      <c r="C723"/>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row>
    <row r="724" spans="1:71" x14ac:dyDescent="0.2">
      <c r="A724" s="40" t="str">
        <f t="shared" si="17"/>
        <v/>
      </c>
      <c r="B724" s="39"/>
      <c r="C724"/>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c r="BQ724" s="37"/>
      <c r="BR724" s="37"/>
      <c r="BS724" s="37"/>
    </row>
    <row r="725" spans="1:71" x14ac:dyDescent="0.2">
      <c r="A725" s="40" t="str">
        <f t="shared" si="17"/>
        <v/>
      </c>
      <c r="B725" s="39"/>
      <c r="C725"/>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c r="BQ725" s="37"/>
      <c r="BR725" s="37"/>
      <c r="BS725" s="37"/>
    </row>
    <row r="726" spans="1:71" x14ac:dyDescent="0.2">
      <c r="A726" s="40" t="str">
        <f t="shared" si="17"/>
        <v/>
      </c>
      <c r="B726" s="39"/>
      <c r="C726"/>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c r="BQ726" s="37"/>
      <c r="BR726" s="37"/>
      <c r="BS726" s="37"/>
    </row>
    <row r="727" spans="1:71" x14ac:dyDescent="0.2">
      <c r="A727" s="40" t="str">
        <f t="shared" si="17"/>
        <v/>
      </c>
      <c r="B727" s="39"/>
      <c r="C72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row>
    <row r="728" spans="1:71" x14ac:dyDescent="0.2">
      <c r="A728" s="40" t="str">
        <f t="shared" si="17"/>
        <v/>
      </c>
      <c r="B728" s="39"/>
      <c r="C728"/>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c r="BQ728" s="37"/>
      <c r="BR728" s="37"/>
      <c r="BS728" s="37"/>
    </row>
    <row r="729" spans="1:71" x14ac:dyDescent="0.2">
      <c r="A729" s="40" t="str">
        <f t="shared" si="17"/>
        <v/>
      </c>
      <c r="B729" s="39"/>
      <c r="C729"/>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37"/>
    </row>
    <row r="730" spans="1:71" x14ac:dyDescent="0.2">
      <c r="A730" s="40" t="str">
        <f t="shared" si="17"/>
        <v/>
      </c>
      <c r="B730" s="39"/>
      <c r="C730"/>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c r="BQ730" s="37"/>
      <c r="BR730" s="37"/>
      <c r="BS730" s="37"/>
    </row>
    <row r="731" spans="1:71" x14ac:dyDescent="0.2">
      <c r="A731" s="40" t="str">
        <f t="shared" si="17"/>
        <v/>
      </c>
      <c r="B731" s="39"/>
      <c r="C731"/>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row>
    <row r="732" spans="1:71" x14ac:dyDescent="0.2">
      <c r="A732" s="40" t="str">
        <f t="shared" si="17"/>
        <v/>
      </c>
      <c r="B732" s="39"/>
      <c r="C732"/>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c r="BQ732" s="37"/>
      <c r="BR732" s="37"/>
      <c r="BS732" s="37"/>
    </row>
    <row r="733" spans="1:71" x14ac:dyDescent="0.2">
      <c r="A733" s="40" t="str">
        <f t="shared" si="17"/>
        <v/>
      </c>
      <c r="B733" s="39"/>
      <c r="C733"/>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c r="BQ733" s="37"/>
      <c r="BR733" s="37"/>
      <c r="BS733" s="37"/>
    </row>
    <row r="734" spans="1:71" x14ac:dyDescent="0.2">
      <c r="A734" s="40" t="str">
        <f t="shared" si="17"/>
        <v/>
      </c>
      <c r="B734" s="39"/>
      <c r="C734"/>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c r="BQ734" s="37"/>
      <c r="BR734" s="37"/>
      <c r="BS734" s="37"/>
    </row>
    <row r="735" spans="1:71" x14ac:dyDescent="0.2">
      <c r="A735" s="40" t="str">
        <f t="shared" si="17"/>
        <v/>
      </c>
      <c r="B735" s="39"/>
      <c r="C735"/>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row>
    <row r="736" spans="1:71" x14ac:dyDescent="0.2">
      <c r="A736" s="40" t="str">
        <f t="shared" si="17"/>
        <v/>
      </c>
      <c r="B736" s="39"/>
      <c r="C736"/>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c r="BQ736" s="37"/>
      <c r="BR736" s="37"/>
      <c r="BS736" s="37"/>
    </row>
    <row r="737" spans="1:71" x14ac:dyDescent="0.2">
      <c r="A737" s="40" t="str">
        <f t="shared" si="17"/>
        <v/>
      </c>
      <c r="B737" s="39"/>
      <c r="C7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c r="BQ737" s="37"/>
      <c r="BR737" s="37"/>
      <c r="BS737" s="37"/>
    </row>
    <row r="738" spans="1:71" x14ac:dyDescent="0.2">
      <c r="A738" s="40" t="str">
        <f t="shared" si="17"/>
        <v/>
      </c>
      <c r="B738" s="39"/>
      <c r="C738"/>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row>
    <row r="739" spans="1:71" x14ac:dyDescent="0.2">
      <c r="A739" s="40" t="str">
        <f t="shared" si="17"/>
        <v/>
      </c>
      <c r="B739" s="39"/>
      <c r="C739"/>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row>
    <row r="740" spans="1:71" x14ac:dyDescent="0.2">
      <c r="A740" s="40" t="str">
        <f t="shared" si="17"/>
        <v/>
      </c>
      <c r="B740" s="39"/>
      <c r="C740"/>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row>
    <row r="741" spans="1:71" x14ac:dyDescent="0.2">
      <c r="A741" s="40" t="str">
        <f t="shared" si="17"/>
        <v/>
      </c>
      <c r="B741" s="39"/>
      <c r="C741"/>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row>
    <row r="742" spans="1:71" x14ac:dyDescent="0.2">
      <c r="A742" s="40" t="str">
        <f t="shared" si="17"/>
        <v/>
      </c>
      <c r="B742" s="39"/>
      <c r="C742"/>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row>
    <row r="743" spans="1:71" x14ac:dyDescent="0.2">
      <c r="A743" s="40" t="str">
        <f t="shared" si="17"/>
        <v/>
      </c>
      <c r="B743" s="39"/>
      <c r="C743"/>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row>
    <row r="744" spans="1:71" x14ac:dyDescent="0.2">
      <c r="A744" s="40" t="str">
        <f t="shared" si="17"/>
        <v/>
      </c>
      <c r="B744" s="39"/>
      <c r="C744"/>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row>
    <row r="745" spans="1:71" x14ac:dyDescent="0.2">
      <c r="A745" s="40" t="str">
        <f t="shared" si="17"/>
        <v/>
      </c>
      <c r="B745" s="39"/>
      <c r="C745"/>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row>
    <row r="746" spans="1:71" x14ac:dyDescent="0.2">
      <c r="A746" s="40" t="str">
        <f t="shared" si="17"/>
        <v/>
      </c>
      <c r="B746" s="39"/>
      <c r="C746"/>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row>
    <row r="747" spans="1:71" x14ac:dyDescent="0.2">
      <c r="A747" s="40" t="str">
        <f t="shared" si="17"/>
        <v/>
      </c>
      <c r="B747" s="39"/>
      <c r="C74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row>
    <row r="748" spans="1:71" x14ac:dyDescent="0.2">
      <c r="A748" s="40" t="str">
        <f t="shared" si="17"/>
        <v/>
      </c>
      <c r="B748" s="39"/>
      <c r="C748"/>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row>
    <row r="749" spans="1:71" x14ac:dyDescent="0.2">
      <c r="A749" s="40" t="str">
        <f t="shared" si="17"/>
        <v/>
      </c>
      <c r="B749" s="39"/>
      <c r="C749"/>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row>
    <row r="750" spans="1:71" x14ac:dyDescent="0.2">
      <c r="A750" s="40" t="str">
        <f t="shared" si="17"/>
        <v/>
      </c>
      <c r="B750" s="39"/>
      <c r="C750"/>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row>
    <row r="751" spans="1:71" x14ac:dyDescent="0.2">
      <c r="A751" s="40" t="str">
        <f t="shared" si="17"/>
        <v/>
      </c>
      <c r="B751" s="39"/>
      <c r="C751"/>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row>
    <row r="752" spans="1:71" x14ac:dyDescent="0.2">
      <c r="A752" s="40" t="str">
        <f t="shared" si="17"/>
        <v/>
      </c>
      <c r="B752" s="39"/>
      <c r="C752"/>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row>
    <row r="753" spans="1:71" x14ac:dyDescent="0.2">
      <c r="A753" s="40" t="str">
        <f t="shared" si="17"/>
        <v/>
      </c>
      <c r="B753" s="39"/>
      <c r="C753"/>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row>
    <row r="754" spans="1:71" x14ac:dyDescent="0.2">
      <c r="A754" s="40" t="str">
        <f t="shared" si="17"/>
        <v/>
      </c>
      <c r="B754" s="39"/>
      <c r="C754"/>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row>
    <row r="755" spans="1:71" x14ac:dyDescent="0.2">
      <c r="A755" s="40" t="str">
        <f t="shared" si="17"/>
        <v/>
      </c>
      <c r="B755" s="39"/>
      <c r="C755"/>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row>
    <row r="756" spans="1:71" x14ac:dyDescent="0.2">
      <c r="A756" s="40" t="str">
        <f t="shared" si="17"/>
        <v/>
      </c>
      <c r="B756" s="39"/>
      <c r="C756"/>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row>
    <row r="757" spans="1:71" x14ac:dyDescent="0.2">
      <c r="A757" s="40" t="str">
        <f t="shared" si="17"/>
        <v/>
      </c>
      <c r="B757" s="39"/>
      <c r="C75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row>
    <row r="758" spans="1:71" x14ac:dyDescent="0.2">
      <c r="A758" s="40" t="str">
        <f t="shared" si="17"/>
        <v/>
      </c>
      <c r="B758" s="39"/>
      <c r="C758"/>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row>
    <row r="759" spans="1:71" x14ac:dyDescent="0.2">
      <c r="A759" s="40" t="str">
        <f t="shared" si="17"/>
        <v/>
      </c>
      <c r="B759" s="39"/>
      <c r="C759"/>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row>
    <row r="760" spans="1:71" x14ac:dyDescent="0.2">
      <c r="A760" s="40" t="str">
        <f t="shared" si="17"/>
        <v/>
      </c>
      <c r="B760" s="39"/>
      <c r="C760"/>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row>
    <row r="761" spans="1:71" x14ac:dyDescent="0.2">
      <c r="A761" s="40" t="str">
        <f t="shared" si="17"/>
        <v/>
      </c>
      <c r="B761" s="39"/>
      <c r="C761"/>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row>
    <row r="762" spans="1:71" x14ac:dyDescent="0.2">
      <c r="A762" s="40" t="str">
        <f t="shared" si="17"/>
        <v/>
      </c>
      <c r="B762" s="39"/>
      <c r="C762"/>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row>
    <row r="763" spans="1:71" x14ac:dyDescent="0.2">
      <c r="A763" s="40" t="str">
        <f t="shared" si="17"/>
        <v/>
      </c>
      <c r="B763" s="39"/>
      <c r="C763"/>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row>
    <row r="764" spans="1:71" x14ac:dyDescent="0.2">
      <c r="A764" s="40" t="str">
        <f t="shared" si="17"/>
        <v/>
      </c>
      <c r="B764" s="39"/>
      <c r="C764"/>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row>
    <row r="765" spans="1:71" x14ac:dyDescent="0.2">
      <c r="A765" s="40" t="str">
        <f t="shared" si="17"/>
        <v/>
      </c>
      <c r="B765" s="39"/>
      <c r="C765"/>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row>
    <row r="766" spans="1:71" x14ac:dyDescent="0.2">
      <c r="A766" s="40" t="str">
        <f t="shared" si="17"/>
        <v/>
      </c>
      <c r="B766" s="39"/>
      <c r="C766"/>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row>
    <row r="767" spans="1:71" x14ac:dyDescent="0.2">
      <c r="A767" s="40" t="str">
        <f t="shared" si="17"/>
        <v/>
      </c>
      <c r="B767" s="39"/>
      <c r="C76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row>
    <row r="768" spans="1:71" x14ac:dyDescent="0.2">
      <c r="A768" s="40" t="str">
        <f t="shared" si="17"/>
        <v/>
      </c>
      <c r="B768" s="39"/>
      <c r="C768"/>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row>
    <row r="769" spans="1:71" x14ac:dyDescent="0.2">
      <c r="A769" s="40" t="str">
        <f t="shared" si="17"/>
        <v/>
      </c>
      <c r="B769" s="39"/>
      <c r="C769"/>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row>
    <row r="770" spans="1:71" x14ac:dyDescent="0.2">
      <c r="A770" s="40" t="str">
        <f t="shared" si="17"/>
        <v/>
      </c>
      <c r="B770" s="39"/>
      <c r="C770"/>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row>
    <row r="771" spans="1:71" x14ac:dyDescent="0.2">
      <c r="A771" s="40" t="str">
        <f t="shared" ref="A771:A834" si="18">B771&amp;C771</f>
        <v/>
      </c>
      <c r="B771" s="39"/>
      <c r="C771"/>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row>
    <row r="772" spans="1:71" x14ac:dyDescent="0.2">
      <c r="A772" s="40" t="str">
        <f t="shared" si="18"/>
        <v/>
      </c>
      <c r="B772" s="39"/>
      <c r="C772"/>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row>
    <row r="773" spans="1:71" x14ac:dyDescent="0.2">
      <c r="A773" s="40" t="str">
        <f t="shared" si="18"/>
        <v/>
      </c>
      <c r="B773" s="39"/>
      <c r="C773"/>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row>
    <row r="774" spans="1:71" x14ac:dyDescent="0.2">
      <c r="A774" s="40" t="str">
        <f t="shared" si="18"/>
        <v/>
      </c>
      <c r="B774" s="39"/>
      <c r="C774"/>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row>
    <row r="775" spans="1:71" x14ac:dyDescent="0.2">
      <c r="A775" s="40" t="str">
        <f t="shared" si="18"/>
        <v/>
      </c>
      <c r="B775" s="39"/>
      <c r="C775"/>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row>
    <row r="776" spans="1:71" x14ac:dyDescent="0.2">
      <c r="A776" s="40" t="str">
        <f t="shared" si="18"/>
        <v/>
      </c>
      <c r="B776" s="39"/>
      <c r="C776"/>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row>
    <row r="777" spans="1:71" x14ac:dyDescent="0.2">
      <c r="A777" s="40" t="str">
        <f t="shared" si="18"/>
        <v/>
      </c>
      <c r="B777" s="39"/>
      <c r="C77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row>
    <row r="778" spans="1:71" x14ac:dyDescent="0.2">
      <c r="A778" s="40" t="str">
        <f t="shared" si="18"/>
        <v/>
      </c>
      <c r="B778" s="39"/>
      <c r="C778"/>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row>
    <row r="779" spans="1:71" x14ac:dyDescent="0.2">
      <c r="A779" s="40" t="str">
        <f t="shared" si="18"/>
        <v/>
      </c>
      <c r="B779" s="39"/>
      <c r="C779"/>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row>
    <row r="780" spans="1:71" x14ac:dyDescent="0.2">
      <c r="A780" s="40" t="str">
        <f t="shared" si="18"/>
        <v/>
      </c>
      <c r="B780" s="39"/>
      <c r="C780"/>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row>
    <row r="781" spans="1:71" x14ac:dyDescent="0.2">
      <c r="A781" s="40" t="str">
        <f t="shared" si="18"/>
        <v/>
      </c>
      <c r="B781" s="39"/>
      <c r="C781"/>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row>
    <row r="782" spans="1:71" x14ac:dyDescent="0.2">
      <c r="A782" s="40" t="str">
        <f t="shared" si="18"/>
        <v/>
      </c>
      <c r="B782" s="39"/>
      <c r="C782"/>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row>
    <row r="783" spans="1:71" x14ac:dyDescent="0.2">
      <c r="A783" s="40" t="str">
        <f t="shared" si="18"/>
        <v/>
      </c>
      <c r="B783" s="39"/>
      <c r="C783"/>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row>
    <row r="784" spans="1:71" x14ac:dyDescent="0.2">
      <c r="A784" s="40" t="str">
        <f t="shared" si="18"/>
        <v/>
      </c>
      <c r="B784" s="39"/>
      <c r="C784"/>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row>
    <row r="785" spans="1:71" x14ac:dyDescent="0.2">
      <c r="A785" s="40" t="str">
        <f t="shared" si="18"/>
        <v/>
      </c>
      <c r="B785" s="39"/>
      <c r="C785"/>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row>
    <row r="786" spans="1:71" x14ac:dyDescent="0.2">
      <c r="A786" s="40" t="str">
        <f t="shared" si="18"/>
        <v/>
      </c>
      <c r="B786" s="39"/>
      <c r="C786"/>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row>
    <row r="787" spans="1:71" x14ac:dyDescent="0.2">
      <c r="A787" s="40" t="str">
        <f t="shared" si="18"/>
        <v/>
      </c>
      <c r="B787" s="39"/>
      <c r="C78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row>
    <row r="788" spans="1:71" x14ac:dyDescent="0.2">
      <c r="A788" s="40" t="str">
        <f t="shared" si="18"/>
        <v/>
      </c>
      <c r="B788" s="39"/>
      <c r="C788"/>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row>
    <row r="789" spans="1:71" x14ac:dyDescent="0.2">
      <c r="A789" s="40" t="str">
        <f t="shared" si="18"/>
        <v/>
      </c>
      <c r="B789" s="39"/>
      <c r="C789"/>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row>
    <row r="790" spans="1:71" x14ac:dyDescent="0.2">
      <c r="A790" s="40" t="str">
        <f t="shared" si="18"/>
        <v/>
      </c>
      <c r="B790" s="39"/>
      <c r="C790"/>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row>
    <row r="791" spans="1:71" x14ac:dyDescent="0.2">
      <c r="A791" s="40" t="str">
        <f t="shared" si="18"/>
        <v/>
      </c>
      <c r="B791" s="39"/>
      <c r="C791"/>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row>
    <row r="792" spans="1:71" x14ac:dyDescent="0.2">
      <c r="A792" s="40" t="str">
        <f t="shared" si="18"/>
        <v/>
      </c>
      <c r="B792" s="39"/>
      <c r="C792"/>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row>
    <row r="793" spans="1:71" x14ac:dyDescent="0.2">
      <c r="A793" s="40" t="str">
        <f t="shared" si="18"/>
        <v/>
      </c>
      <c r="B793" s="39"/>
      <c r="C793"/>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row>
    <row r="794" spans="1:71" x14ac:dyDescent="0.2">
      <c r="A794" s="40" t="str">
        <f t="shared" si="18"/>
        <v/>
      </c>
      <c r="B794" s="39"/>
      <c r="C794"/>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row>
    <row r="795" spans="1:71" x14ac:dyDescent="0.2">
      <c r="A795" s="40" t="str">
        <f t="shared" si="18"/>
        <v/>
      </c>
      <c r="B795" s="39"/>
      <c r="C795"/>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row>
    <row r="796" spans="1:71" x14ac:dyDescent="0.2">
      <c r="A796" s="40" t="str">
        <f t="shared" si="18"/>
        <v/>
      </c>
      <c r="B796" s="39"/>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s="37"/>
      <c r="BL796"/>
      <c r="BM796"/>
      <c r="BN796" s="37"/>
      <c r="BO796"/>
      <c r="BP796"/>
      <c r="BQ796"/>
      <c r="BR796"/>
      <c r="BS796" s="37"/>
    </row>
    <row r="797" spans="1:71" x14ac:dyDescent="0.2">
      <c r="A797" s="40" t="str">
        <f t="shared" si="18"/>
        <v/>
      </c>
      <c r="B797" s="39"/>
      <c r="C797"/>
      <c r="D797"/>
      <c r="E797"/>
      <c r="F797"/>
      <c r="G797"/>
      <c r="H797"/>
      <c r="I797"/>
      <c r="J797"/>
      <c r="K797"/>
      <c r="L797"/>
      <c r="M797"/>
      <c r="N797"/>
      <c r="O797"/>
      <c r="P797"/>
      <c r="Q797"/>
      <c r="R797"/>
      <c r="S797"/>
      <c r="T797"/>
      <c r="U797"/>
      <c r="V797"/>
      <c r="W797"/>
      <c r="X797"/>
      <c r="Y797"/>
      <c r="Z797"/>
      <c r="AA797"/>
      <c r="AB797"/>
      <c r="AC797"/>
      <c r="AD797"/>
      <c r="AE797"/>
      <c r="AF797"/>
      <c r="AG797"/>
      <c r="AH797" s="3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s="37"/>
      <c r="BN797"/>
      <c r="BO797"/>
      <c r="BP797"/>
      <c r="BQ797"/>
      <c r="BR797"/>
      <c r="BS797" s="37"/>
    </row>
    <row r="798" spans="1:71" x14ac:dyDescent="0.2">
      <c r="A798" s="40" t="str">
        <f t="shared" si="18"/>
        <v/>
      </c>
      <c r="B798" s="39"/>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s="37"/>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s="37"/>
    </row>
    <row r="799" spans="1:71" x14ac:dyDescent="0.2">
      <c r="A799" s="40" t="str">
        <f t="shared" si="18"/>
        <v/>
      </c>
      <c r="B799" s="39"/>
      <c r="C799"/>
      <c r="D799"/>
      <c r="E799"/>
      <c r="F799"/>
      <c r="G799"/>
      <c r="H799"/>
      <c r="I799"/>
      <c r="J799"/>
      <c r="K799"/>
      <c r="L799" s="37"/>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s="37"/>
      <c r="AW799"/>
      <c r="AX799" s="37"/>
      <c r="AY799"/>
      <c r="AZ799"/>
      <c r="BA799"/>
      <c r="BB799"/>
      <c r="BC799"/>
      <c r="BD799"/>
      <c r="BE799"/>
      <c r="BF799"/>
      <c r="BG799"/>
      <c r="BH799"/>
      <c r="BI799"/>
      <c r="BJ799"/>
      <c r="BK799"/>
      <c r="BL799"/>
      <c r="BM799"/>
      <c r="BN799"/>
      <c r="BO799"/>
      <c r="BP799"/>
      <c r="BQ799"/>
      <c r="BR799"/>
      <c r="BS799" s="37"/>
    </row>
    <row r="800" spans="1:71" x14ac:dyDescent="0.2">
      <c r="A800" s="40" t="str">
        <f t="shared" si="18"/>
        <v/>
      </c>
      <c r="B800" s="39"/>
      <c r="C800"/>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row>
    <row r="801" spans="1:71" x14ac:dyDescent="0.2">
      <c r="A801" s="40" t="str">
        <f t="shared" si="18"/>
        <v/>
      </c>
      <c r="B801" s="39"/>
      <c r="C801"/>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row>
    <row r="802" spans="1:71" x14ac:dyDescent="0.2">
      <c r="A802" s="40" t="str">
        <f t="shared" si="18"/>
        <v/>
      </c>
      <c r="B802" s="39"/>
      <c r="C802"/>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row>
    <row r="803" spans="1:71" x14ac:dyDescent="0.2">
      <c r="A803" s="40" t="str">
        <f t="shared" si="18"/>
        <v/>
      </c>
      <c r="B803" s="39"/>
      <c r="C803"/>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row>
    <row r="804" spans="1:71" x14ac:dyDescent="0.2">
      <c r="A804" s="40" t="str">
        <f t="shared" si="18"/>
        <v/>
      </c>
      <c r="B804" s="39"/>
      <c r="C804"/>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row>
    <row r="805" spans="1:71" x14ac:dyDescent="0.2">
      <c r="A805" s="40" t="str">
        <f t="shared" si="18"/>
        <v/>
      </c>
      <c r="B805" s="39"/>
      <c r="C805"/>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row>
    <row r="806" spans="1:71" x14ac:dyDescent="0.2">
      <c r="A806" s="40" t="str">
        <f t="shared" si="18"/>
        <v/>
      </c>
      <c r="B806" s="39"/>
      <c r="C806"/>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row>
    <row r="807" spans="1:71" x14ac:dyDescent="0.2">
      <c r="A807" s="40" t="str">
        <f t="shared" si="18"/>
        <v/>
      </c>
      <c r="B807" s="39"/>
      <c r="C80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row>
    <row r="808" spans="1:71" x14ac:dyDescent="0.2">
      <c r="A808" s="40" t="str">
        <f t="shared" si="18"/>
        <v/>
      </c>
      <c r="B808" s="39"/>
      <c r="C808"/>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row>
    <row r="809" spans="1:71" x14ac:dyDescent="0.2">
      <c r="A809" s="40" t="str">
        <f t="shared" si="18"/>
        <v/>
      </c>
      <c r="B809" s="39"/>
      <c r="C809"/>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row>
    <row r="810" spans="1:71" x14ac:dyDescent="0.2">
      <c r="A810" s="40" t="str">
        <f t="shared" si="18"/>
        <v/>
      </c>
      <c r="B810" s="39"/>
      <c r="C810"/>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row>
    <row r="811" spans="1:71" x14ac:dyDescent="0.2">
      <c r="A811" s="40" t="str">
        <f t="shared" si="18"/>
        <v/>
      </c>
      <c r="B811" s="39"/>
      <c r="C811"/>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row>
    <row r="812" spans="1:71" x14ac:dyDescent="0.2">
      <c r="A812" s="40" t="str">
        <f t="shared" si="18"/>
        <v/>
      </c>
      <c r="B812" s="39"/>
      <c r="C812"/>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row>
    <row r="813" spans="1:71" x14ac:dyDescent="0.2">
      <c r="A813" s="40" t="str">
        <f t="shared" si="18"/>
        <v/>
      </c>
      <c r="B813" s="39"/>
      <c r="C813"/>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row>
    <row r="814" spans="1:71" x14ac:dyDescent="0.2">
      <c r="A814" s="40" t="str">
        <f t="shared" si="18"/>
        <v/>
      </c>
      <c r="B814" s="39"/>
      <c r="C814"/>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row>
    <row r="815" spans="1:71" x14ac:dyDescent="0.2">
      <c r="A815" s="40" t="str">
        <f t="shared" si="18"/>
        <v/>
      </c>
      <c r="B815" s="39"/>
      <c r="C815"/>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row>
    <row r="816" spans="1:71" x14ac:dyDescent="0.2">
      <c r="A816" s="40" t="str">
        <f t="shared" si="18"/>
        <v/>
      </c>
      <c r="B816" s="39"/>
      <c r="C816"/>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row>
    <row r="817" spans="1:71" x14ac:dyDescent="0.2">
      <c r="A817" s="40" t="str">
        <f t="shared" si="18"/>
        <v/>
      </c>
      <c r="B817" s="39"/>
      <c r="C81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row>
    <row r="818" spans="1:71" x14ac:dyDescent="0.2">
      <c r="A818" s="40" t="str">
        <f t="shared" si="18"/>
        <v/>
      </c>
      <c r="B818" s="39"/>
      <c r="C818"/>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row>
    <row r="819" spans="1:71" x14ac:dyDescent="0.2">
      <c r="A819" s="40" t="str">
        <f t="shared" si="18"/>
        <v/>
      </c>
      <c r="B819" s="39"/>
      <c r="C819"/>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c r="BQ819" s="37"/>
      <c r="BR819" s="37"/>
      <c r="BS819" s="37"/>
    </row>
    <row r="820" spans="1:71" x14ac:dyDescent="0.2">
      <c r="A820" s="40" t="str">
        <f t="shared" si="18"/>
        <v/>
      </c>
      <c r="B820" s="39"/>
      <c r="C820"/>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c r="BQ820" s="37"/>
      <c r="BR820" s="37"/>
      <c r="BS820" s="37"/>
    </row>
    <row r="821" spans="1:71" x14ac:dyDescent="0.2">
      <c r="A821" s="40" t="str">
        <f t="shared" si="18"/>
        <v/>
      </c>
      <c r="B821" s="39"/>
      <c r="C821"/>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c r="BQ821" s="37"/>
      <c r="BR821" s="37"/>
      <c r="BS821" s="37"/>
    </row>
    <row r="822" spans="1:71" x14ac:dyDescent="0.2">
      <c r="A822" s="40" t="str">
        <f t="shared" si="18"/>
        <v/>
      </c>
      <c r="B822" s="39"/>
      <c r="C822"/>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row>
    <row r="823" spans="1:71" x14ac:dyDescent="0.2">
      <c r="A823" s="40" t="str">
        <f t="shared" si="18"/>
        <v/>
      </c>
      <c r="B823" s="39"/>
      <c r="C823"/>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row>
    <row r="824" spans="1:71" x14ac:dyDescent="0.2">
      <c r="A824" s="40" t="str">
        <f t="shared" si="18"/>
        <v/>
      </c>
      <c r="B824" s="39"/>
      <c r="C824"/>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c r="BQ824" s="37"/>
      <c r="BR824" s="37"/>
      <c r="BS824" s="37"/>
    </row>
    <row r="825" spans="1:71" x14ac:dyDescent="0.2">
      <c r="A825" s="40" t="str">
        <f t="shared" si="18"/>
        <v/>
      </c>
      <c r="B825" s="39"/>
      <c r="C825"/>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c r="BQ825" s="37"/>
      <c r="BR825" s="37"/>
      <c r="BS825" s="37"/>
    </row>
    <row r="826" spans="1:71" x14ac:dyDescent="0.2">
      <c r="A826" s="40" t="str">
        <f t="shared" si="18"/>
        <v/>
      </c>
      <c r="B826" s="39"/>
      <c r="C826"/>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c r="BQ826" s="37"/>
      <c r="BR826" s="37"/>
      <c r="BS826" s="37"/>
    </row>
    <row r="827" spans="1:71" x14ac:dyDescent="0.2">
      <c r="A827" s="40" t="str">
        <f t="shared" si="18"/>
        <v/>
      </c>
      <c r="B827" s="39"/>
      <c r="C82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c r="BQ827" s="37"/>
      <c r="BR827" s="37"/>
      <c r="BS827" s="37"/>
    </row>
    <row r="828" spans="1:71" x14ac:dyDescent="0.2">
      <c r="A828" s="40" t="str">
        <f t="shared" si="18"/>
        <v/>
      </c>
      <c r="B828" s="39"/>
      <c r="C828"/>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c r="BQ828" s="37"/>
      <c r="BR828" s="37"/>
      <c r="BS828" s="37"/>
    </row>
    <row r="829" spans="1:71" x14ac:dyDescent="0.2">
      <c r="A829" s="40" t="str">
        <f t="shared" si="18"/>
        <v/>
      </c>
      <c r="B829" s="39"/>
      <c r="C829"/>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c r="BQ829" s="37"/>
      <c r="BR829" s="37"/>
      <c r="BS829" s="37"/>
    </row>
    <row r="830" spans="1:71" x14ac:dyDescent="0.2">
      <c r="A830" s="40" t="str">
        <f t="shared" si="18"/>
        <v/>
      </c>
      <c r="B830" s="39"/>
      <c r="C830"/>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c r="BQ830" s="37"/>
      <c r="BR830" s="37"/>
      <c r="BS830" s="37"/>
    </row>
    <row r="831" spans="1:71" x14ac:dyDescent="0.2">
      <c r="A831" s="40" t="str">
        <f t="shared" si="18"/>
        <v/>
      </c>
      <c r="B831" s="39"/>
      <c r="C831"/>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c r="BQ831" s="37"/>
      <c r="BR831" s="37"/>
      <c r="BS831" s="37"/>
    </row>
    <row r="832" spans="1:71" x14ac:dyDescent="0.2">
      <c r="A832" s="40" t="str">
        <f t="shared" si="18"/>
        <v/>
      </c>
      <c r="B832" s="39"/>
      <c r="C832"/>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c r="BQ832" s="37"/>
      <c r="BR832" s="37"/>
      <c r="BS832" s="37"/>
    </row>
    <row r="833" spans="1:71" x14ac:dyDescent="0.2">
      <c r="A833" s="40" t="str">
        <f t="shared" si="18"/>
        <v/>
      </c>
      <c r="B833" s="39"/>
      <c r="C833"/>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c r="BQ833" s="37"/>
      <c r="BR833" s="37"/>
      <c r="BS833" s="37"/>
    </row>
    <row r="834" spans="1:71" x14ac:dyDescent="0.2">
      <c r="A834" s="40" t="str">
        <f t="shared" si="18"/>
        <v/>
      </c>
      <c r="B834" s="39"/>
      <c r="C834"/>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c r="BQ834" s="37"/>
      <c r="BR834" s="37"/>
      <c r="BS834" s="37"/>
    </row>
    <row r="835" spans="1:71" x14ac:dyDescent="0.2">
      <c r="A835" s="40" t="str">
        <f t="shared" ref="A835:A898" si="19">B835&amp;C835</f>
        <v/>
      </c>
      <c r="B835" s="39"/>
      <c r="C835"/>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row>
    <row r="836" spans="1:71" x14ac:dyDescent="0.2">
      <c r="A836" s="40" t="str">
        <f t="shared" si="19"/>
        <v/>
      </c>
      <c r="B836" s="39"/>
      <c r="C836"/>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c r="BQ836" s="37"/>
      <c r="BR836" s="37"/>
      <c r="BS836" s="37"/>
    </row>
    <row r="837" spans="1:71" x14ac:dyDescent="0.2">
      <c r="A837" s="40" t="str">
        <f t="shared" si="19"/>
        <v/>
      </c>
      <c r="B837" s="39"/>
      <c r="C8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c r="BQ837" s="37"/>
      <c r="BR837" s="37"/>
      <c r="BS837" s="37"/>
    </row>
    <row r="838" spans="1:71" x14ac:dyDescent="0.2">
      <c r="A838" s="40" t="str">
        <f t="shared" si="19"/>
        <v/>
      </c>
      <c r="B838" s="39"/>
      <c r="C838"/>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c r="BQ838" s="37"/>
      <c r="BR838" s="37"/>
      <c r="BS838" s="37"/>
    </row>
    <row r="839" spans="1:71" x14ac:dyDescent="0.2">
      <c r="A839" s="40" t="str">
        <f t="shared" si="19"/>
        <v/>
      </c>
      <c r="B839" s="39"/>
      <c r="C839"/>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c r="BQ839" s="37"/>
      <c r="BR839" s="37"/>
      <c r="BS839" s="37"/>
    </row>
    <row r="840" spans="1:71" x14ac:dyDescent="0.2">
      <c r="A840" s="40" t="str">
        <f t="shared" si="19"/>
        <v/>
      </c>
      <c r="B840" s="39"/>
      <c r="C840"/>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c r="BQ840" s="37"/>
      <c r="BR840" s="37"/>
      <c r="BS840" s="37"/>
    </row>
    <row r="841" spans="1:71" x14ac:dyDescent="0.2">
      <c r="A841" s="40" t="str">
        <f t="shared" si="19"/>
        <v/>
      </c>
      <c r="B841" s="39"/>
      <c r="C841"/>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c r="BQ841" s="37"/>
      <c r="BR841" s="37"/>
      <c r="BS841" s="37"/>
    </row>
    <row r="842" spans="1:71" x14ac:dyDescent="0.2">
      <c r="A842" s="40" t="str">
        <f t="shared" si="19"/>
        <v/>
      </c>
      <c r="B842" s="39"/>
      <c r="C842"/>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c r="BQ842" s="37"/>
      <c r="BR842" s="37"/>
      <c r="BS842" s="37"/>
    </row>
    <row r="843" spans="1:71" x14ac:dyDescent="0.2">
      <c r="A843" s="40" t="str">
        <f t="shared" si="19"/>
        <v/>
      </c>
      <c r="B843" s="39"/>
      <c r="C843"/>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c r="BQ843" s="37"/>
      <c r="BR843" s="37"/>
      <c r="BS843" s="37"/>
    </row>
    <row r="844" spans="1:71" x14ac:dyDescent="0.2">
      <c r="A844" s="40" t="str">
        <f t="shared" si="19"/>
        <v/>
      </c>
      <c r="B844" s="39"/>
      <c r="C844"/>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c r="BQ844" s="37"/>
      <c r="BR844" s="37"/>
      <c r="BS844" s="37"/>
    </row>
    <row r="845" spans="1:71" x14ac:dyDescent="0.2">
      <c r="A845" s="40" t="str">
        <f t="shared" si="19"/>
        <v/>
      </c>
      <c r="B845" s="39"/>
      <c r="C845"/>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c r="BQ845" s="37"/>
      <c r="BR845" s="37"/>
      <c r="BS845" s="37"/>
    </row>
    <row r="846" spans="1:71" x14ac:dyDescent="0.2">
      <c r="A846" s="40" t="str">
        <f t="shared" si="19"/>
        <v/>
      </c>
      <c r="B846" s="39"/>
      <c r="C846"/>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c r="BQ846" s="37"/>
      <c r="BR846" s="37"/>
      <c r="BS846" s="37"/>
    </row>
    <row r="847" spans="1:71" x14ac:dyDescent="0.2">
      <c r="A847" s="40" t="str">
        <f t="shared" si="19"/>
        <v/>
      </c>
      <c r="B847" s="39"/>
      <c r="C84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37"/>
    </row>
    <row r="848" spans="1:71" x14ac:dyDescent="0.2">
      <c r="A848" s="40" t="str">
        <f t="shared" si="19"/>
        <v/>
      </c>
      <c r="B848" s="39"/>
      <c r="C848"/>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c r="BQ848" s="37"/>
      <c r="BR848" s="37"/>
      <c r="BS848" s="37"/>
    </row>
    <row r="849" spans="1:71" x14ac:dyDescent="0.2">
      <c r="A849" s="40" t="str">
        <f t="shared" si="19"/>
        <v/>
      </c>
      <c r="B849" s="39"/>
      <c r="C849"/>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c r="BQ849" s="37"/>
      <c r="BR849" s="37"/>
      <c r="BS849" s="37"/>
    </row>
    <row r="850" spans="1:71" x14ac:dyDescent="0.2">
      <c r="A850" s="40" t="str">
        <f t="shared" si="19"/>
        <v/>
      </c>
      <c r="B850" s="39"/>
      <c r="C850"/>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c r="BQ850" s="37"/>
      <c r="BR850" s="37"/>
      <c r="BS850" s="37"/>
    </row>
    <row r="851" spans="1:71" x14ac:dyDescent="0.2">
      <c r="A851" s="40" t="str">
        <f t="shared" si="19"/>
        <v/>
      </c>
      <c r="B851" s="39"/>
      <c r="C851"/>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c r="BQ851" s="37"/>
      <c r="BR851" s="37"/>
      <c r="BS851" s="37"/>
    </row>
    <row r="852" spans="1:71" x14ac:dyDescent="0.2">
      <c r="A852" s="40" t="str">
        <f t="shared" si="19"/>
        <v/>
      </c>
      <c r="B852" s="39"/>
      <c r="C852"/>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c r="BQ852" s="37"/>
      <c r="BR852" s="37"/>
      <c r="BS852" s="37"/>
    </row>
    <row r="853" spans="1:71" x14ac:dyDescent="0.2">
      <c r="A853" s="40" t="str">
        <f t="shared" si="19"/>
        <v/>
      </c>
      <c r="B853" s="39"/>
      <c r="C853"/>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c r="BQ853" s="37"/>
      <c r="BR853" s="37"/>
      <c r="BS853" s="37"/>
    </row>
    <row r="854" spans="1:71" x14ac:dyDescent="0.2">
      <c r="A854" s="40" t="str">
        <f t="shared" si="19"/>
        <v/>
      </c>
      <c r="B854" s="39"/>
      <c r="C854"/>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c r="BQ854" s="37"/>
      <c r="BR854" s="37"/>
      <c r="BS854" s="37"/>
    </row>
    <row r="855" spans="1:71" x14ac:dyDescent="0.2">
      <c r="A855" s="40" t="str">
        <f t="shared" si="19"/>
        <v/>
      </c>
      <c r="B855" s="39"/>
      <c r="C855"/>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c r="BQ855" s="37"/>
      <c r="BR855" s="37"/>
      <c r="BS855" s="37"/>
    </row>
    <row r="856" spans="1:71" x14ac:dyDescent="0.2">
      <c r="A856" s="40" t="str">
        <f t="shared" si="19"/>
        <v/>
      </c>
      <c r="B856" s="39"/>
      <c r="C856"/>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row>
    <row r="857" spans="1:71" x14ac:dyDescent="0.2">
      <c r="A857" s="40" t="str">
        <f t="shared" si="19"/>
        <v/>
      </c>
      <c r="B857" s="39"/>
      <c r="C85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row>
    <row r="858" spans="1:71" x14ac:dyDescent="0.2">
      <c r="A858" s="40" t="str">
        <f t="shared" si="19"/>
        <v/>
      </c>
      <c r="B858" s="39"/>
      <c r="C858"/>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c r="BQ858" s="37"/>
      <c r="BR858" s="37"/>
      <c r="BS858" s="37"/>
    </row>
    <row r="859" spans="1:71" x14ac:dyDescent="0.2">
      <c r="A859" s="40" t="str">
        <f t="shared" si="19"/>
        <v/>
      </c>
      <c r="B859" s="39"/>
      <c r="C859"/>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c r="BQ859" s="37"/>
      <c r="BR859" s="37"/>
      <c r="BS859" s="37"/>
    </row>
    <row r="860" spans="1:71" x14ac:dyDescent="0.2">
      <c r="A860" s="40" t="str">
        <f t="shared" si="19"/>
        <v/>
      </c>
      <c r="B860" s="39"/>
      <c r="C860"/>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c r="BQ860" s="37"/>
      <c r="BR860" s="37"/>
      <c r="BS860" s="37"/>
    </row>
    <row r="861" spans="1:71" x14ac:dyDescent="0.2">
      <c r="A861" s="40" t="str">
        <f t="shared" si="19"/>
        <v/>
      </c>
      <c r="B861" s="39"/>
      <c r="C861"/>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c r="BQ861" s="37"/>
      <c r="BR861" s="37"/>
      <c r="BS861" s="37"/>
    </row>
    <row r="862" spans="1:71" x14ac:dyDescent="0.2">
      <c r="A862" s="40" t="str">
        <f t="shared" si="19"/>
        <v/>
      </c>
      <c r="B862" s="39"/>
      <c r="C862"/>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c r="BQ862" s="37"/>
      <c r="BR862" s="37"/>
      <c r="BS862" s="37"/>
    </row>
    <row r="863" spans="1:71" x14ac:dyDescent="0.2">
      <c r="A863" s="40" t="str">
        <f t="shared" si="19"/>
        <v/>
      </c>
      <c r="B863" s="39"/>
      <c r="C863"/>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c r="BQ863" s="37"/>
      <c r="BR863" s="37"/>
      <c r="BS863" s="37"/>
    </row>
    <row r="864" spans="1:71" x14ac:dyDescent="0.2">
      <c r="A864" s="40" t="str">
        <f t="shared" si="19"/>
        <v/>
      </c>
      <c r="B864" s="39"/>
      <c r="C864"/>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c r="BQ864" s="37"/>
      <c r="BR864" s="37"/>
      <c r="BS864" s="37"/>
    </row>
    <row r="865" spans="1:71" x14ac:dyDescent="0.2">
      <c r="A865" s="40" t="str">
        <f t="shared" si="19"/>
        <v/>
      </c>
      <c r="B865" s="39"/>
      <c r="C865"/>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c r="BQ865" s="37"/>
      <c r="BR865" s="37"/>
      <c r="BS865" s="37"/>
    </row>
    <row r="866" spans="1:71" x14ac:dyDescent="0.2">
      <c r="A866" s="40" t="str">
        <f t="shared" si="19"/>
        <v/>
      </c>
      <c r="B866" s="39"/>
      <c r="C866"/>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c r="BQ866" s="37"/>
      <c r="BR866" s="37"/>
      <c r="BS866" s="37"/>
    </row>
    <row r="867" spans="1:71" x14ac:dyDescent="0.2">
      <c r="A867" s="40" t="str">
        <f t="shared" si="19"/>
        <v/>
      </c>
      <c r="B867" s="39"/>
      <c r="C86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c r="BQ867" s="37"/>
      <c r="BR867" s="37"/>
      <c r="BS867" s="37"/>
    </row>
    <row r="868" spans="1:71" x14ac:dyDescent="0.2">
      <c r="A868" s="40" t="str">
        <f t="shared" si="19"/>
        <v/>
      </c>
      <c r="B868" s="39"/>
      <c r="C868"/>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c r="BQ868" s="37"/>
      <c r="BR868" s="37"/>
      <c r="BS868" s="37"/>
    </row>
    <row r="869" spans="1:71" x14ac:dyDescent="0.2">
      <c r="A869" s="40" t="str">
        <f t="shared" si="19"/>
        <v/>
      </c>
      <c r="B869" s="39"/>
      <c r="C869"/>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c r="BQ869" s="37"/>
      <c r="BR869" s="37"/>
      <c r="BS869" s="37"/>
    </row>
    <row r="870" spans="1:71" x14ac:dyDescent="0.2">
      <c r="A870" s="40" t="str">
        <f t="shared" si="19"/>
        <v/>
      </c>
      <c r="B870" s="39"/>
      <c r="C870"/>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c r="BQ870" s="37"/>
      <c r="BR870" s="37"/>
      <c r="BS870" s="37"/>
    </row>
    <row r="871" spans="1:71" x14ac:dyDescent="0.2">
      <c r="A871" s="40" t="str">
        <f t="shared" si="19"/>
        <v/>
      </c>
      <c r="B871" s="39"/>
      <c r="C871"/>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c r="BQ871" s="37"/>
      <c r="BR871" s="37"/>
      <c r="BS871" s="37"/>
    </row>
    <row r="872" spans="1:71" x14ac:dyDescent="0.2">
      <c r="A872" s="40" t="str">
        <f t="shared" si="19"/>
        <v/>
      </c>
      <c r="B872" s="39"/>
      <c r="C872"/>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c r="BQ872" s="37"/>
      <c r="BR872" s="37"/>
      <c r="BS872" s="37"/>
    </row>
    <row r="873" spans="1:71" x14ac:dyDescent="0.2">
      <c r="A873" s="40" t="str">
        <f t="shared" si="19"/>
        <v/>
      </c>
      <c r="B873" s="39"/>
      <c r="C873"/>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c r="BQ873" s="37"/>
      <c r="BR873" s="37"/>
      <c r="BS873" s="37"/>
    </row>
    <row r="874" spans="1:71" x14ac:dyDescent="0.2">
      <c r="A874" s="40" t="str">
        <f t="shared" si="19"/>
        <v/>
      </c>
      <c r="B874" s="39"/>
      <c r="C874"/>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c r="BQ874" s="37"/>
      <c r="BR874" s="37"/>
      <c r="BS874" s="37"/>
    </row>
    <row r="875" spans="1:71" x14ac:dyDescent="0.2">
      <c r="A875" s="40" t="str">
        <f t="shared" si="19"/>
        <v/>
      </c>
      <c r="B875" s="39"/>
      <c r="C875"/>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c r="BQ875" s="37"/>
      <c r="BR875" s="37"/>
      <c r="BS875" s="37"/>
    </row>
    <row r="876" spans="1:71" x14ac:dyDescent="0.2">
      <c r="A876" s="40" t="str">
        <f t="shared" si="19"/>
        <v/>
      </c>
      <c r="B876" s="39"/>
      <c r="C876"/>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c r="BQ876" s="37"/>
      <c r="BR876" s="37"/>
      <c r="BS876" s="37"/>
    </row>
    <row r="877" spans="1:71" x14ac:dyDescent="0.2">
      <c r="A877" s="40" t="str">
        <f t="shared" si="19"/>
        <v/>
      </c>
      <c r="B877" s="39"/>
      <c r="C87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c r="BQ877" s="37"/>
      <c r="BR877" s="37"/>
      <c r="BS877" s="37"/>
    </row>
    <row r="878" spans="1:71" x14ac:dyDescent="0.2">
      <c r="A878" s="40" t="str">
        <f t="shared" si="19"/>
        <v/>
      </c>
      <c r="B878" s="39"/>
      <c r="C878"/>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row>
    <row r="879" spans="1:71" x14ac:dyDescent="0.2">
      <c r="A879" s="40" t="str">
        <f t="shared" si="19"/>
        <v/>
      </c>
      <c r="B879" s="39"/>
      <c r="C879"/>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row>
    <row r="880" spans="1:71" x14ac:dyDescent="0.2">
      <c r="A880" s="40" t="str">
        <f t="shared" si="19"/>
        <v/>
      </c>
      <c r="B880" s="39"/>
      <c r="C880"/>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row>
    <row r="881" spans="1:71" x14ac:dyDescent="0.2">
      <c r="A881" s="40" t="str">
        <f t="shared" si="19"/>
        <v/>
      </c>
      <c r="B881" s="39"/>
      <c r="C881"/>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row>
    <row r="882" spans="1:71" x14ac:dyDescent="0.2">
      <c r="A882" s="40" t="str">
        <f t="shared" si="19"/>
        <v/>
      </c>
      <c r="B882" s="39"/>
      <c r="C882"/>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row>
    <row r="883" spans="1:71" x14ac:dyDescent="0.2">
      <c r="A883" s="40" t="str">
        <f t="shared" si="19"/>
        <v/>
      </c>
      <c r="B883" s="39"/>
      <c r="C883"/>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row>
    <row r="884" spans="1:71" x14ac:dyDescent="0.2">
      <c r="A884" s="40" t="str">
        <f t="shared" si="19"/>
        <v/>
      </c>
      <c r="B884" s="39"/>
      <c r="C884"/>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row>
    <row r="885" spans="1:71" x14ac:dyDescent="0.2">
      <c r="A885" s="40" t="str">
        <f t="shared" si="19"/>
        <v/>
      </c>
      <c r="B885" s="39"/>
      <c r="C885"/>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row>
    <row r="886" spans="1:71" x14ac:dyDescent="0.2">
      <c r="A886" s="40" t="str">
        <f t="shared" si="19"/>
        <v/>
      </c>
      <c r="B886" s="39"/>
      <c r="C886"/>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row>
    <row r="887" spans="1:71" x14ac:dyDescent="0.2">
      <c r="A887" s="40" t="str">
        <f t="shared" si="19"/>
        <v/>
      </c>
      <c r="B887" s="39"/>
      <c r="C88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row>
    <row r="888" spans="1:71" x14ac:dyDescent="0.2">
      <c r="A888" s="40" t="str">
        <f t="shared" si="19"/>
        <v/>
      </c>
      <c r="B888" s="39"/>
      <c r="C888"/>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row>
    <row r="889" spans="1:71" x14ac:dyDescent="0.2">
      <c r="A889" s="40" t="str">
        <f t="shared" si="19"/>
        <v/>
      </c>
      <c r="B889" s="39"/>
      <c r="C889"/>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row>
    <row r="890" spans="1:71" x14ac:dyDescent="0.2">
      <c r="A890" s="40" t="str">
        <f t="shared" si="19"/>
        <v/>
      </c>
      <c r="B890" s="39"/>
      <c r="C890"/>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row>
    <row r="891" spans="1:71" x14ac:dyDescent="0.2">
      <c r="A891" s="40" t="str">
        <f t="shared" si="19"/>
        <v/>
      </c>
      <c r="B891" s="39"/>
      <c r="C891"/>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row>
    <row r="892" spans="1:71" x14ac:dyDescent="0.2">
      <c r="A892" s="40" t="str">
        <f t="shared" si="19"/>
        <v/>
      </c>
      <c r="B892" s="39"/>
      <c r="C892"/>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row>
    <row r="893" spans="1:71" x14ac:dyDescent="0.2">
      <c r="A893" s="40" t="str">
        <f t="shared" si="19"/>
        <v/>
      </c>
      <c r="B893" s="39"/>
      <c r="C893"/>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row>
    <row r="894" spans="1:71" x14ac:dyDescent="0.2">
      <c r="A894" s="40" t="str">
        <f t="shared" si="19"/>
        <v/>
      </c>
      <c r="B894" s="39"/>
      <c r="C894"/>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row>
    <row r="895" spans="1:71" x14ac:dyDescent="0.2">
      <c r="A895" s="40" t="str">
        <f t="shared" si="19"/>
        <v/>
      </c>
      <c r="B895" s="39"/>
      <c r="C895"/>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c r="BQ895" s="37"/>
      <c r="BR895" s="37"/>
      <c r="BS895" s="37"/>
    </row>
    <row r="896" spans="1:71" x14ac:dyDescent="0.2">
      <c r="A896" s="40" t="str">
        <f t="shared" si="19"/>
        <v/>
      </c>
      <c r="B896" s="39"/>
      <c r="C896"/>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c r="BQ896" s="37"/>
      <c r="BR896" s="37"/>
      <c r="BS896" s="37"/>
    </row>
    <row r="897" spans="1:71" x14ac:dyDescent="0.2">
      <c r="A897" s="40" t="str">
        <f t="shared" si="19"/>
        <v/>
      </c>
      <c r="B897" s="39"/>
      <c r="C89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c r="BQ897" s="37"/>
      <c r="BR897" s="37"/>
      <c r="BS897" s="37"/>
    </row>
    <row r="898" spans="1:71" x14ac:dyDescent="0.2">
      <c r="A898" s="40" t="str">
        <f t="shared" si="19"/>
        <v/>
      </c>
      <c r="B898" s="39"/>
      <c r="C898"/>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c r="BQ898" s="37"/>
      <c r="BR898" s="37"/>
      <c r="BS898" s="37"/>
    </row>
    <row r="899" spans="1:71" x14ac:dyDescent="0.2">
      <c r="A899" s="40" t="str">
        <f t="shared" ref="A899:A962" si="20">B899&amp;C899</f>
        <v/>
      </c>
      <c r="B899" s="39"/>
      <c r="C899"/>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c r="BQ899" s="37"/>
      <c r="BR899" s="37"/>
      <c r="BS899" s="37"/>
    </row>
    <row r="900" spans="1:71" x14ac:dyDescent="0.2">
      <c r="A900" s="40" t="str">
        <f t="shared" si="20"/>
        <v/>
      </c>
      <c r="B900" s="39"/>
      <c r="C900"/>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c r="BQ900" s="37"/>
      <c r="BR900" s="37"/>
      <c r="BS900" s="37"/>
    </row>
    <row r="901" spans="1:71" x14ac:dyDescent="0.2">
      <c r="A901" s="40" t="str">
        <f t="shared" si="20"/>
        <v/>
      </c>
      <c r="B901" s="39"/>
      <c r="C901"/>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c r="BQ901" s="37"/>
      <c r="BR901" s="37"/>
      <c r="BS901" s="37"/>
    </row>
    <row r="902" spans="1:71" x14ac:dyDescent="0.2">
      <c r="A902" s="40" t="str">
        <f t="shared" si="20"/>
        <v/>
      </c>
      <c r="B902" s="39"/>
      <c r="C902"/>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row>
    <row r="903" spans="1:71" x14ac:dyDescent="0.2">
      <c r="A903" s="40" t="str">
        <f t="shared" si="20"/>
        <v/>
      </c>
      <c r="B903" s="39"/>
      <c r="C903"/>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row>
    <row r="904" spans="1:71" x14ac:dyDescent="0.2">
      <c r="A904" s="40" t="str">
        <f t="shared" si="20"/>
        <v/>
      </c>
      <c r="B904" s="39"/>
      <c r="C904"/>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c r="BQ904" s="37"/>
      <c r="BR904" s="37"/>
      <c r="BS904" s="37"/>
    </row>
    <row r="905" spans="1:71" x14ac:dyDescent="0.2">
      <c r="A905" s="40" t="str">
        <f t="shared" si="20"/>
        <v/>
      </c>
      <c r="B905" s="39"/>
      <c r="C905"/>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c r="BQ905" s="37"/>
      <c r="BR905" s="37"/>
      <c r="BS905" s="37"/>
    </row>
    <row r="906" spans="1:71" x14ac:dyDescent="0.2">
      <c r="A906" s="40" t="str">
        <f t="shared" si="20"/>
        <v/>
      </c>
      <c r="B906" s="39"/>
      <c r="C906"/>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c r="BQ906" s="37"/>
      <c r="BR906" s="37"/>
      <c r="BS906" s="37"/>
    </row>
    <row r="907" spans="1:71" x14ac:dyDescent="0.2">
      <c r="A907" s="40" t="str">
        <f t="shared" si="20"/>
        <v/>
      </c>
      <c r="B907" s="39"/>
      <c r="C90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c r="BQ907" s="37"/>
      <c r="BR907" s="37"/>
      <c r="BS907" s="37"/>
    </row>
    <row r="908" spans="1:71" x14ac:dyDescent="0.2">
      <c r="A908" s="40" t="str">
        <f t="shared" si="20"/>
        <v/>
      </c>
      <c r="B908" s="39"/>
      <c r="C908"/>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c r="BQ908" s="37"/>
      <c r="BR908" s="37"/>
      <c r="BS908" s="37"/>
    </row>
    <row r="909" spans="1:71" x14ac:dyDescent="0.2">
      <c r="A909" s="40" t="str">
        <f t="shared" si="20"/>
        <v/>
      </c>
      <c r="B909" s="39"/>
      <c r="C909"/>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c r="BQ909" s="37"/>
      <c r="BR909" s="37"/>
      <c r="BS909" s="37"/>
    </row>
    <row r="910" spans="1:71" x14ac:dyDescent="0.2">
      <c r="A910" s="40" t="str">
        <f t="shared" si="20"/>
        <v/>
      </c>
      <c r="B910" s="39"/>
      <c r="C910"/>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c r="BQ910" s="37"/>
      <c r="BR910" s="37"/>
      <c r="BS910" s="37"/>
    </row>
    <row r="911" spans="1:71" x14ac:dyDescent="0.2">
      <c r="A911" s="40" t="str">
        <f t="shared" si="20"/>
        <v/>
      </c>
      <c r="B911" s="39"/>
      <c r="C911"/>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c r="BQ911" s="37"/>
      <c r="BR911" s="37"/>
      <c r="BS911" s="37"/>
    </row>
    <row r="912" spans="1:71" x14ac:dyDescent="0.2">
      <c r="A912" s="40" t="str">
        <f t="shared" si="20"/>
        <v/>
      </c>
      <c r="B912" s="39"/>
      <c r="C912"/>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c r="BQ912" s="37"/>
      <c r="BR912" s="37"/>
      <c r="BS912" s="37"/>
    </row>
    <row r="913" spans="1:71" x14ac:dyDescent="0.2">
      <c r="A913" s="40" t="str">
        <f t="shared" si="20"/>
        <v/>
      </c>
      <c r="B913" s="39"/>
      <c r="C913"/>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c r="BQ913" s="37"/>
      <c r="BR913" s="37"/>
      <c r="BS913" s="37"/>
    </row>
    <row r="914" spans="1:71" x14ac:dyDescent="0.2">
      <c r="A914" s="40" t="str">
        <f t="shared" si="20"/>
        <v/>
      </c>
      <c r="B914" s="39"/>
      <c r="C914"/>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c r="BQ914" s="37"/>
      <c r="BR914" s="37"/>
      <c r="BS914" s="37"/>
    </row>
    <row r="915" spans="1:71" x14ac:dyDescent="0.2">
      <c r="A915" s="40" t="str">
        <f t="shared" si="20"/>
        <v/>
      </c>
      <c r="B915" s="39"/>
      <c r="C915"/>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c r="BQ915" s="37"/>
      <c r="BR915" s="37"/>
      <c r="BS915" s="37"/>
    </row>
    <row r="916" spans="1:71" x14ac:dyDescent="0.2">
      <c r="A916" s="40" t="str">
        <f t="shared" si="20"/>
        <v/>
      </c>
      <c r="B916" s="39"/>
      <c r="C916"/>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row>
    <row r="917" spans="1:71" x14ac:dyDescent="0.2">
      <c r="A917" s="40" t="str">
        <f t="shared" si="20"/>
        <v/>
      </c>
      <c r="B917" s="39"/>
      <c r="C91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row>
    <row r="918" spans="1:71" x14ac:dyDescent="0.2">
      <c r="A918" s="40" t="str">
        <f t="shared" si="20"/>
        <v/>
      </c>
      <c r="B918" s="39"/>
      <c r="C918"/>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row>
    <row r="919" spans="1:71" x14ac:dyDescent="0.2">
      <c r="A919" s="40" t="str">
        <f t="shared" si="20"/>
        <v/>
      </c>
      <c r="B919" s="39"/>
      <c r="C919"/>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row>
    <row r="920" spans="1:71" x14ac:dyDescent="0.2">
      <c r="A920" s="40" t="str">
        <f t="shared" si="20"/>
        <v/>
      </c>
      <c r="B920" s="39"/>
      <c r="C920"/>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row>
    <row r="921" spans="1:71" x14ac:dyDescent="0.2">
      <c r="A921" s="40" t="str">
        <f t="shared" si="20"/>
        <v/>
      </c>
      <c r="B921" s="39"/>
      <c r="C921"/>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row>
    <row r="922" spans="1:71" x14ac:dyDescent="0.2">
      <c r="A922" s="40" t="str">
        <f t="shared" si="20"/>
        <v/>
      </c>
      <c r="B922" s="39"/>
      <c r="C922"/>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row>
    <row r="923" spans="1:71" x14ac:dyDescent="0.2">
      <c r="A923" s="40" t="str">
        <f t="shared" si="20"/>
        <v/>
      </c>
      <c r="B923" s="39"/>
      <c r="C923"/>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row>
    <row r="924" spans="1:71" x14ac:dyDescent="0.2">
      <c r="A924" s="40" t="str">
        <f t="shared" si="20"/>
        <v/>
      </c>
      <c r="B924" s="39"/>
      <c r="C924"/>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c r="BQ924" s="37"/>
      <c r="BR924" s="37"/>
      <c r="BS924" s="37"/>
    </row>
    <row r="925" spans="1:71" x14ac:dyDescent="0.2">
      <c r="A925" s="40" t="str">
        <f t="shared" si="20"/>
        <v/>
      </c>
      <c r="B925" s="39"/>
      <c r="C925"/>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row>
    <row r="926" spans="1:71" x14ac:dyDescent="0.2">
      <c r="A926" s="40" t="str">
        <f t="shared" si="20"/>
        <v/>
      </c>
      <c r="B926" s="39"/>
      <c r="C926"/>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row>
    <row r="927" spans="1:71" x14ac:dyDescent="0.2">
      <c r="A927" s="40" t="str">
        <f t="shared" si="20"/>
        <v/>
      </c>
      <c r="B927" s="39"/>
      <c r="C92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row>
    <row r="928" spans="1:71" x14ac:dyDescent="0.2">
      <c r="A928" s="40" t="str">
        <f t="shared" si="20"/>
        <v/>
      </c>
      <c r="B928" s="39"/>
      <c r="C928"/>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row>
    <row r="929" spans="1:71" x14ac:dyDescent="0.2">
      <c r="A929" s="40" t="str">
        <f t="shared" si="20"/>
        <v/>
      </c>
      <c r="B929" s="39"/>
      <c r="C929"/>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row>
    <row r="930" spans="1:71" x14ac:dyDescent="0.2">
      <c r="A930" s="40" t="str">
        <f t="shared" si="20"/>
        <v/>
      </c>
      <c r="B930" s="39"/>
      <c r="C930"/>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row>
    <row r="931" spans="1:71" x14ac:dyDescent="0.2">
      <c r="A931" s="40" t="str">
        <f t="shared" si="20"/>
        <v/>
      </c>
      <c r="B931" s="39"/>
      <c r="C931"/>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row>
    <row r="932" spans="1:71" x14ac:dyDescent="0.2">
      <c r="A932" s="40" t="str">
        <f t="shared" si="20"/>
        <v/>
      </c>
      <c r="B932" s="39"/>
      <c r="C932"/>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c r="BQ932" s="37"/>
      <c r="BR932" s="37"/>
      <c r="BS932" s="37"/>
    </row>
    <row r="933" spans="1:71" x14ac:dyDescent="0.2">
      <c r="A933" s="40" t="str">
        <f t="shared" si="20"/>
        <v/>
      </c>
      <c r="B933" s="39"/>
      <c r="C933"/>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row>
    <row r="934" spans="1:71" x14ac:dyDescent="0.2">
      <c r="A934" s="40" t="str">
        <f t="shared" si="20"/>
        <v/>
      </c>
      <c r="B934" s="39"/>
      <c r="C934"/>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row>
    <row r="935" spans="1:71" x14ac:dyDescent="0.2">
      <c r="A935" s="40" t="str">
        <f t="shared" si="20"/>
        <v/>
      </c>
      <c r="B935" s="39"/>
      <c r="C935"/>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row>
    <row r="936" spans="1:71" x14ac:dyDescent="0.2">
      <c r="A936" s="40" t="str">
        <f t="shared" si="20"/>
        <v/>
      </c>
      <c r="B936" s="39"/>
      <c r="C936"/>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row>
    <row r="937" spans="1:71" x14ac:dyDescent="0.2">
      <c r="A937" s="40" t="str">
        <f t="shared" si="20"/>
        <v/>
      </c>
      <c r="B937" s="39"/>
      <c r="C9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row>
    <row r="938" spans="1:71" x14ac:dyDescent="0.2">
      <c r="A938" s="40" t="str">
        <f t="shared" si="20"/>
        <v/>
      </c>
      <c r="B938" s="39"/>
      <c r="C938"/>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row>
    <row r="939" spans="1:71" x14ac:dyDescent="0.2">
      <c r="A939" s="40" t="str">
        <f t="shared" si="20"/>
        <v/>
      </c>
      <c r="B939" s="39"/>
      <c r="C939"/>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row>
    <row r="940" spans="1:71" x14ac:dyDescent="0.2">
      <c r="A940" s="40" t="str">
        <f t="shared" si="20"/>
        <v/>
      </c>
      <c r="B940" s="39"/>
      <c r="C940"/>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row>
    <row r="941" spans="1:71" x14ac:dyDescent="0.2">
      <c r="A941" s="40" t="str">
        <f t="shared" si="20"/>
        <v/>
      </c>
      <c r="B941" s="39"/>
      <c r="C941"/>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row>
    <row r="942" spans="1:71" x14ac:dyDescent="0.2">
      <c r="A942" s="40" t="str">
        <f t="shared" si="20"/>
        <v/>
      </c>
      <c r="B942" s="39"/>
      <c r="C942"/>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row>
    <row r="943" spans="1:71" x14ac:dyDescent="0.2">
      <c r="A943" s="40" t="str">
        <f t="shared" si="20"/>
        <v/>
      </c>
      <c r="B943" s="39"/>
      <c r="C943"/>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row>
    <row r="944" spans="1:71" x14ac:dyDescent="0.2">
      <c r="A944" s="40" t="str">
        <f t="shared" si="20"/>
        <v/>
      </c>
      <c r="B944" s="39"/>
      <c r="C944"/>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row>
    <row r="945" spans="1:71" x14ac:dyDescent="0.2">
      <c r="A945" s="40" t="str">
        <f t="shared" si="20"/>
        <v/>
      </c>
      <c r="B945" s="39"/>
      <c r="C945"/>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row>
    <row r="946" spans="1:71" x14ac:dyDescent="0.2">
      <c r="A946" s="40" t="str">
        <f t="shared" si="20"/>
        <v/>
      </c>
      <c r="B946" s="39"/>
      <c r="C946"/>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row>
    <row r="947" spans="1:71" x14ac:dyDescent="0.2">
      <c r="A947" s="40" t="str">
        <f t="shared" si="20"/>
        <v/>
      </c>
      <c r="B947" s="39"/>
      <c r="C94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row>
    <row r="948" spans="1:71" x14ac:dyDescent="0.2">
      <c r="A948" s="40" t="str">
        <f t="shared" si="20"/>
        <v/>
      </c>
      <c r="B948" s="39"/>
      <c r="C948"/>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row>
    <row r="949" spans="1:71" x14ac:dyDescent="0.2">
      <c r="A949" s="40" t="str">
        <f t="shared" si="20"/>
        <v/>
      </c>
      <c r="B949" s="39"/>
      <c r="C949"/>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row>
    <row r="950" spans="1:71" x14ac:dyDescent="0.2">
      <c r="A950" s="40" t="str">
        <f t="shared" si="20"/>
        <v/>
      </c>
      <c r="B950" s="39"/>
      <c r="C950"/>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row>
    <row r="951" spans="1:71" x14ac:dyDescent="0.2">
      <c r="A951" s="40" t="str">
        <f t="shared" si="20"/>
        <v/>
      </c>
      <c r="B951" s="39"/>
      <c r="C951"/>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row>
    <row r="952" spans="1:71" x14ac:dyDescent="0.2">
      <c r="A952" s="40" t="str">
        <f t="shared" si="20"/>
        <v/>
      </c>
      <c r="B952" s="39"/>
      <c r="C952"/>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row>
    <row r="953" spans="1:71" x14ac:dyDescent="0.2">
      <c r="A953" s="40" t="str">
        <f t="shared" si="20"/>
        <v/>
      </c>
      <c r="B953" s="39"/>
      <c r="C953"/>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row>
    <row r="954" spans="1:71" x14ac:dyDescent="0.2">
      <c r="A954" s="40" t="str">
        <f t="shared" si="20"/>
        <v/>
      </c>
      <c r="B954" s="39"/>
      <c r="C954"/>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row>
    <row r="955" spans="1:71" x14ac:dyDescent="0.2">
      <c r="A955" s="40" t="str">
        <f t="shared" si="20"/>
        <v/>
      </c>
      <c r="B955" s="39"/>
      <c r="C955"/>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row>
    <row r="956" spans="1:71" x14ac:dyDescent="0.2">
      <c r="A956" s="40" t="str">
        <f t="shared" si="20"/>
        <v/>
      </c>
      <c r="B956" s="39"/>
      <c r="C956"/>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row>
    <row r="957" spans="1:71" x14ac:dyDescent="0.2">
      <c r="A957" s="40" t="str">
        <f t="shared" si="20"/>
        <v/>
      </c>
      <c r="B957" s="39"/>
      <c r="C95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row>
    <row r="958" spans="1:71" x14ac:dyDescent="0.2">
      <c r="A958" s="40" t="str">
        <f t="shared" si="20"/>
        <v/>
      </c>
      <c r="B958" s="39"/>
      <c r="C958"/>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row>
    <row r="959" spans="1:71" x14ac:dyDescent="0.2">
      <c r="A959" s="40" t="str">
        <f t="shared" si="20"/>
        <v/>
      </c>
      <c r="B959" s="39"/>
      <c r="C959"/>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row>
    <row r="960" spans="1:71" x14ac:dyDescent="0.2">
      <c r="A960" s="40" t="str">
        <f t="shared" si="20"/>
        <v/>
      </c>
      <c r="B960" s="39"/>
      <c r="C960"/>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row>
    <row r="961" spans="1:71" x14ac:dyDescent="0.2">
      <c r="A961" s="40" t="str">
        <f t="shared" si="20"/>
        <v/>
      </c>
      <c r="B961" s="39"/>
      <c r="C961"/>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row>
    <row r="962" spans="1:71" x14ac:dyDescent="0.2">
      <c r="A962" s="40" t="str">
        <f t="shared" si="20"/>
        <v/>
      </c>
      <c r="B962" s="39"/>
      <c r="C962"/>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row>
    <row r="963" spans="1:71" x14ac:dyDescent="0.2">
      <c r="A963" s="40" t="str">
        <f t="shared" ref="A963:A994" si="21">B963&amp;C963</f>
        <v/>
      </c>
      <c r="B963" s="39"/>
      <c r="C963"/>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row>
    <row r="964" spans="1:71" x14ac:dyDescent="0.2">
      <c r="A964" s="40" t="str">
        <f t="shared" si="21"/>
        <v/>
      </c>
      <c r="B964" s="39"/>
      <c r="C964"/>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row>
    <row r="965" spans="1:71" x14ac:dyDescent="0.2">
      <c r="A965" s="40" t="str">
        <f t="shared" si="21"/>
        <v/>
      </c>
      <c r="B965" s="39"/>
      <c r="C965"/>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row>
    <row r="966" spans="1:71" x14ac:dyDescent="0.2">
      <c r="A966" s="40" t="str">
        <f t="shared" si="21"/>
        <v/>
      </c>
      <c r="B966" s="39"/>
      <c r="C966"/>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row>
    <row r="967" spans="1:71" x14ac:dyDescent="0.2">
      <c r="A967" s="40" t="str">
        <f t="shared" si="21"/>
        <v/>
      </c>
      <c r="B967" s="39"/>
      <c r="C96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row>
    <row r="968" spans="1:71" x14ac:dyDescent="0.2">
      <c r="A968" s="40" t="str">
        <f t="shared" si="21"/>
        <v/>
      </c>
      <c r="B968" s="39"/>
      <c r="C968"/>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row>
    <row r="969" spans="1:71" x14ac:dyDescent="0.2">
      <c r="A969" s="40" t="str">
        <f t="shared" si="21"/>
        <v/>
      </c>
      <c r="B969" s="39"/>
      <c r="C969"/>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row>
    <row r="970" spans="1:71" x14ac:dyDescent="0.2">
      <c r="A970" s="40" t="str">
        <f t="shared" si="21"/>
        <v/>
      </c>
      <c r="B970" s="39"/>
      <c r="C970"/>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row>
    <row r="971" spans="1:71" x14ac:dyDescent="0.2">
      <c r="A971" s="40" t="str">
        <f t="shared" si="21"/>
        <v/>
      </c>
      <c r="B971" s="39"/>
      <c r="C971"/>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row>
    <row r="972" spans="1:71" x14ac:dyDescent="0.2">
      <c r="A972" s="40" t="str">
        <f t="shared" si="21"/>
        <v/>
      </c>
      <c r="B972" s="39"/>
      <c r="C972"/>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row>
    <row r="973" spans="1:71" x14ac:dyDescent="0.2">
      <c r="A973" s="40" t="str">
        <f t="shared" si="21"/>
        <v/>
      </c>
      <c r="B973" s="39"/>
      <c r="C973"/>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row>
    <row r="974" spans="1:71" x14ac:dyDescent="0.2">
      <c r="A974" s="40" t="str">
        <f t="shared" si="21"/>
        <v/>
      </c>
      <c r="B974" s="39"/>
      <c r="C974"/>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row>
    <row r="975" spans="1:71" x14ac:dyDescent="0.2">
      <c r="A975" s="40" t="str">
        <f t="shared" si="21"/>
        <v/>
      </c>
      <c r="B975" s="39"/>
      <c r="C975"/>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row>
    <row r="976" spans="1:71" x14ac:dyDescent="0.2">
      <c r="A976" s="40" t="str">
        <f t="shared" si="21"/>
        <v/>
      </c>
      <c r="B976" s="39"/>
      <c r="C976"/>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row>
    <row r="977" spans="1:71" x14ac:dyDescent="0.2">
      <c r="A977" s="40" t="str">
        <f t="shared" si="21"/>
        <v/>
      </c>
      <c r="B977" s="39"/>
      <c r="C97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row>
    <row r="978" spans="1:71" x14ac:dyDescent="0.2">
      <c r="A978" s="40" t="str">
        <f t="shared" si="21"/>
        <v/>
      </c>
      <c r="B978" s="39"/>
      <c r="C978"/>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row>
    <row r="979" spans="1:71" x14ac:dyDescent="0.2">
      <c r="A979" s="40" t="str">
        <f t="shared" si="21"/>
        <v/>
      </c>
      <c r="B979" s="39"/>
      <c r="C979"/>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row>
    <row r="980" spans="1:71" x14ac:dyDescent="0.2">
      <c r="A980" s="40" t="str">
        <f t="shared" si="21"/>
        <v/>
      </c>
      <c r="B980" s="39"/>
      <c r="C980"/>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row>
    <row r="981" spans="1:71" x14ac:dyDescent="0.2">
      <c r="A981" s="40" t="str">
        <f t="shared" si="21"/>
        <v/>
      </c>
      <c r="B981" s="39"/>
      <c r="C981"/>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row>
    <row r="982" spans="1:71" x14ac:dyDescent="0.2">
      <c r="A982" s="40" t="str">
        <f t="shared" si="21"/>
        <v/>
      </c>
      <c r="B982" s="39"/>
      <c r="C982"/>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row>
    <row r="983" spans="1:71" x14ac:dyDescent="0.2">
      <c r="A983" s="40" t="str">
        <f t="shared" si="21"/>
        <v/>
      </c>
      <c r="B983" s="39"/>
      <c r="C983"/>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row>
    <row r="984" spans="1:71" x14ac:dyDescent="0.2">
      <c r="A984" s="40" t="str">
        <f t="shared" si="21"/>
        <v/>
      </c>
      <c r="B984" s="39"/>
      <c r="C984"/>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row>
    <row r="985" spans="1:71" x14ac:dyDescent="0.2">
      <c r="A985" s="40" t="str">
        <f t="shared" si="21"/>
        <v/>
      </c>
      <c r="B985" s="39"/>
      <c r="C985"/>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row>
    <row r="986" spans="1:71" x14ac:dyDescent="0.2">
      <c r="A986" s="40" t="str">
        <f t="shared" si="21"/>
        <v/>
      </c>
      <c r="B986" s="39"/>
      <c r="C986"/>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row>
    <row r="987" spans="1:71" x14ac:dyDescent="0.2">
      <c r="A987" s="40" t="str">
        <f t="shared" si="21"/>
        <v/>
      </c>
      <c r="B987" s="39"/>
      <c r="C98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row>
    <row r="988" spans="1:71" x14ac:dyDescent="0.2">
      <c r="A988" s="40" t="str">
        <f t="shared" si="21"/>
        <v/>
      </c>
      <c r="B988" s="39"/>
      <c r="C988"/>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row>
    <row r="989" spans="1:71" x14ac:dyDescent="0.2">
      <c r="A989" s="40" t="str">
        <f t="shared" si="21"/>
        <v/>
      </c>
      <c r="B989" s="39"/>
      <c r="C989"/>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row>
    <row r="990" spans="1:71" x14ac:dyDescent="0.2">
      <c r="A990" s="40" t="str">
        <f t="shared" si="21"/>
        <v/>
      </c>
      <c r="B990" s="39"/>
      <c r="C990"/>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row>
    <row r="991" spans="1:71" x14ac:dyDescent="0.2">
      <c r="A991" s="40" t="str">
        <f t="shared" si="21"/>
        <v/>
      </c>
      <c r="B991" s="39"/>
      <c r="C991"/>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row>
    <row r="992" spans="1:71" x14ac:dyDescent="0.2">
      <c r="A992" s="40" t="str">
        <f t="shared" si="21"/>
        <v/>
      </c>
      <c r="B992" s="39"/>
      <c r="C992"/>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row>
    <row r="993" spans="1:71" x14ac:dyDescent="0.2">
      <c r="A993" s="40" t="str">
        <f t="shared" si="21"/>
        <v/>
      </c>
      <c r="B993" s="39"/>
      <c r="C993"/>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row>
    <row r="994" spans="1:71" x14ac:dyDescent="0.2">
      <c r="A994" s="40" t="str">
        <f t="shared" si="21"/>
        <v/>
      </c>
      <c r="B994" s="39"/>
      <c r="C994"/>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row>
    <row r="995" spans="1:71" x14ac:dyDescent="0.2">
      <c r="A995" s="40" t="str">
        <f>B995&amp;C995</f>
        <v/>
      </c>
      <c r="B995" s="39"/>
      <c r="C995"/>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row>
    <row r="996" spans="1:71" x14ac:dyDescent="0.2">
      <c r="A996" s="40" t="str">
        <f t="shared" ref="A996:A1026" si="22">B996&amp;C996</f>
        <v/>
      </c>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row>
    <row r="997" spans="1:71" x14ac:dyDescent="0.2">
      <c r="A997" s="40" t="str">
        <f t="shared" si="22"/>
        <v/>
      </c>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row>
    <row r="998" spans="1:71" x14ac:dyDescent="0.2">
      <c r="A998" s="40" t="str">
        <f t="shared" si="22"/>
        <v/>
      </c>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row>
    <row r="999" spans="1:71" x14ac:dyDescent="0.2">
      <c r="A999" s="40" t="str">
        <f t="shared" si="22"/>
        <v/>
      </c>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row>
    <row r="1000" spans="1:71" x14ac:dyDescent="0.2">
      <c r="A1000" s="40" t="str">
        <f t="shared" si="22"/>
        <v/>
      </c>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row>
    <row r="1001" spans="1:71" x14ac:dyDescent="0.2">
      <c r="A1001" s="40" t="str">
        <f t="shared" si="22"/>
        <v/>
      </c>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row>
    <row r="1002" spans="1:71" x14ac:dyDescent="0.2">
      <c r="A1002" s="40" t="str">
        <f t="shared" si="22"/>
        <v/>
      </c>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row>
    <row r="1003" spans="1:71" x14ac:dyDescent="0.2">
      <c r="A1003" s="40" t="str">
        <f t="shared" si="22"/>
        <v/>
      </c>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row>
    <row r="1004" spans="1:71" x14ac:dyDescent="0.2">
      <c r="A1004" s="40" t="str">
        <f t="shared" si="22"/>
        <v/>
      </c>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row>
    <row r="1005" spans="1:71" x14ac:dyDescent="0.2">
      <c r="A1005" s="40" t="str">
        <f t="shared" si="22"/>
        <v/>
      </c>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row>
    <row r="1006" spans="1:71" x14ac:dyDescent="0.2">
      <c r="A1006" s="40" t="str">
        <f t="shared" si="22"/>
        <v/>
      </c>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row>
    <row r="1007" spans="1:71" x14ac:dyDescent="0.2">
      <c r="A1007" s="40" t="str">
        <f t="shared" si="22"/>
        <v/>
      </c>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row>
    <row r="1008" spans="1:71" x14ac:dyDescent="0.2">
      <c r="A1008" s="40" t="str">
        <f t="shared" si="22"/>
        <v/>
      </c>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row>
    <row r="1009" spans="1:71" x14ac:dyDescent="0.2">
      <c r="A1009" s="40" t="str">
        <f t="shared" si="22"/>
        <v/>
      </c>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row>
    <row r="1010" spans="1:71" x14ac:dyDescent="0.2">
      <c r="A1010" s="40" t="str">
        <f t="shared" si="22"/>
        <v/>
      </c>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row>
    <row r="1011" spans="1:71" x14ac:dyDescent="0.2">
      <c r="A1011" s="40" t="str">
        <f t="shared" si="22"/>
        <v/>
      </c>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row>
    <row r="1012" spans="1:71" x14ac:dyDescent="0.2">
      <c r="A1012" s="40" t="str">
        <f t="shared" si="22"/>
        <v/>
      </c>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row>
    <row r="1013" spans="1:71" x14ac:dyDescent="0.2">
      <c r="A1013" s="40" t="str">
        <f t="shared" si="22"/>
        <v/>
      </c>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row>
    <row r="1014" spans="1:71" x14ac:dyDescent="0.2">
      <c r="A1014" s="40" t="str">
        <f t="shared" si="22"/>
        <v/>
      </c>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row>
    <row r="1015" spans="1:71" x14ac:dyDescent="0.2">
      <c r="A1015" s="40" t="str">
        <f t="shared" si="22"/>
        <v/>
      </c>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row>
    <row r="1016" spans="1:71" x14ac:dyDescent="0.2">
      <c r="A1016" s="40" t="str">
        <f t="shared" si="22"/>
        <v/>
      </c>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row>
    <row r="1017" spans="1:71" x14ac:dyDescent="0.2">
      <c r="A1017" s="40" t="str">
        <f t="shared" si="22"/>
        <v/>
      </c>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row>
    <row r="1018" spans="1:71" x14ac:dyDescent="0.2">
      <c r="A1018" s="40" t="str">
        <f t="shared" si="22"/>
        <v/>
      </c>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row>
    <row r="1019" spans="1:71" x14ac:dyDescent="0.2">
      <c r="A1019" s="40" t="str">
        <f t="shared" si="22"/>
        <v/>
      </c>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row>
    <row r="1020" spans="1:71" x14ac:dyDescent="0.2">
      <c r="A1020" s="40" t="str">
        <f t="shared" si="22"/>
        <v/>
      </c>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row>
    <row r="1021" spans="1:71" x14ac:dyDescent="0.2">
      <c r="A1021" s="40" t="str">
        <f t="shared" si="22"/>
        <v/>
      </c>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row>
    <row r="1022" spans="1:71" x14ac:dyDescent="0.2">
      <c r="A1022" s="40" t="str">
        <f t="shared" si="22"/>
        <v/>
      </c>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row>
    <row r="1023" spans="1:71" x14ac:dyDescent="0.2">
      <c r="A1023" s="40" t="str">
        <f t="shared" si="22"/>
        <v/>
      </c>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row>
    <row r="1024" spans="1:71" x14ac:dyDescent="0.2">
      <c r="A1024" s="40" t="str">
        <f t="shared" si="22"/>
        <v/>
      </c>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row>
    <row r="1025" spans="1:71" x14ac:dyDescent="0.2">
      <c r="A1025" s="40" t="str">
        <f t="shared" si="22"/>
        <v/>
      </c>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row>
    <row r="1026" spans="1:71" x14ac:dyDescent="0.2">
      <c r="A1026" s="40" t="str">
        <f t="shared" si="22"/>
        <v/>
      </c>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row>
    <row r="1027" spans="1:71" x14ac:dyDescent="0.2">
      <c r="A1027" s="40" t="str">
        <f t="shared" ref="A1027:A1090" si="23">B1027&amp;C1027</f>
        <v/>
      </c>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row>
    <row r="1028" spans="1:71" x14ac:dyDescent="0.2">
      <c r="A1028" s="40" t="str">
        <f t="shared" si="23"/>
        <v/>
      </c>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row>
    <row r="1029" spans="1:71" x14ac:dyDescent="0.2">
      <c r="A1029" s="40" t="str">
        <f t="shared" si="23"/>
        <v/>
      </c>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row>
    <row r="1030" spans="1:71" x14ac:dyDescent="0.2">
      <c r="A1030" s="40" t="str">
        <f t="shared" si="23"/>
        <v/>
      </c>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row>
    <row r="1031" spans="1:71" x14ac:dyDescent="0.2">
      <c r="A1031" s="40" t="str">
        <f t="shared" si="23"/>
        <v/>
      </c>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row>
    <row r="1032" spans="1:71" x14ac:dyDescent="0.2">
      <c r="A1032" s="40" t="str">
        <f t="shared" si="23"/>
        <v/>
      </c>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row>
    <row r="1033" spans="1:71" x14ac:dyDescent="0.2">
      <c r="A1033" s="40" t="str">
        <f t="shared" si="23"/>
        <v/>
      </c>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row>
    <row r="1034" spans="1:71" x14ac:dyDescent="0.2">
      <c r="A1034" s="40" t="str">
        <f t="shared" si="23"/>
        <v/>
      </c>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row>
    <row r="1035" spans="1:71" x14ac:dyDescent="0.2">
      <c r="A1035" s="40" t="str">
        <f t="shared" si="23"/>
        <v/>
      </c>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row>
    <row r="1036" spans="1:71" x14ac:dyDescent="0.2">
      <c r="A1036" s="40" t="str">
        <f t="shared" si="23"/>
        <v/>
      </c>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row>
    <row r="1037" spans="1:71" x14ac:dyDescent="0.2">
      <c r="A1037" s="40" t="str">
        <f t="shared" si="23"/>
        <v/>
      </c>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row>
    <row r="1038" spans="1:71" x14ac:dyDescent="0.2">
      <c r="A1038" s="40" t="str">
        <f t="shared" si="23"/>
        <v/>
      </c>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row>
    <row r="1039" spans="1:71" x14ac:dyDescent="0.2">
      <c r="A1039" s="40" t="str">
        <f t="shared" si="23"/>
        <v/>
      </c>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row>
    <row r="1040" spans="1:71" x14ac:dyDescent="0.2">
      <c r="A1040" s="40" t="str">
        <f t="shared" si="23"/>
        <v/>
      </c>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row>
    <row r="1041" spans="1:71" x14ac:dyDescent="0.2">
      <c r="A1041" s="40" t="str">
        <f t="shared" si="23"/>
        <v/>
      </c>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row>
    <row r="1042" spans="1:71" x14ac:dyDescent="0.2">
      <c r="A1042" s="40" t="str">
        <f t="shared" si="23"/>
        <v/>
      </c>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row>
    <row r="1043" spans="1:71" x14ac:dyDescent="0.2">
      <c r="A1043" s="40" t="str">
        <f t="shared" si="23"/>
        <v/>
      </c>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row>
    <row r="1044" spans="1:71" x14ac:dyDescent="0.2">
      <c r="A1044" s="40" t="str">
        <f t="shared" si="23"/>
        <v/>
      </c>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row>
    <row r="1045" spans="1:71" x14ac:dyDescent="0.2">
      <c r="A1045" s="40" t="str">
        <f t="shared" si="23"/>
        <v/>
      </c>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row>
    <row r="1046" spans="1:71" x14ac:dyDescent="0.2">
      <c r="A1046" s="40" t="str">
        <f t="shared" si="23"/>
        <v/>
      </c>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row>
    <row r="1047" spans="1:71" x14ac:dyDescent="0.2">
      <c r="A1047" s="40" t="str">
        <f t="shared" si="23"/>
        <v/>
      </c>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row>
    <row r="1048" spans="1:71" x14ac:dyDescent="0.2">
      <c r="A1048" s="40" t="str">
        <f t="shared" si="23"/>
        <v/>
      </c>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row>
    <row r="1049" spans="1:71" x14ac:dyDescent="0.2">
      <c r="A1049" s="40" t="str">
        <f t="shared" si="23"/>
        <v/>
      </c>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row>
    <row r="1050" spans="1:71" x14ac:dyDescent="0.2">
      <c r="A1050" s="40" t="str">
        <f t="shared" si="23"/>
        <v/>
      </c>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row>
    <row r="1051" spans="1:71" x14ac:dyDescent="0.2">
      <c r="A1051" s="40" t="str">
        <f t="shared" si="23"/>
        <v/>
      </c>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row>
    <row r="1052" spans="1:71" x14ac:dyDescent="0.2">
      <c r="A1052" s="40" t="str">
        <f t="shared" si="23"/>
        <v/>
      </c>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row>
    <row r="1053" spans="1:71" x14ac:dyDescent="0.2">
      <c r="A1053" s="40" t="str">
        <f t="shared" si="23"/>
        <v/>
      </c>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row>
    <row r="1054" spans="1:71" x14ac:dyDescent="0.2">
      <c r="A1054" s="40" t="str">
        <f t="shared" si="23"/>
        <v/>
      </c>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row>
    <row r="1055" spans="1:71" x14ac:dyDescent="0.2">
      <c r="A1055" s="40" t="str">
        <f t="shared" si="23"/>
        <v/>
      </c>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row>
    <row r="1056" spans="1:71" x14ac:dyDescent="0.2">
      <c r="A1056" s="40" t="str">
        <f t="shared" si="23"/>
        <v/>
      </c>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row>
    <row r="1057" spans="1:71" x14ac:dyDescent="0.2">
      <c r="A1057" s="40" t="str">
        <f t="shared" si="23"/>
        <v/>
      </c>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row>
    <row r="1058" spans="1:71" x14ac:dyDescent="0.2">
      <c r="A1058" s="40" t="str">
        <f t="shared" si="23"/>
        <v/>
      </c>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row>
    <row r="1059" spans="1:71" x14ac:dyDescent="0.2">
      <c r="A1059" s="40" t="str">
        <f t="shared" si="23"/>
        <v/>
      </c>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row>
    <row r="1060" spans="1:71" x14ac:dyDescent="0.2">
      <c r="A1060" s="40" t="str">
        <f t="shared" si="23"/>
        <v/>
      </c>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row>
    <row r="1061" spans="1:71" x14ac:dyDescent="0.2">
      <c r="A1061" s="40" t="str">
        <f t="shared" si="23"/>
        <v/>
      </c>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row>
    <row r="1062" spans="1:71" x14ac:dyDescent="0.2">
      <c r="A1062" s="40" t="str">
        <f t="shared" si="23"/>
        <v/>
      </c>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row>
    <row r="1063" spans="1:71" x14ac:dyDescent="0.2">
      <c r="A1063" s="40" t="str">
        <f t="shared" si="23"/>
        <v/>
      </c>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row>
    <row r="1064" spans="1:71" x14ac:dyDescent="0.2">
      <c r="A1064" s="40" t="str">
        <f t="shared" si="23"/>
        <v/>
      </c>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row>
    <row r="1065" spans="1:71" x14ac:dyDescent="0.2">
      <c r="A1065" s="40" t="str">
        <f t="shared" si="23"/>
        <v/>
      </c>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row>
    <row r="1066" spans="1:71" x14ac:dyDescent="0.2">
      <c r="A1066" s="40" t="str">
        <f t="shared" si="23"/>
        <v/>
      </c>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row>
    <row r="1067" spans="1:71" x14ac:dyDescent="0.2">
      <c r="A1067" s="40" t="str">
        <f t="shared" si="23"/>
        <v/>
      </c>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row>
    <row r="1068" spans="1:71" x14ac:dyDescent="0.2">
      <c r="A1068" s="40" t="str">
        <f t="shared" si="23"/>
        <v/>
      </c>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row>
    <row r="1069" spans="1:71" x14ac:dyDescent="0.2">
      <c r="A1069" s="40" t="str">
        <f t="shared" si="23"/>
        <v/>
      </c>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row>
    <row r="1070" spans="1:71" x14ac:dyDescent="0.2">
      <c r="A1070" s="40" t="str">
        <f t="shared" si="23"/>
        <v/>
      </c>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row>
    <row r="1071" spans="1:71" x14ac:dyDescent="0.2">
      <c r="A1071" s="40" t="str">
        <f t="shared" si="23"/>
        <v/>
      </c>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row>
    <row r="1072" spans="1:71" x14ac:dyDescent="0.2">
      <c r="A1072" s="40" t="str">
        <f t="shared" si="23"/>
        <v/>
      </c>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row>
    <row r="1073" spans="1:71" x14ac:dyDescent="0.2">
      <c r="A1073" s="40" t="str">
        <f t="shared" si="23"/>
        <v/>
      </c>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row>
    <row r="1074" spans="1:71" x14ac:dyDescent="0.2">
      <c r="A1074" s="40" t="str">
        <f t="shared" si="23"/>
        <v/>
      </c>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row>
    <row r="1075" spans="1:71" x14ac:dyDescent="0.2">
      <c r="A1075" s="40" t="str">
        <f t="shared" si="23"/>
        <v/>
      </c>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row>
    <row r="1076" spans="1:71" x14ac:dyDescent="0.2">
      <c r="A1076" s="40" t="str">
        <f t="shared" si="23"/>
        <v/>
      </c>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row>
    <row r="1077" spans="1:71" x14ac:dyDescent="0.2">
      <c r="A1077" s="40" t="str">
        <f t="shared" si="23"/>
        <v/>
      </c>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row>
    <row r="1078" spans="1:71" x14ac:dyDescent="0.2">
      <c r="A1078" s="40" t="str">
        <f t="shared" si="23"/>
        <v/>
      </c>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row>
    <row r="1079" spans="1:71" x14ac:dyDescent="0.2">
      <c r="A1079" s="40" t="str">
        <f t="shared" si="23"/>
        <v/>
      </c>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row>
    <row r="1080" spans="1:71" x14ac:dyDescent="0.2">
      <c r="A1080" s="40" t="str">
        <f t="shared" si="23"/>
        <v/>
      </c>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row>
    <row r="1081" spans="1:71" x14ac:dyDescent="0.2">
      <c r="A1081" s="40" t="str">
        <f t="shared" si="23"/>
        <v/>
      </c>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row>
    <row r="1082" spans="1:71" x14ac:dyDescent="0.2">
      <c r="A1082" s="40" t="str">
        <f t="shared" si="23"/>
        <v/>
      </c>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row>
    <row r="1083" spans="1:71" x14ac:dyDescent="0.2">
      <c r="A1083" s="40" t="str">
        <f t="shared" si="23"/>
        <v/>
      </c>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row>
    <row r="1084" spans="1:71" x14ac:dyDescent="0.2">
      <c r="A1084" s="40" t="str">
        <f t="shared" si="23"/>
        <v/>
      </c>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row>
    <row r="1085" spans="1:71" x14ac:dyDescent="0.2">
      <c r="A1085" s="40" t="str">
        <f t="shared" si="23"/>
        <v/>
      </c>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row>
    <row r="1086" spans="1:71" x14ac:dyDescent="0.2">
      <c r="A1086" s="40" t="str">
        <f t="shared" si="23"/>
        <v/>
      </c>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row>
    <row r="1087" spans="1:71" x14ac:dyDescent="0.2">
      <c r="A1087" s="40" t="str">
        <f t="shared" si="23"/>
        <v/>
      </c>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row>
    <row r="1088" spans="1:71" x14ac:dyDescent="0.2">
      <c r="A1088" s="40" t="str">
        <f t="shared" si="23"/>
        <v/>
      </c>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row>
    <row r="1089" spans="1:71" x14ac:dyDescent="0.2">
      <c r="A1089" s="40" t="str">
        <f t="shared" si="23"/>
        <v/>
      </c>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row>
    <row r="1090" spans="1:71" x14ac:dyDescent="0.2">
      <c r="A1090" s="40" t="str">
        <f t="shared" si="23"/>
        <v/>
      </c>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row>
    <row r="1091" spans="1:71" x14ac:dyDescent="0.2">
      <c r="A1091" s="40" t="str">
        <f t="shared" ref="A1091:A1154" si="24">B1091&amp;C1091</f>
        <v/>
      </c>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row>
    <row r="1092" spans="1:71" x14ac:dyDescent="0.2">
      <c r="A1092" s="40" t="str">
        <f t="shared" si="24"/>
        <v/>
      </c>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row>
    <row r="1093" spans="1:71" x14ac:dyDescent="0.2">
      <c r="A1093" s="40" t="str">
        <f t="shared" si="24"/>
        <v/>
      </c>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row>
    <row r="1094" spans="1:71" x14ac:dyDescent="0.2">
      <c r="A1094" s="40" t="str">
        <f t="shared" si="24"/>
        <v/>
      </c>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row>
    <row r="1095" spans="1:71" x14ac:dyDescent="0.2">
      <c r="A1095" s="40" t="str">
        <f t="shared" si="24"/>
        <v/>
      </c>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row>
    <row r="1096" spans="1:71" x14ac:dyDescent="0.2">
      <c r="A1096" s="40" t="str">
        <f t="shared" si="24"/>
        <v/>
      </c>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row>
    <row r="1097" spans="1:71" x14ac:dyDescent="0.2">
      <c r="A1097" s="40" t="str">
        <f t="shared" si="24"/>
        <v/>
      </c>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row>
    <row r="1098" spans="1:71" x14ac:dyDescent="0.2">
      <c r="A1098" s="40" t="str">
        <f t="shared" si="24"/>
        <v/>
      </c>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row>
    <row r="1099" spans="1:71" x14ac:dyDescent="0.2">
      <c r="A1099" s="40" t="str">
        <f t="shared" si="24"/>
        <v/>
      </c>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row>
    <row r="1100" spans="1:71" x14ac:dyDescent="0.2">
      <c r="A1100" s="40" t="str">
        <f t="shared" si="24"/>
        <v/>
      </c>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row>
    <row r="1101" spans="1:71" x14ac:dyDescent="0.2">
      <c r="A1101" s="40" t="str">
        <f t="shared" si="24"/>
        <v/>
      </c>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row>
    <row r="1102" spans="1:71" x14ac:dyDescent="0.2">
      <c r="A1102" s="40" t="str">
        <f t="shared" si="24"/>
        <v/>
      </c>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row>
    <row r="1103" spans="1:71" x14ac:dyDescent="0.2">
      <c r="A1103" s="40" t="str">
        <f t="shared" si="24"/>
        <v/>
      </c>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row>
    <row r="1104" spans="1:71" x14ac:dyDescent="0.2">
      <c r="A1104" s="40" t="str">
        <f t="shared" si="24"/>
        <v/>
      </c>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row>
    <row r="1105" spans="1:71" x14ac:dyDescent="0.2">
      <c r="A1105" s="40" t="str">
        <f t="shared" si="24"/>
        <v/>
      </c>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row>
    <row r="1106" spans="1:71" x14ac:dyDescent="0.2">
      <c r="A1106" s="40" t="str">
        <f t="shared" si="24"/>
        <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row>
    <row r="1107" spans="1:71" x14ac:dyDescent="0.2">
      <c r="A1107" s="40" t="str">
        <f t="shared" si="24"/>
        <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row>
    <row r="1108" spans="1:71" x14ac:dyDescent="0.2">
      <c r="A1108" s="40" t="str">
        <f t="shared" si="24"/>
        <v/>
      </c>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row>
    <row r="1109" spans="1:71" x14ac:dyDescent="0.2">
      <c r="A1109" s="40" t="str">
        <f t="shared" si="24"/>
        <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row>
    <row r="1110" spans="1:71" x14ac:dyDescent="0.2">
      <c r="A1110" s="40" t="str">
        <f t="shared" si="24"/>
        <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row>
    <row r="1111" spans="1:71" x14ac:dyDescent="0.2">
      <c r="A1111" s="40" t="str">
        <f t="shared" si="24"/>
        <v/>
      </c>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row>
    <row r="1112" spans="1:71" x14ac:dyDescent="0.2">
      <c r="A1112" s="40" t="str">
        <f t="shared" si="24"/>
        <v/>
      </c>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row>
    <row r="1113" spans="1:71" x14ac:dyDescent="0.2">
      <c r="A1113" s="40" t="str">
        <f t="shared" si="24"/>
        <v/>
      </c>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row>
    <row r="1114" spans="1:71" x14ac:dyDescent="0.2">
      <c r="A1114" s="40" t="str">
        <f t="shared" si="24"/>
        <v/>
      </c>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row>
    <row r="1115" spans="1:71" x14ac:dyDescent="0.2">
      <c r="A1115" s="40" t="str">
        <f t="shared" si="24"/>
        <v/>
      </c>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row>
    <row r="1116" spans="1:71" x14ac:dyDescent="0.2">
      <c r="A1116" s="40" t="str">
        <f t="shared" si="24"/>
        <v/>
      </c>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row>
    <row r="1117" spans="1:71" x14ac:dyDescent="0.2">
      <c r="A1117" s="40" t="str">
        <f t="shared" si="24"/>
        <v/>
      </c>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row>
    <row r="1118" spans="1:71" x14ac:dyDescent="0.2">
      <c r="A1118" s="40" t="str">
        <f t="shared" si="24"/>
        <v/>
      </c>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row>
    <row r="1119" spans="1:71" x14ac:dyDescent="0.2">
      <c r="A1119" s="40" t="str">
        <f t="shared" si="24"/>
        <v/>
      </c>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row>
    <row r="1120" spans="1:71" x14ac:dyDescent="0.2">
      <c r="A1120" s="40" t="str">
        <f t="shared" si="24"/>
        <v/>
      </c>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row>
    <row r="1121" spans="1:71" x14ac:dyDescent="0.2">
      <c r="A1121" s="40" t="str">
        <f t="shared" si="24"/>
        <v/>
      </c>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row>
    <row r="1122" spans="1:71" x14ac:dyDescent="0.2">
      <c r="A1122" s="40" t="str">
        <f t="shared" si="24"/>
        <v/>
      </c>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row>
    <row r="1123" spans="1:71" x14ac:dyDescent="0.2">
      <c r="A1123" s="40" t="str">
        <f t="shared" si="24"/>
        <v/>
      </c>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row>
    <row r="1124" spans="1:71" x14ac:dyDescent="0.2">
      <c r="A1124" s="40" t="str">
        <f t="shared" si="24"/>
        <v/>
      </c>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row>
    <row r="1125" spans="1:71" x14ac:dyDescent="0.2">
      <c r="A1125" s="40" t="str">
        <f t="shared" si="24"/>
        <v/>
      </c>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row>
    <row r="1126" spans="1:71" x14ac:dyDescent="0.2">
      <c r="A1126" s="40" t="str">
        <f t="shared" si="24"/>
        <v/>
      </c>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row>
    <row r="1127" spans="1:71" x14ac:dyDescent="0.2">
      <c r="A1127" s="40" t="str">
        <f t="shared" si="24"/>
        <v/>
      </c>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row>
    <row r="1128" spans="1:71" x14ac:dyDescent="0.2">
      <c r="A1128" s="40" t="str">
        <f t="shared" si="24"/>
        <v/>
      </c>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row>
    <row r="1129" spans="1:71" x14ac:dyDescent="0.2">
      <c r="A1129" s="40" t="str">
        <f t="shared" si="24"/>
        <v/>
      </c>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row>
    <row r="1130" spans="1:71" x14ac:dyDescent="0.2">
      <c r="A1130" s="40" t="str">
        <f t="shared" si="24"/>
        <v/>
      </c>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row>
    <row r="1131" spans="1:71" x14ac:dyDescent="0.2">
      <c r="A1131" s="40" t="str">
        <f t="shared" si="24"/>
        <v/>
      </c>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row>
    <row r="1132" spans="1:71" x14ac:dyDescent="0.2">
      <c r="A1132" s="40" t="str">
        <f t="shared" si="24"/>
        <v/>
      </c>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row>
    <row r="1133" spans="1:71" x14ac:dyDescent="0.2">
      <c r="A1133" s="40" t="str">
        <f t="shared" si="24"/>
        <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row>
    <row r="1134" spans="1:71" x14ac:dyDescent="0.2">
      <c r="A1134" s="40" t="str">
        <f t="shared" si="24"/>
        <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row>
    <row r="1135" spans="1:71" x14ac:dyDescent="0.2">
      <c r="A1135" s="40" t="str">
        <f t="shared" si="24"/>
        <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row>
    <row r="1136" spans="1:71" x14ac:dyDescent="0.2">
      <c r="A1136" s="40" t="str">
        <f t="shared" si="24"/>
        <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row>
    <row r="1137" spans="1:71" x14ac:dyDescent="0.2">
      <c r="A1137" s="40" t="str">
        <f t="shared" si="24"/>
        <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row>
    <row r="1138" spans="1:71" x14ac:dyDescent="0.2">
      <c r="A1138" s="40" t="str">
        <f t="shared" si="24"/>
        <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row>
    <row r="1139" spans="1:71" x14ac:dyDescent="0.2">
      <c r="A1139" s="40" t="str">
        <f t="shared" si="24"/>
        <v/>
      </c>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row>
    <row r="1140" spans="1:71" x14ac:dyDescent="0.2">
      <c r="A1140" s="40" t="str">
        <f t="shared" si="24"/>
        <v/>
      </c>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row>
    <row r="1141" spans="1:71" x14ac:dyDescent="0.2">
      <c r="A1141" s="40" t="str">
        <f t="shared" si="24"/>
        <v/>
      </c>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row>
    <row r="1142" spans="1:71" x14ac:dyDescent="0.2">
      <c r="A1142" s="40" t="str">
        <f t="shared" si="24"/>
        <v/>
      </c>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row>
    <row r="1143" spans="1:71" x14ac:dyDescent="0.2">
      <c r="A1143" s="40" t="str">
        <f t="shared" si="24"/>
        <v/>
      </c>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row>
    <row r="1144" spans="1:71" x14ac:dyDescent="0.2">
      <c r="A1144" s="40" t="str">
        <f t="shared" si="24"/>
        <v/>
      </c>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row>
    <row r="1145" spans="1:71" x14ac:dyDescent="0.2">
      <c r="A1145" s="40" t="str">
        <f t="shared" si="24"/>
        <v/>
      </c>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row>
    <row r="1146" spans="1:71" x14ac:dyDescent="0.2">
      <c r="A1146" s="40" t="str">
        <f t="shared" si="24"/>
        <v/>
      </c>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row>
    <row r="1147" spans="1:71" x14ac:dyDescent="0.2">
      <c r="A1147" s="40" t="str">
        <f t="shared" si="24"/>
        <v/>
      </c>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row>
    <row r="1148" spans="1:71" x14ac:dyDescent="0.2">
      <c r="A1148" s="40" t="str">
        <f t="shared" si="24"/>
        <v/>
      </c>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row>
    <row r="1149" spans="1:71" x14ac:dyDescent="0.2">
      <c r="A1149" s="40" t="str">
        <f t="shared" si="24"/>
        <v/>
      </c>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row>
    <row r="1150" spans="1:71" x14ac:dyDescent="0.2">
      <c r="A1150" s="40" t="str">
        <f t="shared" si="24"/>
        <v/>
      </c>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row>
    <row r="1151" spans="1:71" x14ac:dyDescent="0.2">
      <c r="A1151" s="40" t="str">
        <f t="shared" si="24"/>
        <v/>
      </c>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row>
    <row r="1152" spans="1:71" x14ac:dyDescent="0.2">
      <c r="A1152" s="40" t="str">
        <f t="shared" si="24"/>
        <v/>
      </c>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row>
    <row r="1153" spans="1:71" x14ac:dyDescent="0.2">
      <c r="A1153" s="40" t="str">
        <f t="shared" si="24"/>
        <v/>
      </c>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row>
    <row r="1154" spans="1:71" x14ac:dyDescent="0.2">
      <c r="A1154" s="40" t="str">
        <f t="shared" si="24"/>
        <v/>
      </c>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row>
    <row r="1155" spans="1:71" x14ac:dyDescent="0.2">
      <c r="A1155" s="40" t="str">
        <f t="shared" ref="A1155:A1194" si="25">B1155&amp;C1155</f>
        <v/>
      </c>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row>
    <row r="1156" spans="1:71" x14ac:dyDescent="0.2">
      <c r="A1156" s="40" t="str">
        <f t="shared" si="25"/>
        <v/>
      </c>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row>
    <row r="1157" spans="1:71" x14ac:dyDescent="0.2">
      <c r="A1157" s="40" t="str">
        <f t="shared" si="25"/>
        <v/>
      </c>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row>
    <row r="1158" spans="1:71" x14ac:dyDescent="0.2">
      <c r="A1158" s="40" t="str">
        <f t="shared" si="25"/>
        <v/>
      </c>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row>
    <row r="1159" spans="1:71" x14ac:dyDescent="0.2">
      <c r="A1159" s="40" t="str">
        <f t="shared" si="25"/>
        <v/>
      </c>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row>
    <row r="1160" spans="1:71" x14ac:dyDescent="0.2">
      <c r="A1160" s="40" t="str">
        <f t="shared" si="25"/>
        <v/>
      </c>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row>
    <row r="1161" spans="1:71" x14ac:dyDescent="0.2">
      <c r="A1161" s="40" t="str">
        <f t="shared" si="25"/>
        <v/>
      </c>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row>
    <row r="1162" spans="1:71" x14ac:dyDescent="0.2">
      <c r="A1162" s="40" t="str">
        <f t="shared" si="25"/>
        <v/>
      </c>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row>
    <row r="1163" spans="1:71" x14ac:dyDescent="0.2">
      <c r="A1163" s="40" t="str">
        <f t="shared" si="25"/>
        <v/>
      </c>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row>
    <row r="1164" spans="1:71" x14ac:dyDescent="0.2">
      <c r="A1164" s="40" t="str">
        <f t="shared" si="25"/>
        <v/>
      </c>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row>
    <row r="1165" spans="1:71" x14ac:dyDescent="0.2">
      <c r="A1165" s="40" t="str">
        <f t="shared" si="25"/>
        <v/>
      </c>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row>
    <row r="1166" spans="1:71" x14ac:dyDescent="0.2">
      <c r="A1166" s="40" t="str">
        <f t="shared" si="25"/>
        <v/>
      </c>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row>
    <row r="1167" spans="1:71" x14ac:dyDescent="0.2">
      <c r="A1167" s="40" t="str">
        <f t="shared" si="25"/>
        <v/>
      </c>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row>
    <row r="1168" spans="1:71" x14ac:dyDescent="0.2">
      <c r="A1168" s="40" t="str">
        <f t="shared" si="25"/>
        <v/>
      </c>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row>
    <row r="1169" spans="1:71" x14ac:dyDescent="0.2">
      <c r="A1169" s="40" t="str">
        <f t="shared" si="25"/>
        <v/>
      </c>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row>
    <row r="1170" spans="1:71" x14ac:dyDescent="0.2">
      <c r="A1170" s="40" t="str">
        <f t="shared" si="25"/>
        <v/>
      </c>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row>
    <row r="1171" spans="1:71" x14ac:dyDescent="0.2">
      <c r="A1171" s="40" t="str">
        <f t="shared" si="25"/>
        <v/>
      </c>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row>
    <row r="1172" spans="1:71" x14ac:dyDescent="0.2">
      <c r="A1172" s="40" t="str">
        <f t="shared" si="25"/>
        <v/>
      </c>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row>
    <row r="1173" spans="1:71" x14ac:dyDescent="0.2">
      <c r="A1173" s="40" t="str">
        <f t="shared" si="25"/>
        <v/>
      </c>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row>
    <row r="1174" spans="1:71" x14ac:dyDescent="0.2">
      <c r="A1174" s="40" t="str">
        <f t="shared" si="25"/>
        <v/>
      </c>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row>
    <row r="1175" spans="1:71" x14ac:dyDescent="0.2">
      <c r="A1175" s="40" t="str">
        <f t="shared" si="25"/>
        <v/>
      </c>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row>
    <row r="1176" spans="1:71" x14ac:dyDescent="0.2">
      <c r="A1176" s="40" t="str">
        <f t="shared" si="25"/>
        <v/>
      </c>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row>
    <row r="1177" spans="1:71" x14ac:dyDescent="0.2">
      <c r="A1177" s="40" t="str">
        <f t="shared" si="25"/>
        <v/>
      </c>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row>
    <row r="1178" spans="1:71" x14ac:dyDescent="0.2">
      <c r="A1178" s="40" t="str">
        <f t="shared" si="25"/>
        <v/>
      </c>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row>
    <row r="1179" spans="1:71" x14ac:dyDescent="0.2">
      <c r="A1179" s="40" t="str">
        <f t="shared" si="25"/>
        <v/>
      </c>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row>
    <row r="1180" spans="1:71" x14ac:dyDescent="0.2">
      <c r="A1180" s="40" t="str">
        <f t="shared" si="25"/>
        <v/>
      </c>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row>
    <row r="1181" spans="1:71" x14ac:dyDescent="0.2">
      <c r="A1181" s="40" t="str">
        <f t="shared" si="25"/>
        <v/>
      </c>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row>
    <row r="1182" spans="1:71" x14ac:dyDescent="0.2">
      <c r="A1182" s="40" t="str">
        <f t="shared" si="25"/>
        <v/>
      </c>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row>
    <row r="1183" spans="1:71" x14ac:dyDescent="0.2">
      <c r="A1183" s="40" t="str">
        <f t="shared" si="25"/>
        <v/>
      </c>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row>
    <row r="1184" spans="1:71" x14ac:dyDescent="0.2">
      <c r="A1184" s="40" t="str">
        <f t="shared" si="25"/>
        <v/>
      </c>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row>
    <row r="1185" spans="1:71" x14ac:dyDescent="0.2">
      <c r="A1185" s="40" t="str">
        <f t="shared" si="25"/>
        <v/>
      </c>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row>
    <row r="1186" spans="1:71" x14ac:dyDescent="0.2">
      <c r="A1186" s="40" t="str">
        <f t="shared" si="25"/>
        <v/>
      </c>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row>
    <row r="1187" spans="1:71" x14ac:dyDescent="0.2">
      <c r="A1187" s="40" t="str">
        <f t="shared" si="25"/>
        <v/>
      </c>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row>
    <row r="1188" spans="1:71" x14ac:dyDescent="0.2">
      <c r="A1188" s="40" t="str">
        <f t="shared" si="25"/>
        <v/>
      </c>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row>
    <row r="1189" spans="1:71" x14ac:dyDescent="0.2">
      <c r="A1189" s="40" t="str">
        <f t="shared" si="25"/>
        <v/>
      </c>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row>
    <row r="1190" spans="1:71" x14ac:dyDescent="0.2">
      <c r="A1190" s="40" t="str">
        <f t="shared" si="25"/>
        <v/>
      </c>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row>
    <row r="1191" spans="1:71" x14ac:dyDescent="0.2">
      <c r="A1191" s="40" t="str">
        <f t="shared" si="25"/>
        <v/>
      </c>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row>
    <row r="1192" spans="1:71" x14ac:dyDescent="0.2">
      <c r="A1192" s="40" t="str">
        <f t="shared" si="25"/>
        <v/>
      </c>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row>
    <row r="1193" spans="1:71" x14ac:dyDescent="0.2">
      <c r="A1193" s="40" t="str">
        <f t="shared" si="25"/>
        <v/>
      </c>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row>
    <row r="1194" spans="1:71" x14ac:dyDescent="0.2">
      <c r="A1194" s="40" t="str">
        <f t="shared" si="25"/>
        <v/>
      </c>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row>
  </sheetData>
  <autoFilter ref="A2:BS1179" xr:uid="{00000000-0009-0000-0000-000002000000}"/>
  <phoneticPr fontId="4"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92D050"/>
  </sheetPr>
  <dimension ref="A1:O2886"/>
  <sheetViews>
    <sheetView workbookViewId="0"/>
  </sheetViews>
  <sheetFormatPr defaultColWidth="9.140625" defaultRowHeight="12" customHeight="1" x14ac:dyDescent="0.2"/>
  <cols>
    <col min="1" max="1" width="15.140625" style="28" bestFit="1" customWidth="1"/>
    <col min="2" max="2" width="9.7109375" style="28" bestFit="1" customWidth="1"/>
    <col min="3" max="3" width="14.140625" style="28" customWidth="1"/>
    <col min="4" max="4" width="17" style="28" customWidth="1"/>
    <col min="5" max="5" width="5.7109375" style="28" customWidth="1"/>
    <col min="6" max="6" width="15.28515625" style="28" customWidth="1"/>
    <col min="7" max="7" width="12.42578125" style="28" customWidth="1"/>
    <col min="8" max="8" width="13.28515625" style="28" bestFit="1" customWidth="1"/>
    <col min="9" max="11" width="12.42578125" style="28" customWidth="1"/>
    <col min="12" max="12" width="2.140625" style="28" customWidth="1"/>
    <col min="13" max="13" width="11" style="28" customWidth="1"/>
    <col min="14" max="15" width="13.85546875" style="30" customWidth="1"/>
    <col min="16" max="16384" width="9.140625" style="28"/>
  </cols>
  <sheetData>
    <row r="1" spans="1:15" ht="12" customHeight="1" x14ac:dyDescent="0.2">
      <c r="A1" s="44" t="s">
        <v>97</v>
      </c>
      <c r="B1" s="44" t="s">
        <v>98</v>
      </c>
      <c r="C1" s="44" t="s">
        <v>23</v>
      </c>
      <c r="D1" s="44" t="s">
        <v>24</v>
      </c>
      <c r="E1" s="44"/>
      <c r="F1" s="43" t="s">
        <v>338</v>
      </c>
      <c r="G1" s="43" t="s">
        <v>339</v>
      </c>
      <c r="H1" s="43" t="s">
        <v>340</v>
      </c>
      <c r="I1" s="43" t="s">
        <v>98</v>
      </c>
      <c r="J1" s="43" t="s">
        <v>341</v>
      </c>
      <c r="K1" s="43" t="s">
        <v>342</v>
      </c>
      <c r="L1" s="44"/>
      <c r="M1" s="44" t="s">
        <v>343</v>
      </c>
      <c r="N1" s="45" t="s">
        <v>344</v>
      </c>
      <c r="O1" s="45" t="s">
        <v>345</v>
      </c>
    </row>
    <row r="2" spans="1:15" ht="12" customHeight="1" x14ac:dyDescent="0.2">
      <c r="A2" s="39" t="s">
        <v>319</v>
      </c>
      <c r="B2" t="s">
        <v>118</v>
      </c>
      <c r="C2">
        <v>52787</v>
      </c>
      <c r="D2">
        <v>2733655</v>
      </c>
      <c r="E2" s="46"/>
      <c r="F2" s="46" t="str">
        <f>A2&amp;" "&amp;B2</f>
        <v>2018–19 AFGH</v>
      </c>
      <c r="G2" s="46" t="str">
        <f t="array" ref="G2">A2&amp;" "&amp;SUM(IF(A2=FinyearEx,IF(C2&lt;=QldEx,1,0),0))</f>
        <v>2018–19 175</v>
      </c>
      <c r="H2" s="46" t="str">
        <f t="array" ref="H2">A2&amp;" "&amp;SUM(IF(A2=FinyearEx,IF(D2&lt;=AustraliaEx,1,0),0))</f>
        <v>2018–19 154</v>
      </c>
      <c r="I2" s="46" t="str">
        <f>B2</f>
        <v>AFGH</v>
      </c>
      <c r="J2" s="47">
        <f>C2/1000000</f>
        <v>5.2787000000000001E-2</v>
      </c>
      <c r="K2" s="47">
        <f>D2/1000000</f>
        <v>2.7336550000000002</v>
      </c>
      <c r="L2" s="47"/>
      <c r="M2" s="40" t="str">
        <f>country_lookup!$G3</f>
        <v>2018–19</v>
      </c>
      <c r="N2" s="48" cm="1">
        <f t="array" ref="N2">SUM(IF(FinyearEx=$M2,QldEx))/1000000</f>
        <v>87246.843385999993</v>
      </c>
      <c r="O2" s="48" cm="1">
        <f t="array" ref="O2">SUM(IF(FinyearEx=$M2,AustraliaEx))/1000000</f>
        <v>372621.99183208001</v>
      </c>
    </row>
    <row r="3" spans="1:15" ht="12" customHeight="1" x14ac:dyDescent="0.2">
      <c r="A3" s="39" t="s">
        <v>319</v>
      </c>
      <c r="B3" t="s">
        <v>119</v>
      </c>
      <c r="C3">
        <v>8463</v>
      </c>
      <c r="D3">
        <v>1196764</v>
      </c>
      <c r="E3" s="46"/>
      <c r="F3" s="46" t="str">
        <f t="shared" ref="F3:F66" si="0">A3&amp;" "&amp;B3</f>
        <v>2018–19 AGUA</v>
      </c>
      <c r="G3" s="46" t="str">
        <f t="array" ref="G3">A3&amp;" "&amp;SUM(IF(A3=FinyearEx,IF(C3&lt;=QldEx,1,0),0))</f>
        <v>2018–19 193</v>
      </c>
      <c r="H3" s="46" t="str">
        <f t="array" ref="H3">A3&amp;" "&amp;SUM(IF(A3=FinyearEx,IF(D3&lt;=AustraliaEx,1,0),0))</f>
        <v>2018–19 180</v>
      </c>
      <c r="I3" s="46" t="str">
        <f t="shared" ref="I3:I66" si="1">B3</f>
        <v>AGUA</v>
      </c>
      <c r="J3" s="47">
        <f t="shared" ref="J3:J66" si="2">C3/1000000</f>
        <v>8.463E-3</v>
      </c>
      <c r="K3" s="47">
        <f t="shared" ref="K3:K66" si="3">D3/1000000</f>
        <v>1.1967639999999999</v>
      </c>
      <c r="L3" s="47"/>
      <c r="M3" s="40" t="str">
        <f>country_lookup!$G4</f>
        <v>2019–20</v>
      </c>
      <c r="N3" s="48">
        <f t="array" ref="N3">SUM(IF(FinyearEx=$M3,QldEx))/1000000</f>
        <v>76248.235560000001</v>
      </c>
      <c r="O3" s="48">
        <f t="array" ref="O3">SUM(IF(FinyearEx=$M3,AustraliaEx))/1000000</f>
        <v>381987.614956</v>
      </c>
    </row>
    <row r="4" spans="1:15" ht="12" customHeight="1" x14ac:dyDescent="0.2">
      <c r="A4" s="39" t="s">
        <v>319</v>
      </c>
      <c r="B4" t="s">
        <v>120</v>
      </c>
      <c r="C4">
        <v>25331</v>
      </c>
      <c r="D4">
        <v>3073831</v>
      </c>
      <c r="E4" s="46"/>
      <c r="F4" s="46" t="str">
        <f t="shared" si="0"/>
        <v>2018–19 ALBA</v>
      </c>
      <c r="G4" s="46" t="str">
        <f t="array" ref="G4">A4&amp;" "&amp;SUM(IF(A4=FinyearEx,IF(C4&lt;=QldEx,1,0),0))</f>
        <v>2018–19 184</v>
      </c>
      <c r="H4" s="46" t="str">
        <f t="array" ref="H4">A4&amp;" "&amp;SUM(IF(A4=FinyearEx,IF(D4&lt;=AustraliaEx,1,0),0))</f>
        <v>2018–19 151</v>
      </c>
      <c r="I4" s="46" t="str">
        <f t="shared" si="1"/>
        <v>ALBA</v>
      </c>
      <c r="J4" s="47">
        <f t="shared" si="2"/>
        <v>2.5330999999999999E-2</v>
      </c>
      <c r="K4" s="47">
        <f t="shared" si="3"/>
        <v>3.0738310000000002</v>
      </c>
      <c r="L4" s="47"/>
      <c r="M4" s="40" t="str">
        <f>country_lookup!$G5</f>
        <v>2020–21</v>
      </c>
      <c r="N4" s="48">
        <f t="array" ref="N4">SUM(IF(FinyearEx=$M4,QldEx))/1000000</f>
        <v>57890.414077000001</v>
      </c>
      <c r="O4" s="48">
        <f t="array" ref="O4">SUM(IF(FinyearEx=$M4,AustraliaEx))/1000000</f>
        <v>395025.02761500003</v>
      </c>
    </row>
    <row r="5" spans="1:15" ht="12" customHeight="1" x14ac:dyDescent="0.2">
      <c r="A5" s="39" t="s">
        <v>319</v>
      </c>
      <c r="B5" t="s">
        <v>121</v>
      </c>
      <c r="C5">
        <v>726537</v>
      </c>
      <c r="D5">
        <v>4805637</v>
      </c>
      <c r="E5" s="46"/>
      <c r="F5" s="46" t="str">
        <f t="shared" si="0"/>
        <v>2018–19 ALGR</v>
      </c>
      <c r="G5" s="46" t="str">
        <f t="array" ref="G5">A5&amp;" "&amp;SUM(IF(A5=FinyearEx,IF(C5&lt;=QldEx,1,0),0))</f>
        <v>2018–19 124</v>
      </c>
      <c r="H5" s="46" t="str">
        <f t="array" ref="H5">A5&amp;" "&amp;SUM(IF(A5=FinyearEx,IF(D5&lt;=AustraliaEx,1,0),0))</f>
        <v>2018–19 140</v>
      </c>
      <c r="I5" s="46" t="str">
        <f t="shared" si="1"/>
        <v>ALGR</v>
      </c>
      <c r="J5" s="47">
        <f t="shared" si="2"/>
        <v>0.72653699999999999</v>
      </c>
      <c r="K5" s="47">
        <f t="shared" si="3"/>
        <v>4.8056369999999999</v>
      </c>
      <c r="L5" s="47"/>
      <c r="M5" s="40" t="str">
        <f>country_lookup!$G6</f>
        <v>2021–22</v>
      </c>
      <c r="N5" s="48">
        <f t="array" ref="N5">SUM(IF(FinyearEx=$M5,QldEx))/1000000</f>
        <v>119975.297297</v>
      </c>
      <c r="O5" s="48">
        <f t="array" ref="O5">SUM(IF(FinyearEx=$M5,AustraliaEx))/1000000</f>
        <v>531125.65259399998</v>
      </c>
    </row>
    <row r="6" spans="1:15" ht="12" customHeight="1" x14ac:dyDescent="0.2">
      <c r="A6" s="39" t="s">
        <v>319</v>
      </c>
      <c r="B6" t="s">
        <v>346</v>
      </c>
      <c r="C6">
        <v>0</v>
      </c>
      <c r="D6">
        <v>5900</v>
      </c>
      <c r="E6" s="44"/>
      <c r="F6" s="46" t="str">
        <f t="shared" si="0"/>
        <v>2018–19 ANGA</v>
      </c>
      <c r="G6" s="46" t="str">
        <f t="array" ref="G6">A6&amp;" "&amp;SUM(IF(A6=FinyearEx,IF(C6&lt;=QldEx,1,0),0))</f>
        <v>2018–19 220</v>
      </c>
      <c r="H6" s="46" t="str">
        <f t="array" ref="H6">A6&amp;" "&amp;SUM(IF(A6=FinyearEx,IF(D6&lt;=AustraliaEx,1,0),0))</f>
        <v>2018–19 220</v>
      </c>
      <c r="I6" s="46" t="str">
        <f t="shared" si="1"/>
        <v>ANGA</v>
      </c>
      <c r="J6" s="47">
        <f t="shared" si="2"/>
        <v>0</v>
      </c>
      <c r="K6" s="47">
        <f t="shared" si="3"/>
        <v>5.8999999999999999E-3</v>
      </c>
      <c r="L6" s="47"/>
      <c r="M6" s="40" t="str">
        <f>country_lookup!$G7</f>
        <v>2022–23</v>
      </c>
      <c r="N6" s="48" cm="1">
        <f t="array" ref="N6">SUM(IF(FinyearEx=$M6,QldEx))/1000000</f>
        <v>128760.329341</v>
      </c>
      <c r="O6" s="48">
        <f t="array" ref="O6">SUM(IF(FinyearEx=$M6,AustraliaEx))/1000000</f>
        <v>590439.626835</v>
      </c>
    </row>
    <row r="7" spans="1:15" ht="12" customHeight="1" x14ac:dyDescent="0.2">
      <c r="A7" s="39" t="s">
        <v>319</v>
      </c>
      <c r="B7" t="s">
        <v>122</v>
      </c>
      <c r="C7">
        <v>2078658</v>
      </c>
      <c r="D7">
        <v>5071730</v>
      </c>
      <c r="E7" s="46"/>
      <c r="F7" s="46" t="str">
        <f t="shared" si="0"/>
        <v>2018–19 ANGO</v>
      </c>
      <c r="G7" s="46" t="str">
        <f t="array" ref="G7">A7&amp;" "&amp;SUM(IF(A7=FinyearEx,IF(C7&lt;=QldEx,1,0),0))</f>
        <v>2018–19 99</v>
      </c>
      <c r="H7" s="46" t="str">
        <f t="array" ref="H7">A7&amp;" "&amp;SUM(IF(A7=FinyearEx,IF(D7&lt;=AustraliaEx,1,0),0))</f>
        <v>2018–19 138</v>
      </c>
      <c r="I7" s="46" t="str">
        <f t="shared" si="1"/>
        <v>ANGO</v>
      </c>
      <c r="J7" s="47">
        <f t="shared" si="2"/>
        <v>2.0786579999999999</v>
      </c>
      <c r="K7" s="47">
        <f t="shared" si="3"/>
        <v>5.0717299999999996</v>
      </c>
      <c r="L7" s="47"/>
      <c r="M7" s="40"/>
      <c r="N7" s="48"/>
      <c r="O7" s="48"/>
    </row>
    <row r="8" spans="1:15" ht="12" customHeight="1" x14ac:dyDescent="0.2">
      <c r="A8" s="39" t="s">
        <v>319</v>
      </c>
      <c r="B8" t="s">
        <v>123</v>
      </c>
      <c r="C8">
        <v>2348197</v>
      </c>
      <c r="D8">
        <v>7041098</v>
      </c>
      <c r="E8" s="46"/>
      <c r="F8" s="46" t="str">
        <f t="shared" si="0"/>
        <v>2018–19 ANTC</v>
      </c>
      <c r="G8" s="46" t="str">
        <f t="array" ref="G8">A8&amp;" "&amp;SUM(IF(A8=FinyearEx,IF(C8&lt;=QldEx,1,0),0))</f>
        <v>2018–19 96</v>
      </c>
      <c r="H8" s="46" t="str">
        <f t="array" ref="H8">A8&amp;" "&amp;SUM(IF(A8=FinyearEx,IF(D8&lt;=AustraliaEx,1,0),0))</f>
        <v>2018–19 127</v>
      </c>
      <c r="I8" s="46" t="str">
        <f t="shared" si="1"/>
        <v>ANTC</v>
      </c>
      <c r="J8" s="47">
        <f t="shared" si="2"/>
        <v>2.3481969999999999</v>
      </c>
      <c r="K8" s="47">
        <f t="shared" si="3"/>
        <v>7.0410979999999999</v>
      </c>
      <c r="L8" s="47"/>
      <c r="M8" s="40"/>
      <c r="N8" s="49"/>
      <c r="O8" s="49"/>
    </row>
    <row r="9" spans="1:15" ht="12" customHeight="1" x14ac:dyDescent="0.2">
      <c r="A9" s="39" t="s">
        <v>319</v>
      </c>
      <c r="B9" t="s">
        <v>124</v>
      </c>
      <c r="C9">
        <v>169677</v>
      </c>
      <c r="D9">
        <v>1092135</v>
      </c>
      <c r="E9" s="46"/>
      <c r="F9" s="46" t="str">
        <f t="shared" si="0"/>
        <v>2018–19 ANTI</v>
      </c>
      <c r="G9" s="46" t="str">
        <f t="array" ref="G9">A9&amp;" "&amp;SUM(IF(A9=FinyearEx,IF(C9&lt;=QldEx,1,0),0))</f>
        <v>2018–19 152</v>
      </c>
      <c r="H9" s="46" t="str">
        <f t="array" ref="H9">A9&amp;" "&amp;SUM(IF(A9=FinyearEx,IF(D9&lt;=AustraliaEx,1,0),0))</f>
        <v>2018–19 182</v>
      </c>
      <c r="I9" s="46" t="str">
        <f t="shared" si="1"/>
        <v>ANTI</v>
      </c>
      <c r="J9" s="47">
        <f t="shared" si="2"/>
        <v>0.16967699999999999</v>
      </c>
      <c r="K9" s="47">
        <f t="shared" si="3"/>
        <v>1.0921350000000001</v>
      </c>
      <c r="L9" s="47"/>
      <c r="M9" s="40"/>
      <c r="N9" s="49"/>
      <c r="O9" s="49"/>
    </row>
    <row r="10" spans="1:15" ht="12" customHeight="1" x14ac:dyDescent="0.2">
      <c r="A10" s="39" t="s">
        <v>319</v>
      </c>
      <c r="B10" t="s">
        <v>125</v>
      </c>
      <c r="C10">
        <v>96110900</v>
      </c>
      <c r="D10">
        <v>451969782</v>
      </c>
      <c r="E10" s="46"/>
      <c r="F10" s="46" t="str">
        <f t="shared" si="0"/>
        <v>2018–19 ARGE</v>
      </c>
      <c r="G10" s="46" t="str">
        <f t="array" ref="G10">A10&amp;" "&amp;SUM(IF(A10=FinyearEx,IF(C10&lt;=QldEx,1,0),0))</f>
        <v>2018–19 37</v>
      </c>
      <c r="H10" s="46" t="str">
        <f t="array" ref="H10">A10&amp;" "&amp;SUM(IF(A10=FinyearEx,IF(D10&lt;=AustraliaEx,1,0),0))</f>
        <v>2018–19 42</v>
      </c>
      <c r="I10" s="46" t="str">
        <f t="shared" si="1"/>
        <v>ARGE</v>
      </c>
      <c r="J10" s="47">
        <f t="shared" si="2"/>
        <v>96.110900000000001</v>
      </c>
      <c r="K10" s="47">
        <f t="shared" si="3"/>
        <v>451.96978200000001</v>
      </c>
      <c r="L10" s="47"/>
      <c r="M10" s="40"/>
      <c r="N10" s="49"/>
      <c r="O10" s="49"/>
    </row>
    <row r="11" spans="1:15" ht="12" customHeight="1" x14ac:dyDescent="0.2">
      <c r="A11" s="39" t="s">
        <v>319</v>
      </c>
      <c r="B11" t="s">
        <v>126</v>
      </c>
      <c r="C11">
        <v>337500</v>
      </c>
      <c r="D11">
        <v>871974</v>
      </c>
      <c r="E11" s="46"/>
      <c r="F11" s="46" t="str">
        <f t="shared" si="0"/>
        <v>2018–19 ARMN</v>
      </c>
      <c r="G11" s="46" t="str">
        <f t="array" ref="G11">A11&amp;" "&amp;SUM(IF(A11=FinyearEx,IF(C11&lt;=QldEx,1,0),0))</f>
        <v>2018–19 137</v>
      </c>
      <c r="H11" s="46" t="str">
        <f t="array" ref="H11">A11&amp;" "&amp;SUM(IF(A11=FinyearEx,IF(D11&lt;=AustraliaEx,1,0),0))</f>
        <v>2018–19 186</v>
      </c>
      <c r="I11" s="46" t="str">
        <f t="shared" si="1"/>
        <v>ARMN</v>
      </c>
      <c r="J11" s="47">
        <f t="shared" si="2"/>
        <v>0.33750000000000002</v>
      </c>
      <c r="K11" s="47">
        <f t="shared" si="3"/>
        <v>0.87197400000000003</v>
      </c>
      <c r="L11" s="47"/>
      <c r="M11" s="40"/>
      <c r="N11" s="49"/>
      <c r="O11" s="49"/>
    </row>
    <row r="12" spans="1:15" ht="12" customHeight="1" x14ac:dyDescent="0.2">
      <c r="A12" s="39" t="s">
        <v>319</v>
      </c>
      <c r="B12" t="s">
        <v>127</v>
      </c>
      <c r="C12">
        <v>3921390</v>
      </c>
      <c r="D12">
        <v>36182010</v>
      </c>
      <c r="E12" s="46"/>
      <c r="F12" s="46" t="str">
        <f t="shared" si="0"/>
        <v>2018–19 ASTA</v>
      </c>
      <c r="G12" s="46" t="str">
        <f t="array" ref="G12">A12&amp;" "&amp;SUM(IF(A12=FinyearEx,IF(C12&lt;=QldEx,1,0),0))</f>
        <v>2018–19 87</v>
      </c>
      <c r="H12" s="46" t="str">
        <f t="array" ref="H12">A12&amp;" "&amp;SUM(IF(A12=FinyearEx,IF(D12&lt;=AustraliaEx,1,0),0))</f>
        <v>2018–19 89</v>
      </c>
      <c r="I12" s="46" t="str">
        <f t="shared" si="1"/>
        <v>ASTA</v>
      </c>
      <c r="J12" s="47">
        <f t="shared" si="2"/>
        <v>3.9213900000000002</v>
      </c>
      <c r="K12" s="47">
        <f t="shared" si="3"/>
        <v>36.182009999999998</v>
      </c>
      <c r="L12" s="47"/>
      <c r="M12" s="40"/>
      <c r="N12" s="49"/>
      <c r="O12" s="49"/>
    </row>
    <row r="13" spans="1:15" ht="12" customHeight="1" x14ac:dyDescent="0.2">
      <c r="A13" s="39" t="s">
        <v>319</v>
      </c>
      <c r="B13" t="s">
        <v>128</v>
      </c>
      <c r="C13">
        <v>11118</v>
      </c>
      <c r="D13">
        <v>4090907</v>
      </c>
      <c r="E13" s="46"/>
      <c r="F13" s="46" t="str">
        <f t="shared" si="0"/>
        <v>2018–19 AZBJ</v>
      </c>
      <c r="G13" s="46" t="str">
        <f t="array" ref="G13">A13&amp;" "&amp;SUM(IF(A13=FinyearEx,IF(C13&lt;=QldEx,1,0),0))</f>
        <v>2018–19 190</v>
      </c>
      <c r="H13" s="46" t="str">
        <f t="array" ref="H13">A13&amp;" "&amp;SUM(IF(A13=FinyearEx,IF(D13&lt;=AustraliaEx,1,0),0))</f>
        <v>2018–19 144</v>
      </c>
      <c r="I13" s="46" t="str">
        <f t="shared" si="1"/>
        <v>AZBJ</v>
      </c>
      <c r="J13" s="47">
        <f t="shared" si="2"/>
        <v>1.1117999999999999E-2</v>
      </c>
      <c r="K13" s="47">
        <f t="shared" si="3"/>
        <v>4.0909069999999996</v>
      </c>
      <c r="L13" s="47"/>
      <c r="M13" s="40"/>
      <c r="N13" s="49"/>
      <c r="O13" s="49"/>
    </row>
    <row r="14" spans="1:15" ht="12" customHeight="1" x14ac:dyDescent="0.2">
      <c r="A14" s="39" t="s">
        <v>319</v>
      </c>
      <c r="B14" t="s">
        <v>129</v>
      </c>
      <c r="C14">
        <v>391390930</v>
      </c>
      <c r="D14">
        <v>828418490</v>
      </c>
      <c r="E14" s="46"/>
      <c r="F14" s="46" t="str">
        <f t="shared" si="0"/>
        <v>2018–19 BADE</v>
      </c>
      <c r="G14" s="46" t="str">
        <f t="array" ref="G14">A14&amp;" "&amp;SUM(IF(A14=FinyearEx,IF(C14&lt;=QldEx,1,0),0))</f>
        <v>2018–19 23</v>
      </c>
      <c r="H14" s="46" t="str">
        <f t="array" ref="H14">A14&amp;" "&amp;SUM(IF(A14=FinyearEx,IF(D14&lt;=AustraliaEx,1,0),0))</f>
        <v>2018–19 31</v>
      </c>
      <c r="I14" s="46" t="str">
        <f t="shared" si="1"/>
        <v>BADE</v>
      </c>
      <c r="J14" s="47">
        <f t="shared" si="2"/>
        <v>391.39093000000003</v>
      </c>
      <c r="K14" s="47">
        <f t="shared" si="3"/>
        <v>828.41849000000002</v>
      </c>
      <c r="L14" s="47"/>
      <c r="M14" s="40"/>
      <c r="N14" s="49"/>
      <c r="O14" s="49"/>
    </row>
    <row r="15" spans="1:15" ht="12" customHeight="1" x14ac:dyDescent="0.2">
      <c r="A15" s="39" t="s">
        <v>319</v>
      </c>
      <c r="B15" t="s">
        <v>312</v>
      </c>
      <c r="C15">
        <v>47195</v>
      </c>
      <c r="D15">
        <v>4356273</v>
      </c>
      <c r="E15" s="46"/>
      <c r="F15" s="46" t="str">
        <f t="shared" si="0"/>
        <v>2018–19 BAHA</v>
      </c>
      <c r="G15" s="46" t="str">
        <f t="array" ref="G15">A15&amp;" "&amp;SUM(IF(A15=FinyearEx,IF(C15&lt;=QldEx,1,0),0))</f>
        <v>2018–19 176</v>
      </c>
      <c r="H15" s="46" t="str">
        <f t="array" ref="H15">A15&amp;" "&amp;SUM(IF(A15=FinyearEx,IF(D15&lt;=AustraliaEx,1,0),0))</f>
        <v>2018–19 142</v>
      </c>
      <c r="I15" s="46" t="str">
        <f t="shared" si="1"/>
        <v>BAHA</v>
      </c>
      <c r="J15" s="47">
        <f t="shared" si="2"/>
        <v>4.7195000000000001E-2</v>
      </c>
      <c r="K15" s="47">
        <f t="shared" si="3"/>
        <v>4.3562729999999998</v>
      </c>
      <c r="L15" s="47"/>
      <c r="M15" s="40"/>
      <c r="N15" s="49"/>
      <c r="O15" s="49"/>
    </row>
    <row r="16" spans="1:15" ht="12" customHeight="1" x14ac:dyDescent="0.2">
      <c r="A16" s="39" t="s">
        <v>319</v>
      </c>
      <c r="B16" t="s">
        <v>130</v>
      </c>
      <c r="C16">
        <v>6859</v>
      </c>
      <c r="D16">
        <v>1937445</v>
      </c>
      <c r="E16" s="46"/>
      <c r="F16" s="46" t="str">
        <f t="shared" si="0"/>
        <v>2018–19 BARB</v>
      </c>
      <c r="G16" s="46" t="str">
        <f t="array" ref="G16">A16&amp;" "&amp;SUM(IF(A16=FinyearEx,IF(C16&lt;=QldEx,1,0),0))</f>
        <v>2018–19 195</v>
      </c>
      <c r="H16" s="46" t="str">
        <f t="array" ref="H16">A16&amp;" "&amp;SUM(IF(A16=FinyearEx,IF(D16&lt;=AustraliaEx,1,0),0))</f>
        <v>2018–19 163</v>
      </c>
      <c r="I16" s="46" t="str">
        <f t="shared" si="1"/>
        <v>BARB</v>
      </c>
      <c r="J16" s="47">
        <f t="shared" si="2"/>
        <v>6.8589999999999996E-3</v>
      </c>
      <c r="K16" s="47">
        <f t="shared" si="3"/>
        <v>1.9374450000000001</v>
      </c>
      <c r="L16" s="47"/>
      <c r="M16" s="40"/>
      <c r="N16" s="49"/>
      <c r="O16" s="49"/>
    </row>
    <row r="17" spans="1:12" ht="12" customHeight="1" x14ac:dyDescent="0.2">
      <c r="A17" s="39" t="s">
        <v>319</v>
      </c>
      <c r="B17" t="s">
        <v>313</v>
      </c>
      <c r="C17">
        <v>421058</v>
      </c>
      <c r="D17">
        <v>974820</v>
      </c>
      <c r="E17" s="46"/>
      <c r="F17" s="46" t="str">
        <f t="shared" si="0"/>
        <v>2018–19 BELA</v>
      </c>
      <c r="G17" s="46" t="str">
        <f t="array" ref="G17">A17&amp;" "&amp;SUM(IF(A17=FinyearEx,IF(C17&lt;=QldEx,1,0),0))</f>
        <v>2018–19 132</v>
      </c>
      <c r="H17" s="46" t="str">
        <f t="array" ref="H17">A17&amp;" "&amp;SUM(IF(A17=FinyearEx,IF(D17&lt;=AustraliaEx,1,0),0))</f>
        <v>2018–19 185</v>
      </c>
      <c r="I17" s="46" t="str">
        <f t="shared" si="1"/>
        <v>BELA</v>
      </c>
      <c r="J17" s="47">
        <f t="shared" si="2"/>
        <v>0.42105799999999999</v>
      </c>
      <c r="K17" s="47">
        <f t="shared" si="3"/>
        <v>0.97482000000000002</v>
      </c>
      <c r="L17" s="47"/>
    </row>
    <row r="18" spans="1:12" ht="12" customHeight="1" x14ac:dyDescent="0.2">
      <c r="A18" s="39" t="s">
        <v>319</v>
      </c>
      <c r="B18" t="s">
        <v>131</v>
      </c>
      <c r="C18">
        <v>31222</v>
      </c>
      <c r="D18">
        <v>1965891</v>
      </c>
      <c r="E18" s="46"/>
      <c r="F18" s="46" t="str">
        <f t="shared" si="0"/>
        <v>2018–19 BELE</v>
      </c>
      <c r="G18" s="46" t="str">
        <f t="array" ref="G18">A18&amp;" "&amp;SUM(IF(A18=FinyearEx,IF(C18&lt;=QldEx,1,0),0))</f>
        <v>2018–19 183</v>
      </c>
      <c r="H18" s="46" t="str">
        <f t="array" ref="H18">A18&amp;" "&amp;SUM(IF(A18=FinyearEx,IF(D18&lt;=AustraliaEx,1,0),0))</f>
        <v>2018–19 162</v>
      </c>
      <c r="I18" s="46" t="str">
        <f t="shared" si="1"/>
        <v>BELE</v>
      </c>
      <c r="J18" s="47">
        <f t="shared" si="2"/>
        <v>3.1222E-2</v>
      </c>
      <c r="K18" s="47">
        <f t="shared" si="3"/>
        <v>1.9658910000000001</v>
      </c>
      <c r="L18" s="47"/>
    </row>
    <row r="19" spans="1:12" ht="12" customHeight="1" x14ac:dyDescent="0.2">
      <c r="A19" s="39" t="s">
        <v>319</v>
      </c>
      <c r="B19" t="s">
        <v>132</v>
      </c>
      <c r="C19">
        <v>352221550</v>
      </c>
      <c r="D19">
        <v>1181046553</v>
      </c>
      <c r="E19" s="46"/>
      <c r="F19" s="46" t="str">
        <f t="shared" si="0"/>
        <v>2018–19 BELG</v>
      </c>
      <c r="G19" s="46" t="str">
        <f t="array" ref="G19">A19&amp;" "&amp;SUM(IF(A19=FinyearEx,IF(C19&lt;=QldEx,1,0),0))</f>
        <v>2018–19 27</v>
      </c>
      <c r="H19" s="46" t="str">
        <f t="array" ref="H19">A19&amp;" "&amp;SUM(IF(A19=FinyearEx,IF(D19&lt;=AustraliaEx,1,0),0))</f>
        <v>2018–19 28</v>
      </c>
      <c r="I19" s="46" t="str">
        <f t="shared" si="1"/>
        <v>BELG</v>
      </c>
      <c r="J19" s="47">
        <f t="shared" si="2"/>
        <v>352.22154999999998</v>
      </c>
      <c r="K19" s="47">
        <f t="shared" si="3"/>
        <v>1181.0465529999999</v>
      </c>
      <c r="L19" s="47"/>
    </row>
    <row r="20" spans="1:12" ht="12" customHeight="1" x14ac:dyDescent="0.2">
      <c r="A20" s="39" t="s">
        <v>319</v>
      </c>
      <c r="B20" t="s">
        <v>133</v>
      </c>
      <c r="C20">
        <v>82859</v>
      </c>
      <c r="D20">
        <v>1226686</v>
      </c>
      <c r="E20" s="46"/>
      <c r="F20" s="46" t="str">
        <f t="shared" si="0"/>
        <v>2018–19 BENR</v>
      </c>
      <c r="G20" s="46" t="str">
        <f t="array" ref="G20">A20&amp;" "&amp;SUM(IF(A20=FinyearEx,IF(C20&lt;=QldEx,1,0),0))</f>
        <v>2018–19 166</v>
      </c>
      <c r="H20" s="46" t="str">
        <f t="array" ref="H20">A20&amp;" "&amp;SUM(IF(A20=FinyearEx,IF(D20&lt;=AustraliaEx,1,0),0))</f>
        <v>2018–19 178</v>
      </c>
      <c r="I20" s="46" t="str">
        <f t="shared" si="1"/>
        <v>BENR</v>
      </c>
      <c r="J20" s="47">
        <f t="shared" si="2"/>
        <v>8.2859000000000002E-2</v>
      </c>
      <c r="K20" s="47">
        <f t="shared" si="3"/>
        <v>1.2266859999999999</v>
      </c>
      <c r="L20" s="47"/>
    </row>
    <row r="21" spans="1:12" ht="12" customHeight="1" x14ac:dyDescent="0.2">
      <c r="A21" s="39" t="s">
        <v>319</v>
      </c>
      <c r="B21" t="s">
        <v>134</v>
      </c>
      <c r="C21">
        <v>63991783</v>
      </c>
      <c r="D21">
        <v>1437284370</v>
      </c>
      <c r="E21" s="46"/>
      <c r="F21" s="46" t="str">
        <f t="shared" si="0"/>
        <v>2018–19 BHRN</v>
      </c>
      <c r="G21" s="46" t="str">
        <f t="array" ref="G21">A21&amp;" "&amp;SUM(IF(A21=FinyearEx,IF(C21&lt;=QldEx,1,0),0))</f>
        <v>2018–19 40</v>
      </c>
      <c r="H21" s="46" t="str">
        <f t="array" ref="H21">A21&amp;" "&amp;SUM(IF(A21=FinyearEx,IF(D21&lt;=AustraliaEx,1,0),0))</f>
        <v>2018–19 26</v>
      </c>
      <c r="I21" s="46" t="str">
        <f t="shared" si="1"/>
        <v>BHRN</v>
      </c>
      <c r="J21" s="47">
        <f t="shared" si="2"/>
        <v>63.991782999999998</v>
      </c>
      <c r="K21" s="47">
        <f t="shared" si="3"/>
        <v>1437.2843700000001</v>
      </c>
      <c r="L21" s="47"/>
    </row>
    <row r="22" spans="1:12" ht="12" customHeight="1" x14ac:dyDescent="0.2">
      <c r="A22" s="39" t="s">
        <v>319</v>
      </c>
      <c r="B22" t="s">
        <v>135</v>
      </c>
      <c r="C22">
        <v>37830</v>
      </c>
      <c r="D22">
        <v>259346</v>
      </c>
      <c r="E22" s="46"/>
      <c r="F22" s="46" t="str">
        <f t="shared" si="0"/>
        <v>2018–19 BHUT</v>
      </c>
      <c r="G22" s="46" t="str">
        <f t="array" ref="G22">A22&amp;" "&amp;SUM(IF(A22=FinyearEx,IF(C22&lt;=QldEx,1,0),0))</f>
        <v>2018–19 179</v>
      </c>
      <c r="H22" s="46" t="str">
        <f t="array" ref="H22">A22&amp;" "&amp;SUM(IF(A22=FinyearEx,IF(D22&lt;=AustraliaEx,1,0),0))</f>
        <v>2018–19 203</v>
      </c>
      <c r="I22" s="46" t="str">
        <f t="shared" si="1"/>
        <v>BHUT</v>
      </c>
      <c r="J22" s="47">
        <f t="shared" si="2"/>
        <v>3.7830000000000003E-2</v>
      </c>
      <c r="K22" s="47">
        <f t="shared" si="3"/>
        <v>0.25934600000000002</v>
      </c>
      <c r="L22" s="47"/>
    </row>
    <row r="23" spans="1:12" ht="12" customHeight="1" x14ac:dyDescent="0.2">
      <c r="A23" s="39" t="s">
        <v>319</v>
      </c>
      <c r="B23" t="s">
        <v>136</v>
      </c>
      <c r="C23">
        <v>6430</v>
      </c>
      <c r="D23">
        <v>858009</v>
      </c>
      <c r="E23" s="46"/>
      <c r="F23" s="46" t="str">
        <f t="shared" si="0"/>
        <v>2018–19 BMDA</v>
      </c>
      <c r="G23" s="46" t="str">
        <f t="array" ref="G23">A23&amp;" "&amp;SUM(IF(A23=FinyearEx,IF(C23&lt;=QldEx,1,0),0))</f>
        <v>2018–19 197</v>
      </c>
      <c r="H23" s="46" t="str">
        <f t="array" ref="H23">A23&amp;" "&amp;SUM(IF(A23=FinyearEx,IF(D23&lt;=AustraliaEx,1,0),0))</f>
        <v>2018–19 187</v>
      </c>
      <c r="I23" s="46" t="str">
        <f t="shared" si="1"/>
        <v>BMDA</v>
      </c>
      <c r="J23" s="47">
        <f t="shared" si="2"/>
        <v>6.43E-3</v>
      </c>
      <c r="K23" s="47">
        <f t="shared" si="3"/>
        <v>0.85800900000000002</v>
      </c>
      <c r="L23" s="47"/>
    </row>
    <row r="24" spans="1:12" ht="12" customHeight="1" x14ac:dyDescent="0.2">
      <c r="A24" s="39" t="s">
        <v>319</v>
      </c>
      <c r="B24" t="s">
        <v>137</v>
      </c>
      <c r="C24">
        <v>35948</v>
      </c>
      <c r="D24">
        <v>844270</v>
      </c>
      <c r="E24" s="46"/>
      <c r="F24" s="46" t="str">
        <f t="shared" si="0"/>
        <v>2018–19 BOHR</v>
      </c>
      <c r="G24" s="46" t="str">
        <f t="array" ref="G24">A24&amp;" "&amp;SUM(IF(A24=FinyearEx,IF(C24&lt;=QldEx,1,0),0))</f>
        <v>2018–19 180</v>
      </c>
      <c r="H24" s="46" t="str">
        <f t="array" ref="H24">A24&amp;" "&amp;SUM(IF(A24=FinyearEx,IF(D24&lt;=AustraliaEx,1,0),0))</f>
        <v>2018–19 188</v>
      </c>
      <c r="I24" s="46" t="str">
        <f t="shared" si="1"/>
        <v>BOHR</v>
      </c>
      <c r="J24" s="47">
        <f t="shared" si="2"/>
        <v>3.5948000000000001E-2</v>
      </c>
      <c r="K24" s="47">
        <f t="shared" si="3"/>
        <v>0.84426999999999996</v>
      </c>
      <c r="L24" s="47"/>
    </row>
    <row r="25" spans="1:12" ht="12" customHeight="1" x14ac:dyDescent="0.2">
      <c r="A25" s="39" t="s">
        <v>319</v>
      </c>
      <c r="B25" t="s">
        <v>138</v>
      </c>
      <c r="C25">
        <v>138665</v>
      </c>
      <c r="D25">
        <v>1287060</v>
      </c>
      <c r="E25" s="46"/>
      <c r="F25" s="46" t="str">
        <f t="shared" si="0"/>
        <v>2018–19 BOLI</v>
      </c>
      <c r="G25" s="46" t="str">
        <f t="array" ref="G25">A25&amp;" "&amp;SUM(IF(A25=FinyearEx,IF(C25&lt;=QldEx,1,0),0))</f>
        <v>2018–19 157</v>
      </c>
      <c r="H25" s="46" t="str">
        <f t="array" ref="H25">A25&amp;" "&amp;SUM(IF(A25=FinyearEx,IF(D25&lt;=AustraliaEx,1,0),0))</f>
        <v>2018–19 176</v>
      </c>
      <c r="I25" s="46" t="str">
        <f t="shared" si="1"/>
        <v>BOLI</v>
      </c>
      <c r="J25" s="47">
        <f t="shared" si="2"/>
        <v>0.13866500000000001</v>
      </c>
      <c r="K25" s="47">
        <f t="shared" si="3"/>
        <v>1.2870600000000001</v>
      </c>
      <c r="L25" s="47"/>
    </row>
    <row r="26" spans="1:12" ht="12" customHeight="1" x14ac:dyDescent="0.2">
      <c r="A26" s="39" t="s">
        <v>319</v>
      </c>
      <c r="B26" t="s">
        <v>139</v>
      </c>
      <c r="C26">
        <v>500355</v>
      </c>
      <c r="D26">
        <v>1734789</v>
      </c>
      <c r="E26" s="46"/>
      <c r="F26" s="46" t="str">
        <f t="shared" si="0"/>
        <v>2018–19 BOTS</v>
      </c>
      <c r="G26" s="46" t="str">
        <f t="array" ref="G26">A26&amp;" "&amp;SUM(IF(A26=FinyearEx,IF(C26&lt;=QldEx,1,0),0))</f>
        <v>2018–19 130</v>
      </c>
      <c r="H26" s="46" t="str">
        <f t="array" ref="H26">A26&amp;" "&amp;SUM(IF(A26=FinyearEx,IF(D26&lt;=AustraliaEx,1,0),0))</f>
        <v>2018–19 168</v>
      </c>
      <c r="I26" s="46" t="str">
        <f t="shared" si="1"/>
        <v>BOTS</v>
      </c>
      <c r="J26" s="47">
        <f t="shared" si="2"/>
        <v>0.50035499999999999</v>
      </c>
      <c r="K26" s="47">
        <f t="shared" si="3"/>
        <v>1.7347889999999999</v>
      </c>
      <c r="L26" s="47"/>
    </row>
    <row r="27" spans="1:12" ht="12" customHeight="1" x14ac:dyDescent="0.2">
      <c r="A27" s="39" t="s">
        <v>319</v>
      </c>
      <c r="B27" t="s">
        <v>140</v>
      </c>
      <c r="C27">
        <v>1024103915</v>
      </c>
      <c r="D27">
        <v>1202260829</v>
      </c>
      <c r="E27" s="46"/>
      <c r="F27" s="46" t="str">
        <f t="shared" si="0"/>
        <v>2018–19 BRAZ</v>
      </c>
      <c r="G27" s="46" t="str">
        <f t="array" ref="G27">A27&amp;" "&amp;SUM(IF(A27=FinyearEx,IF(C27&lt;=QldEx,1,0),0))</f>
        <v>2018–19 12</v>
      </c>
      <c r="H27" s="46" t="str">
        <f t="array" ref="H27">A27&amp;" "&amp;SUM(IF(A27=FinyearEx,IF(D27&lt;=AustraliaEx,1,0),0))</f>
        <v>2018–19 27</v>
      </c>
      <c r="I27" s="46" t="str">
        <f t="shared" si="1"/>
        <v>BRAZ</v>
      </c>
      <c r="J27" s="47">
        <f t="shared" si="2"/>
        <v>1024.1039149999999</v>
      </c>
      <c r="K27" s="47">
        <f t="shared" si="3"/>
        <v>1202.2608290000001</v>
      </c>
      <c r="L27" s="47"/>
    </row>
    <row r="28" spans="1:12" ht="12" customHeight="1" x14ac:dyDescent="0.2">
      <c r="A28" s="39" t="s">
        <v>319</v>
      </c>
      <c r="B28" t="s">
        <v>334</v>
      </c>
      <c r="C28">
        <v>0</v>
      </c>
      <c r="D28">
        <v>77512</v>
      </c>
      <c r="E28" s="46"/>
      <c r="F28" s="46" t="str">
        <f t="shared" si="0"/>
        <v>2018–19 BRND</v>
      </c>
      <c r="G28" s="46" t="str">
        <f t="array" ref="G28">A28&amp;" "&amp;SUM(IF(A28=FinyearEx,IF(C28&lt;=QldEx,1,0),0))</f>
        <v>2018–19 220</v>
      </c>
      <c r="H28" s="46" t="str">
        <f t="array" ref="H28">A28&amp;" "&amp;SUM(IF(A28=FinyearEx,IF(D28&lt;=AustraliaEx,1,0),0))</f>
        <v>2018–19 213</v>
      </c>
      <c r="I28" s="46" t="str">
        <f t="shared" si="1"/>
        <v>BRND</v>
      </c>
      <c r="J28" s="47">
        <f t="shared" si="2"/>
        <v>0</v>
      </c>
      <c r="K28" s="47">
        <f t="shared" si="3"/>
        <v>7.7511999999999998E-2</v>
      </c>
      <c r="L28" s="47"/>
    </row>
    <row r="29" spans="1:12" ht="12" customHeight="1" x14ac:dyDescent="0.2">
      <c r="A29" s="39" t="s">
        <v>319</v>
      </c>
      <c r="B29" t="s">
        <v>141</v>
      </c>
      <c r="C29">
        <v>4779414</v>
      </c>
      <c r="D29">
        <v>47789500</v>
      </c>
      <c r="E29" s="46"/>
      <c r="F29" s="46" t="str">
        <f t="shared" si="0"/>
        <v>2018–19 BRUN</v>
      </c>
      <c r="G29" s="46" t="str">
        <f t="array" ref="G29">A29&amp;" "&amp;SUM(IF(A29=FinyearEx,IF(C29&lt;=QldEx,1,0),0))</f>
        <v>2018–19 79</v>
      </c>
      <c r="H29" s="46" t="str">
        <f t="array" ref="H29">A29&amp;" "&amp;SUM(IF(A29=FinyearEx,IF(D29&lt;=AustraliaEx,1,0),0))</f>
        <v>2018–19 82</v>
      </c>
      <c r="I29" s="46" t="str">
        <f t="shared" si="1"/>
        <v>BRUN</v>
      </c>
      <c r="J29" s="47">
        <f t="shared" si="2"/>
        <v>4.7794140000000001</v>
      </c>
      <c r="K29" s="47">
        <f t="shared" si="3"/>
        <v>47.789499999999997</v>
      </c>
      <c r="L29" s="47"/>
    </row>
    <row r="30" spans="1:12" ht="12" customHeight="1" x14ac:dyDescent="0.2">
      <c r="A30" s="39" t="s">
        <v>319</v>
      </c>
      <c r="B30" t="s">
        <v>142</v>
      </c>
      <c r="C30">
        <v>2912647</v>
      </c>
      <c r="D30">
        <v>60479656</v>
      </c>
      <c r="E30" s="46"/>
      <c r="F30" s="46" t="str">
        <f t="shared" si="0"/>
        <v>2018–19 BULG</v>
      </c>
      <c r="G30" s="46" t="str">
        <f t="array" ref="G30">A30&amp;" "&amp;SUM(IF(A30=FinyearEx,IF(C30&lt;=QldEx,1,0),0))</f>
        <v>2018–19 93</v>
      </c>
      <c r="H30" s="46" t="str">
        <f t="array" ref="H30">A30&amp;" "&amp;SUM(IF(A30=FinyearEx,IF(D30&lt;=AustraliaEx,1,0),0))</f>
        <v>2018–19 76</v>
      </c>
      <c r="I30" s="46" t="str">
        <f t="shared" si="1"/>
        <v>BULG</v>
      </c>
      <c r="J30" s="47">
        <f t="shared" si="2"/>
        <v>2.9126470000000002</v>
      </c>
      <c r="K30" s="47">
        <f t="shared" si="3"/>
        <v>60.479655999999999</v>
      </c>
      <c r="L30" s="47"/>
    </row>
    <row r="31" spans="1:12" ht="12" customHeight="1" x14ac:dyDescent="0.2">
      <c r="A31" s="39" t="s">
        <v>319</v>
      </c>
      <c r="B31" t="s">
        <v>143</v>
      </c>
      <c r="C31">
        <v>1903355</v>
      </c>
      <c r="D31">
        <v>13244229</v>
      </c>
      <c r="E31" s="46"/>
      <c r="F31" s="46" t="str">
        <f t="shared" si="0"/>
        <v>2018–19 BURK</v>
      </c>
      <c r="G31" s="46" t="str">
        <f t="array" ref="G31">A31&amp;" "&amp;SUM(IF(A31=FinyearEx,IF(C31&lt;=QldEx,1,0),0))</f>
        <v>2018–19 103</v>
      </c>
      <c r="H31" s="46" t="str">
        <f t="array" ref="H31">A31&amp;" "&amp;SUM(IF(A31=FinyearEx,IF(D31&lt;=AustraliaEx,1,0),0))</f>
        <v>2018–19 111</v>
      </c>
      <c r="I31" s="46" t="str">
        <f t="shared" si="1"/>
        <v>BURK</v>
      </c>
      <c r="J31" s="47">
        <f t="shared" si="2"/>
        <v>1.9033549999999999</v>
      </c>
      <c r="K31" s="47">
        <f t="shared" si="3"/>
        <v>13.244229000000001</v>
      </c>
      <c r="L31" s="47"/>
    </row>
    <row r="32" spans="1:12" ht="12" customHeight="1" x14ac:dyDescent="0.2">
      <c r="A32" s="39" t="s">
        <v>319</v>
      </c>
      <c r="B32" t="s">
        <v>144</v>
      </c>
      <c r="C32">
        <v>6603255</v>
      </c>
      <c r="D32">
        <v>163164517</v>
      </c>
      <c r="E32" s="46"/>
      <c r="F32" s="46" t="str">
        <f t="shared" si="0"/>
        <v>2018–19 BURM</v>
      </c>
      <c r="G32" s="46" t="str">
        <f t="array" ref="G32">A32&amp;" "&amp;SUM(IF(A32=FinyearEx,IF(C32&lt;=QldEx,1,0),0))</f>
        <v>2018–19 72</v>
      </c>
      <c r="H32" s="46" t="str">
        <f t="array" ref="H32">A32&amp;" "&amp;SUM(IF(A32=FinyearEx,IF(D32&lt;=AustraliaEx,1,0),0))</f>
        <v>2018–19 54</v>
      </c>
      <c r="I32" s="46" t="str">
        <f t="shared" si="1"/>
        <v>BURM</v>
      </c>
      <c r="J32" s="47">
        <f t="shared" si="2"/>
        <v>6.6032549999999999</v>
      </c>
      <c r="K32" s="47">
        <f t="shared" si="3"/>
        <v>163.16451699999999</v>
      </c>
      <c r="L32" s="47"/>
    </row>
    <row r="33" spans="1:12" ht="12" customHeight="1" x14ac:dyDescent="0.2">
      <c r="A33" s="39" t="s">
        <v>319</v>
      </c>
      <c r="B33" t="s">
        <v>146</v>
      </c>
      <c r="C33">
        <v>713650407</v>
      </c>
      <c r="D33">
        <v>2208482301</v>
      </c>
      <c r="E33" s="46"/>
      <c r="F33" s="46" t="str">
        <f t="shared" si="0"/>
        <v>2018–19 CAN</v>
      </c>
      <c r="G33" s="46" t="str">
        <f t="array" ref="G33">A33&amp;" "&amp;SUM(IF(A33=FinyearEx,IF(C33&lt;=QldEx,1,0),0))</f>
        <v>2018–19 16</v>
      </c>
      <c r="H33" s="46" t="str">
        <f t="array" ref="H33">A33&amp;" "&amp;SUM(IF(A33=FinyearEx,IF(D33&lt;=AustraliaEx,1,0),0))</f>
        <v>2018–19 21</v>
      </c>
      <c r="I33" s="46" t="str">
        <f t="shared" si="1"/>
        <v>CAN</v>
      </c>
      <c r="J33" s="47">
        <f t="shared" si="2"/>
        <v>713.65040699999997</v>
      </c>
      <c r="K33" s="47">
        <f t="shared" si="3"/>
        <v>2208.482301</v>
      </c>
      <c r="L33" s="47"/>
    </row>
    <row r="34" spans="1:12" ht="12" customHeight="1" x14ac:dyDescent="0.2">
      <c r="A34" s="39" t="s">
        <v>319</v>
      </c>
      <c r="B34" t="s">
        <v>147</v>
      </c>
      <c r="C34">
        <v>53917</v>
      </c>
      <c r="D34">
        <v>820421</v>
      </c>
      <c r="E34" s="46"/>
      <c r="F34" s="46" t="str">
        <f t="shared" si="0"/>
        <v>2018–19 CAYM</v>
      </c>
      <c r="G34" s="46" t="str">
        <f t="array" ref="G34">A34&amp;" "&amp;SUM(IF(A34=FinyearEx,IF(C34&lt;=QldEx,1,0),0))</f>
        <v>2018–19 173</v>
      </c>
      <c r="H34" s="46" t="str">
        <f t="array" ref="H34">A34&amp;" "&amp;SUM(IF(A34=FinyearEx,IF(D34&lt;=AustraliaEx,1,0),0))</f>
        <v>2018–19 189</v>
      </c>
      <c r="I34" s="46" t="str">
        <f t="shared" si="1"/>
        <v>CAYM</v>
      </c>
      <c r="J34" s="47">
        <f t="shared" si="2"/>
        <v>5.3917E-2</v>
      </c>
      <c r="K34" s="47">
        <f t="shared" si="3"/>
        <v>0.82042099999999996</v>
      </c>
      <c r="L34" s="47"/>
    </row>
    <row r="35" spans="1:12" ht="12" customHeight="1" x14ac:dyDescent="0.2">
      <c r="A35" s="39" t="s">
        <v>319</v>
      </c>
      <c r="B35" t="s">
        <v>148</v>
      </c>
      <c r="C35">
        <v>0</v>
      </c>
      <c r="D35">
        <v>142884</v>
      </c>
      <c r="E35" s="44"/>
      <c r="F35" s="46" t="str">
        <f t="shared" si="0"/>
        <v>2018–19 CHAD</v>
      </c>
      <c r="G35" s="46" t="str">
        <f t="array" ref="G35">A35&amp;" "&amp;SUM(IF(A35=FinyearEx,IF(C35&lt;=QldEx,1,0),0))</f>
        <v>2018–19 220</v>
      </c>
      <c r="H35" s="46" t="str">
        <f t="array" ref="H35">A35&amp;" "&amp;SUM(IF(A35=FinyearEx,IF(D35&lt;=AustraliaEx,1,0),0))</f>
        <v>2018–19 209</v>
      </c>
      <c r="I35" s="46" t="str">
        <f t="shared" si="1"/>
        <v>CHAD</v>
      </c>
      <c r="J35" s="47">
        <f t="shared" si="2"/>
        <v>0</v>
      </c>
      <c r="K35" s="47">
        <f t="shared" si="3"/>
        <v>0.14288400000000001</v>
      </c>
      <c r="L35" s="47"/>
    </row>
    <row r="36" spans="1:12" ht="12" customHeight="1" x14ac:dyDescent="0.2">
      <c r="A36" s="39" t="s">
        <v>319</v>
      </c>
      <c r="B36" t="s">
        <v>149</v>
      </c>
      <c r="C36">
        <v>28732586638</v>
      </c>
      <c r="D36">
        <v>134157738372</v>
      </c>
      <c r="E36" s="46"/>
      <c r="F36" s="46" t="str">
        <f t="shared" si="0"/>
        <v>2018–19 CHIN</v>
      </c>
      <c r="G36" s="46" t="str">
        <f t="array" ref="G36">A36&amp;" "&amp;SUM(IF(A36=FinyearEx,IF(C36&lt;=QldEx,1,0),0))</f>
        <v>2018–19 1</v>
      </c>
      <c r="H36" s="46" t="str">
        <f t="array" ref="H36">A36&amp;" "&amp;SUM(IF(A36=FinyearEx,IF(D36&lt;=AustraliaEx,1,0),0))</f>
        <v>2018–19 1</v>
      </c>
      <c r="I36" s="46" t="str">
        <f t="shared" si="1"/>
        <v>CHIN</v>
      </c>
      <c r="J36" s="47">
        <f t="shared" si="2"/>
        <v>28732.586638000001</v>
      </c>
      <c r="K36" s="47">
        <f t="shared" si="3"/>
        <v>134157.73837199999</v>
      </c>
      <c r="L36" s="47"/>
    </row>
    <row r="37" spans="1:12" ht="12" customHeight="1" x14ac:dyDescent="0.2">
      <c r="A37" s="39" t="s">
        <v>319</v>
      </c>
      <c r="B37" t="s">
        <v>150</v>
      </c>
      <c r="C37">
        <v>174647853</v>
      </c>
      <c r="D37">
        <v>328835840</v>
      </c>
      <c r="E37" s="46"/>
      <c r="F37" s="46" t="str">
        <f t="shared" si="0"/>
        <v>2018–19 CHLE</v>
      </c>
      <c r="G37" s="46" t="str">
        <f t="array" ref="G37">A37&amp;" "&amp;SUM(IF(A37=FinyearEx,IF(C37&lt;=QldEx,1,0),0))</f>
        <v>2018–19 34</v>
      </c>
      <c r="H37" s="46" t="str">
        <f t="array" ref="H37">A37&amp;" "&amp;SUM(IF(A37=FinyearEx,IF(D37&lt;=AustraliaEx,1,0),0))</f>
        <v>2018–19 47</v>
      </c>
      <c r="I37" s="46" t="str">
        <f t="shared" si="1"/>
        <v>CHLE</v>
      </c>
      <c r="J37" s="47">
        <f t="shared" si="2"/>
        <v>174.647853</v>
      </c>
      <c r="K37" s="47">
        <f t="shared" si="3"/>
        <v>328.83584000000002</v>
      </c>
      <c r="L37" s="47"/>
    </row>
    <row r="38" spans="1:12" ht="12" customHeight="1" x14ac:dyDescent="0.2">
      <c r="A38" s="39" t="s">
        <v>319</v>
      </c>
      <c r="B38" t="s">
        <v>151</v>
      </c>
      <c r="C38">
        <v>233990</v>
      </c>
      <c r="D38">
        <v>36131780</v>
      </c>
      <c r="E38" s="46"/>
      <c r="F38" s="46" t="str">
        <f t="shared" si="0"/>
        <v>2018–19 CHRI</v>
      </c>
      <c r="G38" s="46" t="str">
        <f t="array" ref="G38">A38&amp;" "&amp;SUM(IF(A38=FinyearEx,IF(C38&lt;=QldEx,1,0),0))</f>
        <v>2018–19 148</v>
      </c>
      <c r="H38" s="46" t="str">
        <f t="array" ref="H38">A38&amp;" "&amp;SUM(IF(A38=FinyearEx,IF(D38&lt;=AustraliaEx,1,0),0))</f>
        <v>2018–19 90</v>
      </c>
      <c r="I38" s="46" t="str">
        <f t="shared" si="1"/>
        <v>CHRI</v>
      </c>
      <c r="J38" s="47">
        <f t="shared" si="2"/>
        <v>0.23399</v>
      </c>
      <c r="K38" s="47">
        <f t="shared" si="3"/>
        <v>36.131779999999999</v>
      </c>
      <c r="L38" s="47"/>
    </row>
    <row r="39" spans="1:12" ht="12" customHeight="1" x14ac:dyDescent="0.2">
      <c r="A39" s="39" t="s">
        <v>319</v>
      </c>
      <c r="B39" t="s">
        <v>152</v>
      </c>
      <c r="C39">
        <v>2978095</v>
      </c>
      <c r="D39">
        <v>60650689</v>
      </c>
      <c r="E39" s="46"/>
      <c r="F39" s="46" t="str">
        <f t="shared" si="0"/>
        <v>2018–19 CMBD</v>
      </c>
      <c r="G39" s="46" t="str">
        <f t="array" ref="G39">A39&amp;" "&amp;SUM(IF(A39=FinyearEx,IF(C39&lt;=QldEx,1,0),0))</f>
        <v>2018–19 92</v>
      </c>
      <c r="H39" s="46" t="str">
        <f t="array" ref="H39">A39&amp;" "&amp;SUM(IF(A39=FinyearEx,IF(D39&lt;=AustraliaEx,1,0),0))</f>
        <v>2018–19 75</v>
      </c>
      <c r="I39" s="46" t="str">
        <f t="shared" si="1"/>
        <v>CMBD</v>
      </c>
      <c r="J39" s="47">
        <f t="shared" si="2"/>
        <v>2.9780950000000002</v>
      </c>
      <c r="K39" s="47">
        <f t="shared" si="3"/>
        <v>60.650689</v>
      </c>
      <c r="L39" s="47"/>
    </row>
    <row r="40" spans="1:12" ht="12" customHeight="1" x14ac:dyDescent="0.2">
      <c r="A40" s="39" t="s">
        <v>319</v>
      </c>
      <c r="B40" t="s">
        <v>153</v>
      </c>
      <c r="C40">
        <v>11431</v>
      </c>
      <c r="D40">
        <v>749207</v>
      </c>
      <c r="E40" s="46"/>
      <c r="F40" s="46" t="str">
        <f t="shared" si="0"/>
        <v>2018–19 COBR</v>
      </c>
      <c r="G40" s="46" t="str">
        <f t="array" ref="G40">A40&amp;" "&amp;SUM(IF(A40=FinyearEx,IF(C40&lt;=QldEx,1,0),0))</f>
        <v>2018–19 189</v>
      </c>
      <c r="H40" s="46" t="str">
        <f t="array" ref="H40">A40&amp;" "&amp;SUM(IF(A40=FinyearEx,IF(D40&lt;=AustraliaEx,1,0),0))</f>
        <v>2018–19 191</v>
      </c>
      <c r="I40" s="46" t="str">
        <f t="shared" si="1"/>
        <v>COBR</v>
      </c>
      <c r="J40" s="47">
        <f t="shared" si="2"/>
        <v>1.1431E-2</v>
      </c>
      <c r="K40" s="47">
        <f t="shared" si="3"/>
        <v>0.74920699999999996</v>
      </c>
      <c r="L40" s="47"/>
    </row>
    <row r="41" spans="1:12" ht="12" customHeight="1" x14ac:dyDescent="0.2">
      <c r="A41" s="39" t="s">
        <v>319</v>
      </c>
      <c r="B41" t="s">
        <v>154</v>
      </c>
      <c r="C41">
        <v>285383</v>
      </c>
      <c r="D41">
        <v>7726374</v>
      </c>
      <c r="E41" s="46"/>
      <c r="F41" s="46" t="str">
        <f t="shared" si="0"/>
        <v>2018–19 COCO</v>
      </c>
      <c r="G41" s="46" t="str">
        <f t="array" ref="G41">A41&amp;" "&amp;SUM(IF(A41=FinyearEx,IF(C41&lt;=QldEx,1,0),0))</f>
        <v>2018–19 142</v>
      </c>
      <c r="H41" s="46" t="str">
        <f t="array" ref="H41">A41&amp;" "&amp;SUM(IF(A41=FinyearEx,IF(D41&lt;=AustraliaEx,1,0),0))</f>
        <v>2018–19 125</v>
      </c>
      <c r="I41" s="46" t="str">
        <f t="shared" si="1"/>
        <v>COCO</v>
      </c>
      <c r="J41" s="47">
        <f t="shared" si="2"/>
        <v>0.285383</v>
      </c>
      <c r="K41" s="47">
        <f t="shared" si="3"/>
        <v>7.7263739999999999</v>
      </c>
      <c r="L41" s="47"/>
    </row>
    <row r="42" spans="1:12" ht="12" customHeight="1" x14ac:dyDescent="0.2">
      <c r="A42" s="39" t="s">
        <v>319</v>
      </c>
      <c r="B42" t="s">
        <v>155</v>
      </c>
      <c r="C42">
        <v>22052447</v>
      </c>
      <c r="D42">
        <v>47179713</v>
      </c>
      <c r="E42" s="46"/>
      <c r="F42" s="46" t="str">
        <f t="shared" si="0"/>
        <v>2018–19 COMB</v>
      </c>
      <c r="G42" s="46" t="str">
        <f t="array" ref="G42">A42&amp;" "&amp;SUM(IF(A42=FinyearEx,IF(C42&lt;=QldEx,1,0),0))</f>
        <v>2018–19 51</v>
      </c>
      <c r="H42" s="46" t="str">
        <f t="array" ref="H42">A42&amp;" "&amp;SUM(IF(A42=FinyearEx,IF(D42&lt;=AustraliaEx,1,0),0))</f>
        <v>2018–19 83</v>
      </c>
      <c r="I42" s="46" t="str">
        <f t="shared" si="1"/>
        <v>COMB</v>
      </c>
      <c r="J42" s="47">
        <f t="shared" si="2"/>
        <v>22.052447000000001</v>
      </c>
      <c r="K42" s="47">
        <f t="shared" si="3"/>
        <v>47.179713</v>
      </c>
      <c r="L42" s="47"/>
    </row>
    <row r="43" spans="1:12" ht="12" customHeight="1" x14ac:dyDescent="0.2">
      <c r="A43" s="39" t="s">
        <v>319</v>
      </c>
      <c r="B43" t="s">
        <v>156</v>
      </c>
      <c r="C43">
        <v>2340007</v>
      </c>
      <c r="D43">
        <v>9889850</v>
      </c>
      <c r="E43" s="46"/>
      <c r="F43" s="46" t="str">
        <f t="shared" si="0"/>
        <v>2018–19 COOK</v>
      </c>
      <c r="G43" s="46" t="str">
        <f t="array" ref="G43">A43&amp;" "&amp;SUM(IF(A43=FinyearEx,IF(C43&lt;=QldEx,1,0),0))</f>
        <v>2018–19 97</v>
      </c>
      <c r="H43" s="46" t="str">
        <f t="array" ref="H43">A43&amp;" "&amp;SUM(IF(A43=FinyearEx,IF(D43&lt;=AustraliaEx,1,0),0))</f>
        <v>2018–19 119</v>
      </c>
      <c r="I43" s="46" t="str">
        <f t="shared" si="1"/>
        <v>COOK</v>
      </c>
      <c r="J43" s="47">
        <f t="shared" si="2"/>
        <v>2.3400069999999999</v>
      </c>
      <c r="K43" s="47">
        <f t="shared" si="3"/>
        <v>9.8898499999999991</v>
      </c>
      <c r="L43" s="47"/>
    </row>
    <row r="44" spans="1:12" ht="12" customHeight="1" x14ac:dyDescent="0.2">
      <c r="A44" s="39" t="s">
        <v>319</v>
      </c>
      <c r="B44" t="s">
        <v>157</v>
      </c>
      <c r="C44">
        <v>3728044</v>
      </c>
      <c r="D44">
        <v>6562957</v>
      </c>
      <c r="E44" s="46"/>
      <c r="F44" s="46" t="str">
        <f t="shared" si="0"/>
        <v>2018–19 COST</v>
      </c>
      <c r="G44" s="46" t="str">
        <f t="array" ref="G44">A44&amp;" "&amp;SUM(IF(A44=FinyearEx,IF(C44&lt;=QldEx,1,0),0))</f>
        <v>2018–19 89</v>
      </c>
      <c r="H44" s="46" t="str">
        <f t="array" ref="H44">A44&amp;" "&amp;SUM(IF(A44=FinyearEx,IF(D44&lt;=AustraliaEx,1,0),0))</f>
        <v>2018–19 130</v>
      </c>
      <c r="I44" s="46" t="str">
        <f t="shared" si="1"/>
        <v>COST</v>
      </c>
      <c r="J44" s="47">
        <f t="shared" si="2"/>
        <v>3.7280440000000001</v>
      </c>
      <c r="K44" s="47">
        <f t="shared" si="3"/>
        <v>6.5629569999999999</v>
      </c>
      <c r="L44" s="47"/>
    </row>
    <row r="45" spans="1:12" ht="12" customHeight="1" x14ac:dyDescent="0.2">
      <c r="A45" s="39" t="s">
        <v>319</v>
      </c>
      <c r="B45" t="s">
        <v>158</v>
      </c>
      <c r="C45">
        <v>93808</v>
      </c>
      <c r="D45">
        <v>3298263</v>
      </c>
      <c r="E45" s="46"/>
      <c r="F45" s="46" t="str">
        <f t="shared" si="0"/>
        <v>2018–19 CROA</v>
      </c>
      <c r="G45" s="46" t="str">
        <f t="array" ref="G45">A45&amp;" "&amp;SUM(IF(A45=FinyearEx,IF(C45&lt;=QldEx,1,0),0))</f>
        <v>2018–19 165</v>
      </c>
      <c r="H45" s="46" t="str">
        <f t="array" ref="H45">A45&amp;" "&amp;SUM(IF(A45=FinyearEx,IF(D45&lt;=AustraliaEx,1,0),0))</f>
        <v>2018–19 149</v>
      </c>
      <c r="I45" s="46" t="str">
        <f t="shared" si="1"/>
        <v>CROA</v>
      </c>
      <c r="J45" s="47">
        <f t="shared" si="2"/>
        <v>9.3808000000000002E-2</v>
      </c>
      <c r="K45" s="47">
        <f t="shared" si="3"/>
        <v>3.2982629999999999</v>
      </c>
      <c r="L45" s="47"/>
    </row>
    <row r="46" spans="1:12" ht="12" customHeight="1" x14ac:dyDescent="0.2">
      <c r="A46" s="39" t="s">
        <v>319</v>
      </c>
      <c r="B46" t="s">
        <v>159</v>
      </c>
      <c r="C46">
        <v>35506</v>
      </c>
      <c r="D46">
        <v>573339</v>
      </c>
      <c r="E46" s="46"/>
      <c r="F46" s="46" t="str">
        <f t="shared" si="0"/>
        <v>2018–19 CUBA</v>
      </c>
      <c r="G46" s="46" t="str">
        <f t="array" ref="G46">A46&amp;" "&amp;SUM(IF(A46=FinyearEx,IF(C46&lt;=QldEx,1,0),0))</f>
        <v>2018–19 181</v>
      </c>
      <c r="H46" s="46" t="str">
        <f t="array" ref="H46">A46&amp;" "&amp;SUM(IF(A46=FinyearEx,IF(D46&lt;=AustraliaEx,1,0),0))</f>
        <v>2018–19 193</v>
      </c>
      <c r="I46" s="46" t="str">
        <f t="shared" si="1"/>
        <v>CUBA</v>
      </c>
      <c r="J46" s="47">
        <f t="shared" si="2"/>
        <v>3.5506000000000003E-2</v>
      </c>
      <c r="K46" s="47">
        <f t="shared" si="3"/>
        <v>0.57333900000000004</v>
      </c>
      <c r="L46" s="47"/>
    </row>
    <row r="47" spans="1:12" ht="12" customHeight="1" x14ac:dyDescent="0.2">
      <c r="A47" s="39" t="s">
        <v>319</v>
      </c>
      <c r="B47" t="s">
        <v>160</v>
      </c>
      <c r="C47">
        <v>400548</v>
      </c>
      <c r="D47">
        <v>8946638</v>
      </c>
      <c r="E47" s="46"/>
      <c r="F47" s="46" t="str">
        <f t="shared" si="0"/>
        <v>2018–19 CYPR</v>
      </c>
      <c r="G47" s="46" t="str">
        <f t="array" ref="G47">A47&amp;" "&amp;SUM(IF(A47=FinyearEx,IF(C47&lt;=QldEx,1,0),0))</f>
        <v>2018–19 133</v>
      </c>
      <c r="H47" s="46" t="str">
        <f t="array" ref="H47">A47&amp;" "&amp;SUM(IF(A47=FinyearEx,IF(D47&lt;=AustraliaEx,1,0),0))</f>
        <v>2018–19 124</v>
      </c>
      <c r="I47" s="46" t="str">
        <f t="shared" si="1"/>
        <v>CYPR</v>
      </c>
      <c r="J47" s="47">
        <f t="shared" si="2"/>
        <v>0.40054800000000002</v>
      </c>
      <c r="K47" s="47">
        <f t="shared" si="3"/>
        <v>8.9466380000000001</v>
      </c>
      <c r="L47" s="47"/>
    </row>
    <row r="48" spans="1:12" ht="12" customHeight="1" x14ac:dyDescent="0.2">
      <c r="A48" s="39" t="s">
        <v>319</v>
      </c>
      <c r="B48" t="s">
        <v>161</v>
      </c>
      <c r="C48">
        <v>7127445</v>
      </c>
      <c r="D48">
        <v>160710615</v>
      </c>
      <c r="E48" s="46"/>
      <c r="F48" s="46" t="str">
        <f t="shared" si="0"/>
        <v>2018–19 CZEH</v>
      </c>
      <c r="G48" s="46" t="str">
        <f t="array" ref="G48">A48&amp;" "&amp;SUM(IF(A48=FinyearEx,IF(C48&lt;=QldEx,1,0),0))</f>
        <v>2018–19 70</v>
      </c>
      <c r="H48" s="46" t="str">
        <f t="array" ref="H48">A48&amp;" "&amp;SUM(IF(A48=FinyearEx,IF(D48&lt;=AustraliaEx,1,0),0))</f>
        <v>2018–19 55</v>
      </c>
      <c r="I48" s="46" t="str">
        <f t="shared" si="1"/>
        <v>CZEH</v>
      </c>
      <c r="J48" s="47">
        <f t="shared" si="2"/>
        <v>7.1274449999999998</v>
      </c>
      <c r="K48" s="47">
        <f t="shared" si="3"/>
        <v>160.71061499999999</v>
      </c>
      <c r="L48" s="47"/>
    </row>
    <row r="49" spans="1:12" ht="12" customHeight="1" x14ac:dyDescent="0.2">
      <c r="A49" s="39" t="s">
        <v>319</v>
      </c>
      <c r="B49" t="s">
        <v>162</v>
      </c>
      <c r="C49">
        <v>13169883</v>
      </c>
      <c r="D49">
        <v>112974924</v>
      </c>
      <c r="E49" s="46"/>
      <c r="F49" s="46" t="str">
        <f t="shared" si="0"/>
        <v>2018–19 DENM</v>
      </c>
      <c r="G49" s="46" t="str">
        <f t="array" ref="G49">A49&amp;" "&amp;SUM(IF(A49=FinyearEx,IF(C49&lt;=QldEx,1,0),0))</f>
        <v>2018–19 62</v>
      </c>
      <c r="H49" s="46" t="str">
        <f t="array" ref="H49">A49&amp;" "&amp;SUM(IF(A49=FinyearEx,IF(D49&lt;=AustraliaEx,1,0),0))</f>
        <v>2018–19 60</v>
      </c>
      <c r="I49" s="46" t="str">
        <f t="shared" si="1"/>
        <v>DENM</v>
      </c>
      <c r="J49" s="47">
        <f t="shared" si="2"/>
        <v>13.169883</v>
      </c>
      <c r="K49" s="47">
        <f t="shared" si="3"/>
        <v>112.974924</v>
      </c>
      <c r="L49" s="47"/>
    </row>
    <row r="50" spans="1:12" ht="12" customHeight="1" x14ac:dyDescent="0.2">
      <c r="A50" s="39" t="s">
        <v>319</v>
      </c>
      <c r="B50" t="s">
        <v>315</v>
      </c>
      <c r="C50">
        <v>289068</v>
      </c>
      <c r="D50">
        <v>1297547</v>
      </c>
      <c r="E50" s="46"/>
      <c r="F50" s="46" t="str">
        <f t="shared" si="0"/>
        <v>2018–19 DJIB</v>
      </c>
      <c r="G50" s="46" t="str">
        <f t="array" ref="G50">A50&amp;" "&amp;SUM(IF(A50=FinyearEx,IF(C50&lt;=QldEx,1,0),0))</f>
        <v>2018–19 141</v>
      </c>
      <c r="H50" s="46" t="str">
        <f t="array" ref="H50">A50&amp;" "&amp;SUM(IF(A50=FinyearEx,IF(D50&lt;=AustraliaEx,1,0),0))</f>
        <v>2018–19 175</v>
      </c>
      <c r="I50" s="46" t="str">
        <f t="shared" si="1"/>
        <v>DJIB</v>
      </c>
      <c r="J50" s="47">
        <f t="shared" si="2"/>
        <v>0.28906799999999999</v>
      </c>
      <c r="K50" s="47">
        <f t="shared" si="3"/>
        <v>1.297547</v>
      </c>
      <c r="L50" s="47"/>
    </row>
    <row r="51" spans="1:12" ht="12" customHeight="1" x14ac:dyDescent="0.2">
      <c r="A51" s="39" t="s">
        <v>319</v>
      </c>
      <c r="B51" t="s">
        <v>321</v>
      </c>
      <c r="C51">
        <v>32937</v>
      </c>
      <c r="D51">
        <v>1070125</v>
      </c>
      <c r="E51" s="46"/>
      <c r="F51" s="46" t="str">
        <f t="shared" si="0"/>
        <v>2018–19 DMCA</v>
      </c>
      <c r="G51" s="46" t="str">
        <f t="array" ref="G51">A51&amp;" "&amp;SUM(IF(A51=FinyearEx,IF(C51&lt;=QldEx,1,0),0))</f>
        <v>2018–19 182</v>
      </c>
      <c r="H51" s="46" t="str">
        <f t="array" ref="H51">A51&amp;" "&amp;SUM(IF(A51=FinyearEx,IF(D51&lt;=AustraliaEx,1,0),0))</f>
        <v>2018–19 183</v>
      </c>
      <c r="I51" s="46" t="str">
        <f t="shared" si="1"/>
        <v>DMCA</v>
      </c>
      <c r="J51" s="47">
        <f t="shared" si="2"/>
        <v>3.2937000000000001E-2</v>
      </c>
      <c r="K51" s="47">
        <f t="shared" si="3"/>
        <v>1.070125</v>
      </c>
      <c r="L51" s="47"/>
    </row>
    <row r="52" spans="1:12" ht="12" customHeight="1" x14ac:dyDescent="0.2">
      <c r="A52" s="39" t="s">
        <v>319</v>
      </c>
      <c r="B52" t="s">
        <v>163</v>
      </c>
      <c r="C52">
        <v>821776</v>
      </c>
      <c r="D52">
        <v>16600497</v>
      </c>
      <c r="E52" s="46"/>
      <c r="F52" s="46" t="str">
        <f t="shared" si="0"/>
        <v>2018–19 DOMI</v>
      </c>
      <c r="G52" s="46" t="str">
        <f t="array" ref="G52">A52&amp;" "&amp;SUM(IF(A52=FinyearEx,IF(C52&lt;=QldEx,1,0),0))</f>
        <v>2018–19 123</v>
      </c>
      <c r="H52" s="46" t="str">
        <f t="array" ref="H52">A52&amp;" "&amp;SUM(IF(A52=FinyearEx,IF(D52&lt;=AustraliaEx,1,0),0))</f>
        <v>2018–19 106</v>
      </c>
      <c r="I52" s="46" t="str">
        <f t="shared" si="1"/>
        <v>DOMI</v>
      </c>
      <c r="J52" s="47">
        <f t="shared" si="2"/>
        <v>0.82177599999999995</v>
      </c>
      <c r="K52" s="47">
        <f t="shared" si="3"/>
        <v>16.600497000000001</v>
      </c>
      <c r="L52" s="47"/>
    </row>
    <row r="53" spans="1:12" ht="12" customHeight="1" x14ac:dyDescent="0.2">
      <c r="A53" s="39" t="s">
        <v>319</v>
      </c>
      <c r="B53" t="s">
        <v>164</v>
      </c>
      <c r="C53">
        <v>1715317</v>
      </c>
      <c r="D53">
        <v>18284486</v>
      </c>
      <c r="E53" s="46"/>
      <c r="F53" s="46" t="str">
        <f t="shared" si="0"/>
        <v>2018–19 ECUA</v>
      </c>
      <c r="G53" s="46" t="str">
        <f t="array" ref="G53">A53&amp;" "&amp;SUM(IF(A53=FinyearEx,IF(C53&lt;=QldEx,1,0),0))</f>
        <v>2018–19 108</v>
      </c>
      <c r="H53" s="46" t="str">
        <f t="array" ref="H53">A53&amp;" "&amp;SUM(IF(A53=FinyearEx,IF(D53&lt;=AustraliaEx,1,0),0))</f>
        <v>2018–19 104</v>
      </c>
      <c r="I53" s="46" t="str">
        <f t="shared" si="1"/>
        <v>ECUA</v>
      </c>
      <c r="J53" s="47">
        <f t="shared" si="2"/>
        <v>1.715317</v>
      </c>
      <c r="K53" s="47">
        <f t="shared" si="3"/>
        <v>18.284486000000001</v>
      </c>
      <c r="L53" s="47"/>
    </row>
    <row r="54" spans="1:12" ht="12" customHeight="1" x14ac:dyDescent="0.2">
      <c r="A54" s="39" t="s">
        <v>319</v>
      </c>
      <c r="B54" t="s">
        <v>316</v>
      </c>
      <c r="C54">
        <v>0</v>
      </c>
      <c r="D54">
        <v>1057172</v>
      </c>
      <c r="E54" s="46"/>
      <c r="F54" s="46" t="str">
        <f t="shared" si="0"/>
        <v>2018–19 EGUI</v>
      </c>
      <c r="G54" s="46" t="str">
        <f t="array" ref="G54">A54&amp;" "&amp;SUM(IF(A54=FinyearEx,IF(C54&lt;=QldEx,1,0),0))</f>
        <v>2018–19 220</v>
      </c>
      <c r="H54" s="46" t="str">
        <f t="array" ref="H54">A54&amp;" "&amp;SUM(IF(A54=FinyearEx,IF(D54&lt;=AustraliaEx,1,0),0))</f>
        <v>2018–19 184</v>
      </c>
      <c r="I54" s="46" t="str">
        <f t="shared" si="1"/>
        <v>EGUI</v>
      </c>
      <c r="J54" s="47">
        <f t="shared" si="2"/>
        <v>0</v>
      </c>
      <c r="K54" s="47">
        <f t="shared" si="3"/>
        <v>1.057172</v>
      </c>
      <c r="L54" s="47"/>
    </row>
    <row r="55" spans="1:12" ht="12" customHeight="1" x14ac:dyDescent="0.2">
      <c r="A55" s="39" t="s">
        <v>319</v>
      </c>
      <c r="B55" t="s">
        <v>165</v>
      </c>
      <c r="C55">
        <v>35678569</v>
      </c>
      <c r="D55">
        <v>650426662</v>
      </c>
      <c r="E55" s="46"/>
      <c r="F55" s="46" t="str">
        <f t="shared" si="0"/>
        <v>2018–19 EGYP</v>
      </c>
      <c r="G55" s="46" t="str">
        <f t="array" ref="G55">A55&amp;" "&amp;SUM(IF(A55=FinyearEx,IF(C55&lt;=QldEx,1,0),0))</f>
        <v>2018–19 46</v>
      </c>
      <c r="H55" s="46" t="str">
        <f t="array" ref="H55">A55&amp;" "&amp;SUM(IF(A55=FinyearEx,IF(D55&lt;=AustraliaEx,1,0),0))</f>
        <v>2018–19 35</v>
      </c>
      <c r="I55" s="46" t="str">
        <f t="shared" si="1"/>
        <v>EGYP</v>
      </c>
      <c r="J55" s="47">
        <f t="shared" si="2"/>
        <v>35.678569000000003</v>
      </c>
      <c r="K55" s="47">
        <f t="shared" si="3"/>
        <v>650.42666199999996</v>
      </c>
      <c r="L55" s="47"/>
    </row>
    <row r="56" spans="1:12" ht="12" customHeight="1" x14ac:dyDescent="0.2">
      <c r="A56" s="39" t="s">
        <v>319</v>
      </c>
      <c r="B56" t="s">
        <v>166</v>
      </c>
      <c r="C56">
        <v>969881</v>
      </c>
      <c r="D56">
        <v>11082085</v>
      </c>
      <c r="E56" s="46"/>
      <c r="F56" s="46" t="str">
        <f t="shared" si="0"/>
        <v>2018–19 ERIT</v>
      </c>
      <c r="G56" s="46" t="str">
        <f t="array" ref="G56">A56&amp;" "&amp;SUM(IF(A56=FinyearEx,IF(C56&lt;=QldEx,1,0),0))</f>
        <v>2018–19 120</v>
      </c>
      <c r="H56" s="46" t="str">
        <f t="array" ref="H56">A56&amp;" "&amp;SUM(IF(A56=FinyearEx,IF(D56&lt;=AustraliaEx,1,0),0))</f>
        <v>2018–19 115</v>
      </c>
      <c r="I56" s="46" t="str">
        <f t="shared" si="1"/>
        <v>ERIT</v>
      </c>
      <c r="J56" s="47">
        <f t="shared" si="2"/>
        <v>0.96988099999999999</v>
      </c>
      <c r="K56" s="47">
        <f t="shared" si="3"/>
        <v>11.082084999999999</v>
      </c>
      <c r="L56" s="47"/>
    </row>
    <row r="57" spans="1:12" ht="12" customHeight="1" x14ac:dyDescent="0.2">
      <c r="A57" s="39" t="s">
        <v>319</v>
      </c>
      <c r="B57" t="s">
        <v>167</v>
      </c>
      <c r="C57">
        <v>225584</v>
      </c>
      <c r="D57">
        <v>9134737</v>
      </c>
      <c r="E57" s="46"/>
      <c r="F57" s="46" t="str">
        <f t="shared" si="0"/>
        <v>2018–19 ESTO</v>
      </c>
      <c r="G57" s="46" t="str">
        <f t="array" ref="G57">A57&amp;" "&amp;SUM(IF(A57=FinyearEx,IF(C57&lt;=QldEx,1,0),0))</f>
        <v>2018–19 149</v>
      </c>
      <c r="H57" s="46" t="str">
        <f t="array" ref="H57">A57&amp;" "&amp;SUM(IF(A57=FinyearEx,IF(D57&lt;=AustraliaEx,1,0),0))</f>
        <v>2018–19 122</v>
      </c>
      <c r="I57" s="46" t="str">
        <f t="shared" si="1"/>
        <v>ESTO</v>
      </c>
      <c r="J57" s="47">
        <f t="shared" si="2"/>
        <v>0.22558400000000001</v>
      </c>
      <c r="K57" s="47">
        <f t="shared" si="3"/>
        <v>9.1347369999999994</v>
      </c>
      <c r="L57" s="47"/>
    </row>
    <row r="58" spans="1:12" ht="12" customHeight="1" x14ac:dyDescent="0.2">
      <c r="A58" s="39" t="s">
        <v>319</v>
      </c>
      <c r="B58" t="s">
        <v>168</v>
      </c>
      <c r="C58">
        <v>348066</v>
      </c>
      <c r="D58">
        <v>5342314</v>
      </c>
      <c r="E58" s="46"/>
      <c r="F58" s="46" t="str">
        <f t="shared" si="0"/>
        <v>2018–19 ETHI</v>
      </c>
      <c r="G58" s="46" t="str">
        <f t="array" ref="G58">A58&amp;" "&amp;SUM(IF(A58=FinyearEx,IF(C58&lt;=QldEx,1,0),0))</f>
        <v>2018–19 136</v>
      </c>
      <c r="H58" s="46" t="str">
        <f t="array" ref="H58">A58&amp;" "&amp;SUM(IF(A58=FinyearEx,IF(D58&lt;=AustraliaEx,1,0),0))</f>
        <v>2018–19 135</v>
      </c>
      <c r="I58" s="46" t="str">
        <f t="shared" si="1"/>
        <v>ETHI</v>
      </c>
      <c r="J58" s="47">
        <f t="shared" si="2"/>
        <v>0.34806599999999999</v>
      </c>
      <c r="K58" s="47">
        <f t="shared" si="3"/>
        <v>5.342314</v>
      </c>
      <c r="L58" s="47"/>
    </row>
    <row r="59" spans="1:12" ht="12" customHeight="1" x14ac:dyDescent="0.2">
      <c r="A59" s="39" t="s">
        <v>319</v>
      </c>
      <c r="B59" t="s">
        <v>169</v>
      </c>
      <c r="C59">
        <v>1258265</v>
      </c>
      <c r="D59">
        <v>17563871</v>
      </c>
      <c r="E59" s="46"/>
      <c r="F59" s="46" t="str">
        <f t="shared" si="0"/>
        <v>2018–19 ETMR</v>
      </c>
      <c r="G59" s="46" t="str">
        <f t="array" ref="G59">A59&amp;" "&amp;SUM(IF(A59=FinyearEx,IF(C59&lt;=QldEx,1,0),0))</f>
        <v>2018–19 113</v>
      </c>
      <c r="H59" s="46" t="str">
        <f t="array" ref="H59">A59&amp;" "&amp;SUM(IF(A59=FinyearEx,IF(D59&lt;=AustraliaEx,1,0),0))</f>
        <v>2018–19 105</v>
      </c>
      <c r="I59" s="46" t="str">
        <f t="shared" si="1"/>
        <v>ETMR</v>
      </c>
      <c r="J59" s="47">
        <f t="shared" si="2"/>
        <v>1.258265</v>
      </c>
      <c r="K59" s="47">
        <f t="shared" si="3"/>
        <v>17.563870999999999</v>
      </c>
      <c r="L59" s="47"/>
    </row>
    <row r="60" spans="1:12" ht="12" customHeight="1" x14ac:dyDescent="0.2">
      <c r="A60" s="39" t="s">
        <v>319</v>
      </c>
      <c r="B60" t="s">
        <v>317</v>
      </c>
      <c r="C60">
        <v>20843</v>
      </c>
      <c r="D60">
        <v>176367</v>
      </c>
      <c r="E60" s="46"/>
      <c r="F60" s="46" t="str">
        <f t="shared" si="0"/>
        <v>2018–19 FALK</v>
      </c>
      <c r="G60" s="46" t="str">
        <f t="array" ref="G60">A60&amp;" "&amp;SUM(IF(A60=FinyearEx,IF(C60&lt;=QldEx,1,0),0))</f>
        <v>2018–19 185</v>
      </c>
      <c r="H60" s="46" t="str">
        <f t="array" ref="H60">A60&amp;" "&amp;SUM(IF(A60=FinyearEx,IF(D60&lt;=AustraliaEx,1,0),0))</f>
        <v>2018–19 207</v>
      </c>
      <c r="I60" s="46" t="str">
        <f t="shared" si="1"/>
        <v>FALK</v>
      </c>
      <c r="J60" s="47">
        <f t="shared" si="2"/>
        <v>2.0843E-2</v>
      </c>
      <c r="K60" s="47">
        <f t="shared" si="3"/>
        <v>0.176367</v>
      </c>
      <c r="L60" s="47"/>
    </row>
    <row r="61" spans="1:12" ht="12" customHeight="1" x14ac:dyDescent="0.2">
      <c r="A61" s="39" t="s">
        <v>319</v>
      </c>
      <c r="B61" t="s">
        <v>170</v>
      </c>
      <c r="C61">
        <v>65817</v>
      </c>
      <c r="D61">
        <v>1226029</v>
      </c>
      <c r="E61" s="46"/>
      <c r="F61" s="46" t="str">
        <f t="shared" si="0"/>
        <v>2018–19 FCAM</v>
      </c>
      <c r="G61" s="46" t="str">
        <f t="array" ref="G61">A61&amp;" "&amp;SUM(IF(A61=FinyearEx,IF(C61&lt;=QldEx,1,0),0))</f>
        <v>2018–19 169</v>
      </c>
      <c r="H61" s="46" t="str">
        <f t="array" ref="H61">A61&amp;" "&amp;SUM(IF(A61=FinyearEx,IF(D61&lt;=AustraliaEx,1,0),0))</f>
        <v>2018–19 179</v>
      </c>
      <c r="I61" s="46" t="str">
        <f t="shared" si="1"/>
        <v>FCAM</v>
      </c>
      <c r="J61" s="47">
        <f t="shared" si="2"/>
        <v>6.5817000000000001E-2</v>
      </c>
      <c r="K61" s="47">
        <f t="shared" si="3"/>
        <v>1.226029</v>
      </c>
      <c r="L61" s="47"/>
    </row>
    <row r="62" spans="1:12" ht="12" customHeight="1" x14ac:dyDescent="0.2">
      <c r="A62" s="39" t="s">
        <v>319</v>
      </c>
      <c r="B62" t="s">
        <v>171</v>
      </c>
      <c r="C62">
        <v>420766425</v>
      </c>
      <c r="D62">
        <v>2781991998</v>
      </c>
      <c r="E62" s="46"/>
      <c r="F62" s="46" t="str">
        <f t="shared" si="0"/>
        <v>2018–19 FGMY</v>
      </c>
      <c r="G62" s="46" t="str">
        <f t="array" ref="G62">A62&amp;" "&amp;SUM(IF(A62=FinyearEx,IF(C62&lt;=QldEx,1,0),0))</f>
        <v>2018–19 20</v>
      </c>
      <c r="H62" s="46" t="str">
        <f t="array" ref="H62">A62&amp;" "&amp;SUM(IF(A62=FinyearEx,IF(D62&lt;=AustraliaEx,1,0),0))</f>
        <v>2018–19 19</v>
      </c>
      <c r="I62" s="46" t="str">
        <f t="shared" si="1"/>
        <v>FGMY</v>
      </c>
      <c r="J62" s="47">
        <f t="shared" si="2"/>
        <v>420.76642500000003</v>
      </c>
      <c r="K62" s="47">
        <f t="shared" si="3"/>
        <v>2781.991998</v>
      </c>
      <c r="L62" s="47"/>
    </row>
    <row r="63" spans="1:12" ht="12" customHeight="1" x14ac:dyDescent="0.2">
      <c r="A63" s="39" t="s">
        <v>319</v>
      </c>
      <c r="B63" t="s">
        <v>172</v>
      </c>
      <c r="C63">
        <v>62173333</v>
      </c>
      <c r="D63">
        <v>466724114</v>
      </c>
      <c r="E63" s="46"/>
      <c r="F63" s="46" t="str">
        <f t="shared" si="0"/>
        <v>2018–19 FIJI</v>
      </c>
      <c r="G63" s="46" t="str">
        <f t="array" ref="G63">A63&amp;" "&amp;SUM(IF(A63=FinyearEx,IF(C63&lt;=QldEx,1,0),0))</f>
        <v>2018–19 41</v>
      </c>
      <c r="H63" s="46" t="str">
        <f t="array" ref="H63">A63&amp;" "&amp;SUM(IF(A63=FinyearEx,IF(D63&lt;=AustraliaEx,1,0),0))</f>
        <v>2018–19 41</v>
      </c>
      <c r="I63" s="46" t="str">
        <f t="shared" si="1"/>
        <v>FIJI</v>
      </c>
      <c r="J63" s="47">
        <f t="shared" si="2"/>
        <v>62.173333</v>
      </c>
      <c r="K63" s="47">
        <f t="shared" si="3"/>
        <v>466.72411399999999</v>
      </c>
      <c r="L63" s="47"/>
    </row>
    <row r="64" spans="1:12" ht="12" customHeight="1" x14ac:dyDescent="0.2">
      <c r="A64" s="39" t="s">
        <v>319</v>
      </c>
      <c r="B64" t="s">
        <v>173</v>
      </c>
      <c r="C64">
        <v>37804358</v>
      </c>
      <c r="D64">
        <v>82320217</v>
      </c>
      <c r="E64" s="46"/>
      <c r="F64" s="46" t="str">
        <f t="shared" si="0"/>
        <v>2018–19 FINL</v>
      </c>
      <c r="G64" s="46" t="str">
        <f t="array" ref="G64">A64&amp;" "&amp;SUM(IF(A64=FinyearEx,IF(C64&lt;=QldEx,1,0),0))</f>
        <v>2018–19 45</v>
      </c>
      <c r="H64" s="46" t="str">
        <f t="array" ref="H64">A64&amp;" "&amp;SUM(IF(A64=FinyearEx,IF(D64&lt;=AustraliaEx,1,0),0))</f>
        <v>2018–19 68</v>
      </c>
      <c r="I64" s="46" t="str">
        <f t="shared" si="1"/>
        <v>FINL</v>
      </c>
      <c r="J64" s="47">
        <f t="shared" si="2"/>
        <v>37.804358000000001</v>
      </c>
      <c r="K64" s="47">
        <f t="shared" si="3"/>
        <v>82.320217</v>
      </c>
      <c r="L64" s="47"/>
    </row>
    <row r="65" spans="1:12" ht="12" customHeight="1" x14ac:dyDescent="0.2">
      <c r="A65" s="39" t="s">
        <v>319</v>
      </c>
      <c r="B65" t="s">
        <v>174</v>
      </c>
      <c r="C65">
        <v>688128531</v>
      </c>
      <c r="D65">
        <v>1506565354</v>
      </c>
      <c r="E65" s="46"/>
      <c r="F65" s="46" t="str">
        <f t="shared" si="0"/>
        <v>2018–19 FRAN</v>
      </c>
      <c r="G65" s="46" t="str">
        <f t="array" ref="G65">A65&amp;" "&amp;SUM(IF(A65=FinyearEx,IF(C65&lt;=QldEx,1,0),0))</f>
        <v>2018–19 18</v>
      </c>
      <c r="H65" s="46" t="str">
        <f t="array" ref="H65">A65&amp;" "&amp;SUM(IF(A65=FinyearEx,IF(D65&lt;=AustraliaEx,1,0),0))</f>
        <v>2018–19 24</v>
      </c>
      <c r="I65" s="46" t="str">
        <f t="shared" si="1"/>
        <v>FRAN</v>
      </c>
      <c r="J65" s="47">
        <f t="shared" si="2"/>
        <v>688.12853099999995</v>
      </c>
      <c r="K65" s="47">
        <f t="shared" si="3"/>
        <v>1506.5653540000001</v>
      </c>
      <c r="L65" s="47"/>
    </row>
    <row r="66" spans="1:12" ht="12" customHeight="1" x14ac:dyDescent="0.2">
      <c r="A66" s="39" t="s">
        <v>319</v>
      </c>
      <c r="B66" t="s">
        <v>337</v>
      </c>
      <c r="C66">
        <v>0</v>
      </c>
      <c r="D66">
        <v>28100</v>
      </c>
      <c r="E66" s="46"/>
      <c r="F66" s="46" t="str">
        <f t="shared" si="0"/>
        <v>2018–19 FRGU</v>
      </c>
      <c r="G66" s="46" t="str">
        <f t="array" ref="G66">A66&amp;" "&amp;SUM(IF(A66=FinyearEx,IF(C66&lt;=QldEx,1,0),0))</f>
        <v>2018–19 220</v>
      </c>
      <c r="H66" s="46" t="str">
        <f t="array" ref="H66">A66&amp;" "&amp;SUM(IF(A66=FinyearEx,IF(D66&lt;=AustraliaEx,1,0),0))</f>
        <v>2018–19 219</v>
      </c>
      <c r="I66" s="46" t="str">
        <f t="shared" si="1"/>
        <v>FRGU</v>
      </c>
      <c r="J66" s="47">
        <f t="shared" si="2"/>
        <v>0</v>
      </c>
      <c r="K66" s="47">
        <f t="shared" si="3"/>
        <v>2.81E-2</v>
      </c>
      <c r="L66" s="47"/>
    </row>
    <row r="67" spans="1:12" ht="12" customHeight="1" x14ac:dyDescent="0.2">
      <c r="A67" s="39" t="s">
        <v>319</v>
      </c>
      <c r="B67" t="s">
        <v>175</v>
      </c>
      <c r="C67">
        <v>1071379</v>
      </c>
      <c r="D67">
        <v>2106637</v>
      </c>
      <c r="E67" s="44"/>
      <c r="F67" s="46" t="str">
        <f t="shared" ref="F67:F130" si="4">A67&amp;" "&amp;B67</f>
        <v>2018–19 FWIN</v>
      </c>
      <c r="G67" s="46" t="str">
        <f t="array" ref="G67">A67&amp;" "&amp;SUM(IF(A67=FinyearEx,IF(C67&lt;=QldEx,1,0),0))</f>
        <v>2018–19 116</v>
      </c>
      <c r="H67" s="46" t="str">
        <f t="array" ref="H67">A67&amp;" "&amp;SUM(IF(A67=FinyearEx,IF(D67&lt;=AustraliaEx,1,0),0))</f>
        <v>2018–19 160</v>
      </c>
      <c r="I67" s="46" t="str">
        <f t="shared" ref="I67:I130" si="5">B67</f>
        <v>FWIN</v>
      </c>
      <c r="J67" s="47">
        <f t="shared" ref="J67:J130" si="6">C67/1000000</f>
        <v>1.0713790000000001</v>
      </c>
      <c r="K67" s="47">
        <f t="shared" ref="K67:K130" si="7">D67/1000000</f>
        <v>2.1066370000000001</v>
      </c>
      <c r="L67" s="47"/>
    </row>
    <row r="68" spans="1:12" ht="12" customHeight="1" x14ac:dyDescent="0.2">
      <c r="A68" s="39" t="s">
        <v>319</v>
      </c>
      <c r="B68" t="s">
        <v>176</v>
      </c>
      <c r="C68">
        <v>254832</v>
      </c>
      <c r="D68">
        <v>2080216</v>
      </c>
      <c r="E68" s="46"/>
      <c r="F68" s="46" t="str">
        <f t="shared" si="4"/>
        <v>2018–19 FYRM</v>
      </c>
      <c r="G68" s="46" t="str">
        <f t="array" ref="G68">A68&amp;" "&amp;SUM(IF(A68=FinyearEx,IF(C68&lt;=QldEx,1,0),0))</f>
        <v>2018–19 146</v>
      </c>
      <c r="H68" s="46" t="str">
        <f t="array" ref="H68">A68&amp;" "&amp;SUM(IF(A68=FinyearEx,IF(D68&lt;=AustraliaEx,1,0),0))</f>
        <v>2018–19 161</v>
      </c>
      <c r="I68" s="46" t="str">
        <f t="shared" si="5"/>
        <v>FYRM</v>
      </c>
      <c r="J68" s="47">
        <f t="shared" si="6"/>
        <v>0.254832</v>
      </c>
      <c r="K68" s="47">
        <f t="shared" si="7"/>
        <v>2.0802160000000001</v>
      </c>
      <c r="L68" s="47"/>
    </row>
    <row r="69" spans="1:12" ht="12" customHeight="1" x14ac:dyDescent="0.2">
      <c r="A69" s="39" t="s">
        <v>319</v>
      </c>
      <c r="B69" t="s">
        <v>177</v>
      </c>
      <c r="C69">
        <v>165992</v>
      </c>
      <c r="D69">
        <v>2424358</v>
      </c>
      <c r="E69" s="46"/>
      <c r="F69" s="46" t="str">
        <f t="shared" si="4"/>
        <v>2018–19 GABO</v>
      </c>
      <c r="G69" s="46" t="str">
        <f t="array" ref="G69">A69&amp;" "&amp;SUM(IF(A69=FinyearEx,IF(C69&lt;=QldEx,1,0),0))</f>
        <v>2018–19 153</v>
      </c>
      <c r="H69" s="46" t="str">
        <f t="array" ref="H69">A69&amp;" "&amp;SUM(IF(A69=FinyearEx,IF(D69&lt;=AustraliaEx,1,0),0))</f>
        <v>2018–19 158</v>
      </c>
      <c r="I69" s="46" t="str">
        <f t="shared" si="5"/>
        <v>GABO</v>
      </c>
      <c r="J69" s="47">
        <f t="shared" si="6"/>
        <v>0.165992</v>
      </c>
      <c r="K69" s="47">
        <f t="shared" si="7"/>
        <v>2.4243579999999998</v>
      </c>
      <c r="L69" s="47"/>
    </row>
    <row r="70" spans="1:12" ht="12" customHeight="1" x14ac:dyDescent="0.2">
      <c r="A70" s="39" t="s">
        <v>319</v>
      </c>
      <c r="B70" t="s">
        <v>178</v>
      </c>
      <c r="C70">
        <v>9488</v>
      </c>
      <c r="D70">
        <v>75337</v>
      </c>
      <c r="E70" s="46"/>
      <c r="F70" s="46" t="str">
        <f t="shared" si="4"/>
        <v>2018–19 GAMB</v>
      </c>
      <c r="G70" s="46" t="str">
        <f t="array" ref="G70">A70&amp;" "&amp;SUM(IF(A70=FinyearEx,IF(C70&lt;=QldEx,1,0),0))</f>
        <v>2018–19 191</v>
      </c>
      <c r="H70" s="46" t="str">
        <f t="array" ref="H70">A70&amp;" "&amp;SUM(IF(A70=FinyearEx,IF(D70&lt;=AustraliaEx,1,0),0))</f>
        <v>2018–19 214</v>
      </c>
      <c r="I70" s="46" t="str">
        <f t="shared" si="5"/>
        <v>GAMB</v>
      </c>
      <c r="J70" s="47">
        <f t="shared" si="6"/>
        <v>9.4879999999999999E-3</v>
      </c>
      <c r="K70" s="47">
        <f t="shared" si="7"/>
        <v>7.5337000000000001E-2</v>
      </c>
      <c r="L70" s="47"/>
    </row>
    <row r="71" spans="1:12" ht="12" customHeight="1" x14ac:dyDescent="0.2">
      <c r="A71" s="39" t="s">
        <v>319</v>
      </c>
      <c r="B71" t="s">
        <v>179</v>
      </c>
      <c r="C71">
        <v>113702</v>
      </c>
      <c r="D71">
        <v>115734718</v>
      </c>
      <c r="E71" s="46"/>
      <c r="F71" s="46" t="str">
        <f t="shared" si="4"/>
        <v>2018–19 GERG</v>
      </c>
      <c r="G71" s="46" t="str">
        <f t="array" ref="G71">A71&amp;" "&amp;SUM(IF(A71=FinyearEx,IF(C71&lt;=QldEx,1,0),0))</f>
        <v>2018–19 161</v>
      </c>
      <c r="H71" s="46" t="str">
        <f t="array" ref="H71">A71&amp;" "&amp;SUM(IF(A71=FinyearEx,IF(D71&lt;=AustraliaEx,1,0),0))</f>
        <v>2018–19 59</v>
      </c>
      <c r="I71" s="46" t="str">
        <f t="shared" si="5"/>
        <v>GERG</v>
      </c>
      <c r="J71" s="47">
        <f t="shared" si="6"/>
        <v>0.113702</v>
      </c>
      <c r="K71" s="47">
        <f t="shared" si="7"/>
        <v>115.734718</v>
      </c>
      <c r="L71" s="47"/>
    </row>
    <row r="72" spans="1:12" ht="12" customHeight="1" x14ac:dyDescent="0.2">
      <c r="A72" s="39" t="s">
        <v>319</v>
      </c>
      <c r="B72" t="s">
        <v>180</v>
      </c>
      <c r="C72">
        <v>6951554</v>
      </c>
      <c r="D72">
        <v>90475895</v>
      </c>
      <c r="E72" s="46"/>
      <c r="F72" s="46" t="str">
        <f t="shared" si="4"/>
        <v>2018–19 GHAN</v>
      </c>
      <c r="G72" s="46" t="str">
        <f t="array" ref="G72">A72&amp;" "&amp;SUM(IF(A72=FinyearEx,IF(C72&lt;=QldEx,1,0),0))</f>
        <v>2018–19 71</v>
      </c>
      <c r="H72" s="46" t="str">
        <f t="array" ref="H72">A72&amp;" "&amp;SUM(IF(A72=FinyearEx,IF(D72&lt;=AustraliaEx,1,0),0))</f>
        <v>2018–19 67</v>
      </c>
      <c r="I72" s="46" t="str">
        <f t="shared" si="5"/>
        <v>GHAN</v>
      </c>
      <c r="J72" s="47">
        <f t="shared" si="6"/>
        <v>6.9515539999999998</v>
      </c>
      <c r="K72" s="47">
        <f t="shared" si="7"/>
        <v>90.475894999999994</v>
      </c>
      <c r="L72" s="47"/>
    </row>
    <row r="73" spans="1:12" ht="12" customHeight="1" x14ac:dyDescent="0.2">
      <c r="A73" s="39" t="s">
        <v>319</v>
      </c>
      <c r="B73" t="s">
        <v>322</v>
      </c>
      <c r="C73">
        <v>3184</v>
      </c>
      <c r="D73">
        <v>141578</v>
      </c>
      <c r="E73" s="46"/>
      <c r="F73" s="46" t="str">
        <f t="shared" si="4"/>
        <v>2018–19 GIBR</v>
      </c>
      <c r="G73" s="46" t="str">
        <f t="array" ref="G73">A73&amp;" "&amp;SUM(IF(A73=FinyearEx,IF(C73&lt;=QldEx,1,0),0))</f>
        <v>2018–19 200</v>
      </c>
      <c r="H73" s="46" t="str">
        <f t="array" ref="H73">A73&amp;" "&amp;SUM(IF(A73=FinyearEx,IF(D73&lt;=AustraliaEx,1,0),0))</f>
        <v>2018–19 210</v>
      </c>
      <c r="I73" s="46" t="str">
        <f t="shared" si="5"/>
        <v>GIBR</v>
      </c>
      <c r="J73" s="47">
        <f t="shared" si="6"/>
        <v>3.1840000000000002E-3</v>
      </c>
      <c r="K73" s="47">
        <f t="shared" si="7"/>
        <v>0.14157800000000001</v>
      </c>
      <c r="L73" s="47"/>
    </row>
    <row r="74" spans="1:12" ht="12" customHeight="1" x14ac:dyDescent="0.2">
      <c r="A74" s="39" t="s">
        <v>319</v>
      </c>
      <c r="B74" t="s">
        <v>181</v>
      </c>
      <c r="C74">
        <v>2004976</v>
      </c>
      <c r="D74">
        <v>5825547</v>
      </c>
      <c r="E74" s="46"/>
      <c r="F74" s="46" t="str">
        <f t="shared" si="4"/>
        <v>2018–19 GMLA</v>
      </c>
      <c r="G74" s="46" t="str">
        <f t="array" ref="G74">A74&amp;" "&amp;SUM(IF(A74=FinyearEx,IF(C74&lt;=QldEx,1,0),0))</f>
        <v>2018–19 101</v>
      </c>
      <c r="H74" s="46" t="str">
        <f t="array" ref="H74">A74&amp;" "&amp;SUM(IF(A74=FinyearEx,IF(D74&lt;=AustraliaEx,1,0),0))</f>
        <v>2018–19 133</v>
      </c>
      <c r="I74" s="46" t="str">
        <f t="shared" si="5"/>
        <v>GMLA</v>
      </c>
      <c r="J74" s="47">
        <f t="shared" si="6"/>
        <v>2.0049760000000001</v>
      </c>
      <c r="K74" s="47">
        <f t="shared" si="7"/>
        <v>5.8255470000000003</v>
      </c>
      <c r="L74" s="47"/>
    </row>
    <row r="75" spans="1:12" ht="12" customHeight="1" x14ac:dyDescent="0.2">
      <c r="A75" s="39" t="s">
        <v>319</v>
      </c>
      <c r="B75" t="s">
        <v>350</v>
      </c>
      <c r="C75">
        <v>0</v>
      </c>
      <c r="D75">
        <v>404153</v>
      </c>
      <c r="E75" s="46"/>
      <c r="F75" s="46" t="str">
        <f t="shared" si="4"/>
        <v>2018–19 GNDA</v>
      </c>
      <c r="G75" s="46" t="str">
        <f t="array" ref="G75">A75&amp;" "&amp;SUM(IF(A75=FinyearEx,IF(C75&lt;=QldEx,1,0),0))</f>
        <v>2018–19 220</v>
      </c>
      <c r="H75" s="46" t="str">
        <f t="array" ref="H75">A75&amp;" "&amp;SUM(IF(A75=FinyearEx,IF(D75&lt;=AustraliaEx,1,0),0))</f>
        <v>2018–19 196</v>
      </c>
      <c r="I75" s="46" t="str">
        <f t="shared" si="5"/>
        <v>GNDA</v>
      </c>
      <c r="J75" s="47">
        <f t="shared" si="6"/>
        <v>0</v>
      </c>
      <c r="K75" s="47">
        <f t="shared" si="7"/>
        <v>0.40415299999999998</v>
      </c>
      <c r="L75" s="47"/>
    </row>
    <row r="76" spans="1:12" ht="12" customHeight="1" x14ac:dyDescent="0.2">
      <c r="A76" s="39" t="s">
        <v>319</v>
      </c>
      <c r="B76" t="s">
        <v>182</v>
      </c>
      <c r="C76">
        <v>2794872</v>
      </c>
      <c r="D76">
        <v>24886816</v>
      </c>
      <c r="E76" s="46"/>
      <c r="F76" s="46" t="str">
        <f t="shared" si="4"/>
        <v>2018–19 GREE</v>
      </c>
      <c r="G76" s="46" t="str">
        <f t="array" ref="G76">A76&amp;" "&amp;SUM(IF(A76=FinyearEx,IF(C76&lt;=QldEx,1,0),0))</f>
        <v>2018–19 94</v>
      </c>
      <c r="H76" s="46" t="str">
        <f t="array" ref="H76">A76&amp;" "&amp;SUM(IF(A76=FinyearEx,IF(D76&lt;=AustraliaEx,1,0),0))</f>
        <v>2018–19 96</v>
      </c>
      <c r="I76" s="46" t="str">
        <f t="shared" si="5"/>
        <v>GREE</v>
      </c>
      <c r="J76" s="47">
        <f t="shared" si="6"/>
        <v>2.7948719999999998</v>
      </c>
      <c r="K76" s="47">
        <f t="shared" si="7"/>
        <v>24.886816</v>
      </c>
      <c r="L76" s="47"/>
    </row>
    <row r="77" spans="1:12" ht="12" customHeight="1" x14ac:dyDescent="0.2">
      <c r="A77" s="39" t="s">
        <v>319</v>
      </c>
      <c r="B77" t="s">
        <v>183</v>
      </c>
      <c r="C77">
        <v>973173</v>
      </c>
      <c r="D77">
        <v>9107179</v>
      </c>
      <c r="E77" s="46"/>
      <c r="F77" s="46" t="str">
        <f t="shared" si="4"/>
        <v>2018–19 GUAM</v>
      </c>
      <c r="G77" s="46" t="str">
        <f t="array" ref="G77">A77&amp;" "&amp;SUM(IF(A77=FinyearEx,IF(C77&lt;=QldEx,1,0),0))</f>
        <v>2018–19 119</v>
      </c>
      <c r="H77" s="46" t="str">
        <f t="array" ref="H77">A77&amp;" "&amp;SUM(IF(A77=FinyearEx,IF(D77&lt;=AustraliaEx,1,0),0))</f>
        <v>2018–19 123</v>
      </c>
      <c r="I77" s="46" t="str">
        <f t="shared" si="5"/>
        <v>GUAM</v>
      </c>
      <c r="J77" s="47">
        <f t="shared" si="6"/>
        <v>0.97317299999999995</v>
      </c>
      <c r="K77" s="47">
        <f t="shared" si="7"/>
        <v>9.1071790000000004</v>
      </c>
      <c r="L77" s="47"/>
    </row>
    <row r="78" spans="1:12" ht="12" customHeight="1" x14ac:dyDescent="0.2">
      <c r="A78" s="39" t="s">
        <v>319</v>
      </c>
      <c r="B78" t="s">
        <v>184</v>
      </c>
      <c r="C78">
        <v>1195462</v>
      </c>
      <c r="D78">
        <v>7361851</v>
      </c>
      <c r="E78" s="46"/>
      <c r="F78" s="46" t="str">
        <f t="shared" si="4"/>
        <v>2018–19 GUIN</v>
      </c>
      <c r="G78" s="46" t="str">
        <f t="array" ref="G78">A78&amp;" "&amp;SUM(IF(A78=FinyearEx,IF(C78&lt;=QldEx,1,0),0))</f>
        <v>2018–19 115</v>
      </c>
      <c r="H78" s="46" t="str">
        <f t="array" ref="H78">A78&amp;" "&amp;SUM(IF(A78=FinyearEx,IF(D78&lt;=AustraliaEx,1,0),0))</f>
        <v>2018–19 126</v>
      </c>
      <c r="I78" s="46" t="str">
        <f t="shared" si="5"/>
        <v>GUIN</v>
      </c>
      <c r="J78" s="47">
        <f t="shared" si="6"/>
        <v>1.195462</v>
      </c>
      <c r="K78" s="47">
        <f t="shared" si="7"/>
        <v>7.3618509999999997</v>
      </c>
      <c r="L78" s="47"/>
    </row>
    <row r="79" spans="1:12" ht="12" customHeight="1" x14ac:dyDescent="0.2">
      <c r="A79" s="39" t="s">
        <v>319</v>
      </c>
      <c r="B79" t="s">
        <v>185</v>
      </c>
      <c r="C79">
        <v>298851</v>
      </c>
      <c r="D79">
        <v>5166656</v>
      </c>
      <c r="E79" s="46"/>
      <c r="F79" s="46" t="str">
        <f t="shared" si="4"/>
        <v>2018–19 GUYA</v>
      </c>
      <c r="G79" s="46" t="str">
        <f t="array" ref="G79">A79&amp;" "&amp;SUM(IF(A79=FinyearEx,IF(C79&lt;=QldEx,1,0),0))</f>
        <v>2018–19 140</v>
      </c>
      <c r="H79" s="46" t="str">
        <f t="array" ref="H79">A79&amp;" "&amp;SUM(IF(A79=FinyearEx,IF(D79&lt;=AustraliaEx,1,0),0))</f>
        <v>2018–19 136</v>
      </c>
      <c r="I79" s="46" t="str">
        <f t="shared" si="5"/>
        <v>GUYA</v>
      </c>
      <c r="J79" s="47">
        <f t="shared" si="6"/>
        <v>0.29885099999999998</v>
      </c>
      <c r="K79" s="47">
        <f t="shared" si="7"/>
        <v>5.1666559999999997</v>
      </c>
      <c r="L79" s="47"/>
    </row>
    <row r="80" spans="1:12" ht="12" customHeight="1" x14ac:dyDescent="0.2">
      <c r="A80" s="39" t="s">
        <v>319</v>
      </c>
      <c r="B80" t="s">
        <v>186</v>
      </c>
      <c r="C80">
        <v>4390</v>
      </c>
      <c r="D80">
        <v>318387</v>
      </c>
      <c r="E80" s="46"/>
      <c r="F80" s="46" t="str">
        <f t="shared" si="4"/>
        <v>2018–19 HAIT</v>
      </c>
      <c r="G80" s="46" t="str">
        <f t="array" ref="G80">A80&amp;" "&amp;SUM(IF(A80=FinyearEx,IF(C80&lt;=QldEx,1,0),0))</f>
        <v>2018–19 199</v>
      </c>
      <c r="H80" s="46" t="str">
        <f t="array" ref="H80">A80&amp;" "&amp;SUM(IF(A80=FinyearEx,IF(D80&lt;=AustraliaEx,1,0),0))</f>
        <v>2018–19 198</v>
      </c>
      <c r="I80" s="46" t="str">
        <f t="shared" si="5"/>
        <v>HAIT</v>
      </c>
      <c r="J80" s="47">
        <f t="shared" si="6"/>
        <v>4.3899999999999998E-3</v>
      </c>
      <c r="K80" s="47">
        <f t="shared" si="7"/>
        <v>0.31838699999999998</v>
      </c>
      <c r="L80" s="47"/>
    </row>
    <row r="81" spans="1:12" ht="12" customHeight="1" x14ac:dyDescent="0.2">
      <c r="A81" s="39" t="s">
        <v>319</v>
      </c>
      <c r="B81" t="s">
        <v>187</v>
      </c>
      <c r="C81">
        <v>165231</v>
      </c>
      <c r="D81">
        <v>1524913</v>
      </c>
      <c r="E81" s="46"/>
      <c r="F81" s="46" t="str">
        <f t="shared" si="4"/>
        <v>2018–19 HDRS</v>
      </c>
      <c r="G81" s="46" t="str">
        <f t="array" ref="G81">A81&amp;" "&amp;SUM(IF(A81=FinyearEx,IF(C81&lt;=QldEx,1,0),0))</f>
        <v>2018–19 154</v>
      </c>
      <c r="H81" s="46" t="str">
        <f t="array" ref="H81">A81&amp;" "&amp;SUM(IF(A81=FinyearEx,IF(D81&lt;=AustraliaEx,1,0),0))</f>
        <v>2018–19 172</v>
      </c>
      <c r="I81" s="46" t="str">
        <f t="shared" si="5"/>
        <v>HDRS</v>
      </c>
      <c r="J81" s="47">
        <f t="shared" si="6"/>
        <v>0.16523099999999999</v>
      </c>
      <c r="K81" s="47">
        <f t="shared" si="7"/>
        <v>1.524913</v>
      </c>
      <c r="L81" s="47"/>
    </row>
    <row r="82" spans="1:12" ht="12" customHeight="1" x14ac:dyDescent="0.2">
      <c r="A82" s="39" t="s">
        <v>319</v>
      </c>
      <c r="B82" t="s">
        <v>188</v>
      </c>
      <c r="C82">
        <v>9928420</v>
      </c>
      <c r="D82">
        <v>49363747</v>
      </c>
      <c r="E82" s="46"/>
      <c r="F82" s="46" t="str">
        <f t="shared" si="4"/>
        <v>2018–19 HGRY</v>
      </c>
      <c r="G82" s="46" t="str">
        <f t="array" ref="G82">A82&amp;" "&amp;SUM(IF(A82=FinyearEx,IF(C82&lt;=QldEx,1,0),0))</f>
        <v>2018–19 67</v>
      </c>
      <c r="H82" s="46" t="str">
        <f t="array" ref="H82">A82&amp;" "&amp;SUM(IF(A82=FinyearEx,IF(D82&lt;=AustraliaEx,1,0),0))</f>
        <v>2018–19 81</v>
      </c>
      <c r="I82" s="46" t="str">
        <f t="shared" si="5"/>
        <v>HGRY</v>
      </c>
      <c r="J82" s="47">
        <f t="shared" si="6"/>
        <v>9.9284199999999991</v>
      </c>
      <c r="K82" s="47">
        <f t="shared" si="7"/>
        <v>49.363746999999996</v>
      </c>
      <c r="L82" s="47"/>
    </row>
    <row r="83" spans="1:12" ht="12" customHeight="1" x14ac:dyDescent="0.2">
      <c r="A83" s="39" t="s">
        <v>319</v>
      </c>
      <c r="B83" t="s">
        <v>189</v>
      </c>
      <c r="C83">
        <v>366906417</v>
      </c>
      <c r="D83">
        <v>7879844242</v>
      </c>
      <c r="E83" s="46"/>
      <c r="F83" s="46" t="str">
        <f t="shared" si="4"/>
        <v>2018–19 HONG</v>
      </c>
      <c r="G83" s="46" t="str">
        <f t="array" ref="G83">A83&amp;" "&amp;SUM(IF(A83=FinyearEx,IF(C83&lt;=QldEx,1,0),0))</f>
        <v>2018–19 25</v>
      </c>
      <c r="H83" s="46" t="str">
        <f t="array" ref="H83">A83&amp;" "&amp;SUM(IF(A83=FinyearEx,IF(D83&lt;=AustraliaEx,1,0),0))</f>
        <v>2018–19 10</v>
      </c>
      <c r="I83" s="46" t="str">
        <f t="shared" si="5"/>
        <v>HONG</v>
      </c>
      <c r="J83" s="47">
        <f t="shared" si="6"/>
        <v>366.90641699999998</v>
      </c>
      <c r="K83" s="47">
        <f t="shared" si="7"/>
        <v>7879.8442420000001</v>
      </c>
      <c r="L83" s="47"/>
    </row>
    <row r="84" spans="1:12" ht="12" customHeight="1" x14ac:dyDescent="0.2">
      <c r="A84" s="39" t="s">
        <v>319</v>
      </c>
      <c r="B84" t="s">
        <v>190</v>
      </c>
      <c r="C84">
        <v>105713</v>
      </c>
      <c r="D84">
        <v>436360747</v>
      </c>
      <c r="E84" s="46"/>
      <c r="F84" s="46" t="str">
        <f t="shared" si="4"/>
        <v>2018–19 ICEL</v>
      </c>
      <c r="G84" s="46" t="str">
        <f t="array" ref="G84">A84&amp;" "&amp;SUM(IF(A84=FinyearEx,IF(C84&lt;=QldEx,1,0),0))</f>
        <v>2018–19 163</v>
      </c>
      <c r="H84" s="46" t="str">
        <f t="array" ref="H84">A84&amp;" "&amp;SUM(IF(A84=FinyearEx,IF(D84&lt;=AustraliaEx,1,0),0))</f>
        <v>2018–19 44</v>
      </c>
      <c r="I84" s="46" t="str">
        <f t="shared" si="5"/>
        <v>ICEL</v>
      </c>
      <c r="J84" s="47">
        <f t="shared" si="6"/>
        <v>0.105713</v>
      </c>
      <c r="K84" s="47">
        <f t="shared" si="7"/>
        <v>436.360747</v>
      </c>
      <c r="L84" s="47"/>
    </row>
    <row r="85" spans="1:12" ht="12" customHeight="1" x14ac:dyDescent="0.2">
      <c r="A85" s="39" t="s">
        <v>319</v>
      </c>
      <c r="B85" t="s">
        <v>191</v>
      </c>
      <c r="C85">
        <v>1560244091</v>
      </c>
      <c r="D85">
        <v>6157950113</v>
      </c>
      <c r="E85" s="46"/>
      <c r="F85" s="46" t="str">
        <f t="shared" si="4"/>
        <v>2018–19 INDO</v>
      </c>
      <c r="G85" s="46" t="str">
        <f t="array" ref="G85">A85&amp;" "&amp;SUM(IF(A85=FinyearEx,IF(C85&lt;=QldEx,1,0),0))</f>
        <v>2018–19 10</v>
      </c>
      <c r="H85" s="46" t="str">
        <f t="array" ref="H85">A85&amp;" "&amp;SUM(IF(A85=FinyearEx,IF(D85&lt;=AustraliaEx,1,0),0))</f>
        <v>2018–19 12</v>
      </c>
      <c r="I85" s="46" t="str">
        <f t="shared" si="5"/>
        <v>INDO</v>
      </c>
      <c r="J85" s="47">
        <f t="shared" si="6"/>
        <v>1560.244091</v>
      </c>
      <c r="K85" s="47">
        <f t="shared" si="7"/>
        <v>6157.9501129999999</v>
      </c>
      <c r="L85" s="47"/>
    </row>
    <row r="86" spans="1:12" ht="12" customHeight="1" x14ac:dyDescent="0.2">
      <c r="A86" s="39" t="s">
        <v>319</v>
      </c>
      <c r="B86" t="s">
        <v>192</v>
      </c>
      <c r="C86">
        <v>10790845030</v>
      </c>
      <c r="D86">
        <v>16095412100</v>
      </c>
      <c r="E86" s="46"/>
      <c r="F86" s="46" t="str">
        <f t="shared" si="4"/>
        <v>2018–19 INIA</v>
      </c>
      <c r="G86" s="46" t="str">
        <f t="array" ref="G86">A86&amp;" "&amp;SUM(IF(A86=FinyearEx,IF(C86&lt;=QldEx,1,0),0))</f>
        <v>2018–19 3</v>
      </c>
      <c r="H86" s="46" t="str">
        <f t="array" ref="H86">A86&amp;" "&amp;SUM(IF(A86=FinyearEx,IF(D86&lt;=AustraliaEx,1,0),0))</f>
        <v>2018–19 4</v>
      </c>
      <c r="I86" s="46" t="str">
        <f t="shared" si="5"/>
        <v>INIA</v>
      </c>
      <c r="J86" s="47">
        <f t="shared" si="6"/>
        <v>10790.84503</v>
      </c>
      <c r="K86" s="47">
        <f t="shared" si="7"/>
        <v>16095.4121</v>
      </c>
      <c r="L86" s="47"/>
    </row>
    <row r="87" spans="1:12" ht="12" customHeight="1" x14ac:dyDescent="0.2">
      <c r="A87" s="39" t="s">
        <v>319</v>
      </c>
      <c r="B87" t="s">
        <v>193</v>
      </c>
      <c r="C87">
        <v>5576549</v>
      </c>
      <c r="D87">
        <v>201808638</v>
      </c>
      <c r="E87" s="46"/>
      <c r="F87" s="46" t="str">
        <f t="shared" si="4"/>
        <v>2018–19 IRAQ</v>
      </c>
      <c r="G87" s="46" t="str">
        <f t="array" ref="G87">A87&amp;" "&amp;SUM(IF(A87=FinyearEx,IF(C87&lt;=QldEx,1,0),0))</f>
        <v>2018–19 75</v>
      </c>
      <c r="H87" s="46" t="str">
        <f t="array" ref="H87">A87&amp;" "&amp;SUM(IF(A87=FinyearEx,IF(D87&lt;=AustraliaEx,1,0),0))</f>
        <v>2018–19 52</v>
      </c>
      <c r="I87" s="46" t="str">
        <f t="shared" si="5"/>
        <v>IRAQ</v>
      </c>
      <c r="J87" s="47">
        <f t="shared" si="6"/>
        <v>5.576549</v>
      </c>
      <c r="K87" s="47">
        <f t="shared" si="7"/>
        <v>201.808638</v>
      </c>
      <c r="L87" s="47"/>
    </row>
    <row r="88" spans="1:12" ht="12" customHeight="1" x14ac:dyDescent="0.2">
      <c r="A88" s="39" t="s">
        <v>319</v>
      </c>
      <c r="B88" t="s">
        <v>194</v>
      </c>
      <c r="C88">
        <v>13289473</v>
      </c>
      <c r="D88">
        <v>108256732</v>
      </c>
      <c r="E88" s="46"/>
      <c r="F88" s="46" t="str">
        <f t="shared" si="4"/>
        <v>2018–19 IRE</v>
      </c>
      <c r="G88" s="46" t="str">
        <f t="array" ref="G88">A88&amp;" "&amp;SUM(IF(A88=FinyearEx,IF(C88&lt;=QldEx,1,0),0))</f>
        <v>2018–19 61</v>
      </c>
      <c r="H88" s="46" t="str">
        <f t="array" ref="H88">A88&amp;" "&amp;SUM(IF(A88=FinyearEx,IF(D88&lt;=AustraliaEx,1,0),0))</f>
        <v>2018–19 62</v>
      </c>
      <c r="I88" s="46" t="str">
        <f t="shared" si="5"/>
        <v>IRE</v>
      </c>
      <c r="J88" s="47">
        <f t="shared" si="6"/>
        <v>13.289472999999999</v>
      </c>
      <c r="K88" s="47">
        <f t="shared" si="7"/>
        <v>108.256732</v>
      </c>
      <c r="L88" s="47"/>
    </row>
    <row r="89" spans="1:12" ht="12" customHeight="1" x14ac:dyDescent="0.2">
      <c r="A89" s="39" t="s">
        <v>319</v>
      </c>
      <c r="B89" t="s">
        <v>195</v>
      </c>
      <c r="C89">
        <v>31031782</v>
      </c>
      <c r="D89">
        <v>319618897</v>
      </c>
      <c r="E89" s="46"/>
      <c r="F89" s="46" t="str">
        <f t="shared" si="4"/>
        <v>2018–19 ISRA</v>
      </c>
      <c r="G89" s="46" t="str">
        <f t="array" ref="G89">A89&amp;" "&amp;SUM(IF(A89=FinyearEx,IF(C89&lt;=QldEx,1,0),0))</f>
        <v>2018–19 47</v>
      </c>
      <c r="H89" s="46" t="str">
        <f t="array" ref="H89">A89&amp;" "&amp;SUM(IF(A89=FinyearEx,IF(D89&lt;=AustraliaEx,1,0),0))</f>
        <v>2018–19 48</v>
      </c>
      <c r="I89" s="46" t="str">
        <f t="shared" si="5"/>
        <v>ISRA</v>
      </c>
      <c r="J89" s="47">
        <f t="shared" si="6"/>
        <v>31.031782</v>
      </c>
      <c r="K89" s="47">
        <f t="shared" si="7"/>
        <v>319.618897</v>
      </c>
      <c r="L89" s="47"/>
    </row>
    <row r="90" spans="1:12" ht="12" customHeight="1" x14ac:dyDescent="0.2">
      <c r="A90" s="39" t="s">
        <v>319</v>
      </c>
      <c r="B90" t="s">
        <v>196</v>
      </c>
      <c r="C90">
        <v>184130973</v>
      </c>
      <c r="D90">
        <v>792857438</v>
      </c>
      <c r="E90" s="46"/>
      <c r="F90" s="46" t="str">
        <f t="shared" si="4"/>
        <v>2018–19 ITAL</v>
      </c>
      <c r="G90" s="46" t="str">
        <f t="array" ref="G90">A90&amp;" "&amp;SUM(IF(A90=FinyearEx,IF(C90&lt;=QldEx,1,0),0))</f>
        <v>2018–19 33</v>
      </c>
      <c r="H90" s="46" t="str">
        <f t="array" ref="H90">A90&amp;" "&amp;SUM(IF(A90=FinyearEx,IF(D90&lt;=AustraliaEx,1,0),0))</f>
        <v>2018–19 32</v>
      </c>
      <c r="I90" s="46" t="str">
        <f t="shared" si="5"/>
        <v>ITAL</v>
      </c>
      <c r="J90" s="47">
        <f t="shared" si="6"/>
        <v>184.13097300000001</v>
      </c>
      <c r="K90" s="47">
        <f t="shared" si="7"/>
        <v>792.857438</v>
      </c>
      <c r="L90" s="47"/>
    </row>
    <row r="91" spans="1:12" ht="12" customHeight="1" x14ac:dyDescent="0.2">
      <c r="A91" s="39" t="s">
        <v>319</v>
      </c>
      <c r="B91" t="s">
        <v>197</v>
      </c>
      <c r="C91">
        <v>6212216</v>
      </c>
      <c r="D91">
        <v>76457511</v>
      </c>
      <c r="E91" s="46"/>
      <c r="F91" s="46" t="str">
        <f t="shared" si="4"/>
        <v>2018–19 IVOR</v>
      </c>
      <c r="G91" s="46" t="str">
        <f t="array" ref="G91">A91&amp;" "&amp;SUM(IF(A91=FinyearEx,IF(C91&lt;=QldEx,1,0),0))</f>
        <v>2018–19 73</v>
      </c>
      <c r="H91" s="46" t="str">
        <f t="array" ref="H91">A91&amp;" "&amp;SUM(IF(A91=FinyearEx,IF(D91&lt;=AustraliaEx,1,0),0))</f>
        <v>2018–19 70</v>
      </c>
      <c r="I91" s="46" t="str">
        <f t="shared" si="5"/>
        <v>IVOR</v>
      </c>
      <c r="J91" s="47">
        <f t="shared" si="6"/>
        <v>6.2122159999999997</v>
      </c>
      <c r="K91" s="47">
        <f t="shared" si="7"/>
        <v>76.457510999999997</v>
      </c>
      <c r="L91" s="47"/>
    </row>
    <row r="92" spans="1:12" ht="12" customHeight="1" x14ac:dyDescent="0.2">
      <c r="A92" s="39" t="s">
        <v>319</v>
      </c>
      <c r="B92" t="s">
        <v>198</v>
      </c>
      <c r="C92">
        <v>12173472308</v>
      </c>
      <c r="D92">
        <v>58143145133</v>
      </c>
      <c r="E92" s="46"/>
      <c r="F92" s="46" t="str">
        <f t="shared" si="4"/>
        <v>2018–19 JAP</v>
      </c>
      <c r="G92" s="46" t="str">
        <f t="array" ref="G92">A92&amp;" "&amp;SUM(IF(A92=FinyearEx,IF(C92&lt;=QldEx,1,0),0))</f>
        <v>2018–19 2</v>
      </c>
      <c r="H92" s="46" t="str">
        <f t="array" ref="H92">A92&amp;" "&amp;SUM(IF(A92=FinyearEx,IF(D92&lt;=AustraliaEx,1,0),0))</f>
        <v>2018–19 2</v>
      </c>
      <c r="I92" s="46" t="str">
        <f t="shared" si="5"/>
        <v>JAP</v>
      </c>
      <c r="J92" s="47">
        <f t="shared" si="6"/>
        <v>12173.472308</v>
      </c>
      <c r="K92" s="47">
        <f t="shared" si="7"/>
        <v>58143.145132999998</v>
      </c>
      <c r="L92" s="47"/>
    </row>
    <row r="93" spans="1:12" ht="12" customHeight="1" x14ac:dyDescent="0.2">
      <c r="A93" s="39" t="s">
        <v>319</v>
      </c>
      <c r="B93" t="s">
        <v>199</v>
      </c>
      <c r="C93">
        <v>4235932</v>
      </c>
      <c r="D93">
        <v>29757860</v>
      </c>
      <c r="E93" s="46"/>
      <c r="F93" s="46" t="str">
        <f t="shared" si="4"/>
        <v>2018–19 JMCA</v>
      </c>
      <c r="G93" s="46" t="str">
        <f t="array" ref="G93">A93&amp;" "&amp;SUM(IF(A93=FinyearEx,IF(C93&lt;=QldEx,1,0),0))</f>
        <v>2018–19 83</v>
      </c>
      <c r="H93" s="46" t="str">
        <f t="array" ref="H93">A93&amp;" "&amp;SUM(IF(A93=FinyearEx,IF(D93&lt;=AustraliaEx,1,0),0))</f>
        <v>2018–19 92</v>
      </c>
      <c r="I93" s="46" t="str">
        <f t="shared" si="5"/>
        <v>JMCA</v>
      </c>
      <c r="J93" s="47">
        <f t="shared" si="6"/>
        <v>4.235932</v>
      </c>
      <c r="K93" s="47">
        <f t="shared" si="7"/>
        <v>29.757860000000001</v>
      </c>
      <c r="L93" s="47"/>
    </row>
    <row r="94" spans="1:12" ht="12" customHeight="1" x14ac:dyDescent="0.2">
      <c r="A94" s="39" t="s">
        <v>319</v>
      </c>
      <c r="B94" t="s">
        <v>200</v>
      </c>
      <c r="C94">
        <v>4158408</v>
      </c>
      <c r="D94">
        <v>131005062</v>
      </c>
      <c r="E94" s="46"/>
      <c r="F94" s="46" t="str">
        <f t="shared" si="4"/>
        <v>2018–19 JORD</v>
      </c>
      <c r="G94" s="46" t="str">
        <f t="array" ref="G94">A94&amp;" "&amp;SUM(IF(A94=FinyearEx,IF(C94&lt;=QldEx,1,0),0))</f>
        <v>2018–19 84</v>
      </c>
      <c r="H94" s="46" t="str">
        <f t="array" ref="H94">A94&amp;" "&amp;SUM(IF(A94=FinyearEx,IF(D94&lt;=AustraliaEx,1,0),0))</f>
        <v>2018–19 56</v>
      </c>
      <c r="I94" s="46" t="str">
        <f t="shared" si="5"/>
        <v>JORD</v>
      </c>
      <c r="J94" s="47">
        <f t="shared" si="6"/>
        <v>4.1584079999999997</v>
      </c>
      <c r="K94" s="47">
        <f t="shared" si="7"/>
        <v>131.00506200000001</v>
      </c>
      <c r="L94" s="47"/>
    </row>
    <row r="95" spans="1:12" ht="12" customHeight="1" x14ac:dyDescent="0.2">
      <c r="A95" s="39" t="s">
        <v>319</v>
      </c>
      <c r="B95" t="s">
        <v>201</v>
      </c>
      <c r="C95">
        <v>4344137</v>
      </c>
      <c r="D95">
        <v>21078381</v>
      </c>
      <c r="E95" s="46"/>
      <c r="F95" s="46" t="str">
        <f t="shared" si="4"/>
        <v>2018–19 KAZA</v>
      </c>
      <c r="G95" s="46" t="str">
        <f t="array" ref="G95">A95&amp;" "&amp;SUM(IF(A95=FinyearEx,IF(C95&lt;=QldEx,1,0),0))</f>
        <v>2018–19 81</v>
      </c>
      <c r="H95" s="46" t="str">
        <f t="array" ref="H95">A95&amp;" "&amp;SUM(IF(A95=FinyearEx,IF(D95&lt;=AustraliaEx,1,0),0))</f>
        <v>2018–19 101</v>
      </c>
      <c r="I95" s="46" t="str">
        <f t="shared" si="5"/>
        <v>KAZA</v>
      </c>
      <c r="J95" s="47">
        <f t="shared" si="6"/>
        <v>4.3441369999999999</v>
      </c>
      <c r="K95" s="47">
        <f t="shared" si="7"/>
        <v>21.078381</v>
      </c>
      <c r="L95" s="47"/>
    </row>
    <row r="96" spans="1:12" ht="12" customHeight="1" x14ac:dyDescent="0.2">
      <c r="A96" s="39" t="s">
        <v>319</v>
      </c>
      <c r="B96" t="s">
        <v>202</v>
      </c>
      <c r="C96">
        <v>28467875</v>
      </c>
      <c r="D96">
        <v>76015993</v>
      </c>
      <c r="E96" s="46"/>
      <c r="F96" s="46" t="str">
        <f t="shared" si="4"/>
        <v>2018–19 KENY</v>
      </c>
      <c r="G96" s="46" t="str">
        <f t="array" ref="G96">A96&amp;" "&amp;SUM(IF(A96=FinyearEx,IF(C96&lt;=QldEx,1,0),0))</f>
        <v>2018–19 49</v>
      </c>
      <c r="H96" s="46" t="str">
        <f t="array" ref="H96">A96&amp;" "&amp;SUM(IF(A96=FinyearEx,IF(D96&lt;=AustraliaEx,1,0),0))</f>
        <v>2018–19 71</v>
      </c>
      <c r="I96" s="46" t="str">
        <f t="shared" si="5"/>
        <v>KENY</v>
      </c>
      <c r="J96" s="47">
        <f t="shared" si="6"/>
        <v>28.467874999999999</v>
      </c>
      <c r="K96" s="47">
        <f t="shared" si="7"/>
        <v>76.015992999999995</v>
      </c>
      <c r="L96" s="47"/>
    </row>
    <row r="97" spans="1:12" ht="12" customHeight="1" x14ac:dyDescent="0.2">
      <c r="A97" s="39" t="s">
        <v>319</v>
      </c>
      <c r="B97" t="s">
        <v>203</v>
      </c>
      <c r="C97">
        <v>5665747</v>
      </c>
      <c r="D97">
        <v>20579662</v>
      </c>
      <c r="E97" s="46"/>
      <c r="F97" s="46" t="str">
        <f t="shared" si="4"/>
        <v>2018–19 KIRI</v>
      </c>
      <c r="G97" s="46" t="str">
        <f t="array" ref="G97">A97&amp;" "&amp;SUM(IF(A97=FinyearEx,IF(C97&lt;=QldEx,1,0),0))</f>
        <v>2018–19 74</v>
      </c>
      <c r="H97" s="46" t="str">
        <f t="array" ref="H97">A97&amp;" "&amp;SUM(IF(A97=FinyearEx,IF(D97&lt;=AustraliaEx,1,0),0))</f>
        <v>2018–19 103</v>
      </c>
      <c r="I97" s="46" t="str">
        <f t="shared" si="5"/>
        <v>KIRI</v>
      </c>
      <c r="J97" s="47">
        <f t="shared" si="6"/>
        <v>5.6657469999999996</v>
      </c>
      <c r="K97" s="47">
        <f t="shared" si="7"/>
        <v>20.579661999999999</v>
      </c>
      <c r="L97" s="47"/>
    </row>
    <row r="98" spans="1:12" ht="12" customHeight="1" x14ac:dyDescent="0.2">
      <c r="A98" s="39" t="s">
        <v>319</v>
      </c>
      <c r="B98" t="s">
        <v>204</v>
      </c>
      <c r="C98">
        <v>25317634</v>
      </c>
      <c r="D98">
        <v>431699677</v>
      </c>
      <c r="E98" s="46"/>
      <c r="F98" s="46" t="str">
        <f t="shared" si="4"/>
        <v>2018–19 KUWA</v>
      </c>
      <c r="G98" s="46" t="str">
        <f t="array" ref="G98">A98&amp;" "&amp;SUM(IF(A98=FinyearEx,IF(C98&lt;=QldEx,1,0),0))</f>
        <v>2018–19 50</v>
      </c>
      <c r="H98" s="46" t="str">
        <f t="array" ref="H98">A98&amp;" "&amp;SUM(IF(A98=FinyearEx,IF(D98&lt;=AustraliaEx,1,0),0))</f>
        <v>2018–19 45</v>
      </c>
      <c r="I98" s="46" t="str">
        <f t="shared" si="5"/>
        <v>KUWA</v>
      </c>
      <c r="J98" s="47">
        <f t="shared" si="6"/>
        <v>25.317634000000002</v>
      </c>
      <c r="K98" s="47">
        <f t="shared" si="7"/>
        <v>431.69967700000001</v>
      </c>
      <c r="L98" s="47"/>
    </row>
    <row r="99" spans="1:12" ht="12" customHeight="1" x14ac:dyDescent="0.2">
      <c r="A99" s="39" t="s">
        <v>319</v>
      </c>
      <c r="B99" t="s">
        <v>205</v>
      </c>
      <c r="C99">
        <v>139706</v>
      </c>
      <c r="D99">
        <v>1873050</v>
      </c>
      <c r="E99" s="46"/>
      <c r="F99" s="46" t="str">
        <f t="shared" si="4"/>
        <v>2018–19 KYRG</v>
      </c>
      <c r="G99" s="46" t="str">
        <f t="array" ref="G99">A99&amp;" "&amp;SUM(IF(A99=FinyearEx,IF(C99&lt;=QldEx,1,0),0))</f>
        <v>2018–19 156</v>
      </c>
      <c r="H99" s="46" t="str">
        <f t="array" ref="H99">A99&amp;" "&amp;SUM(IF(A99=FinyearEx,IF(D99&lt;=AustraliaEx,1,0),0))</f>
        <v>2018–19 165</v>
      </c>
      <c r="I99" s="46" t="str">
        <f t="shared" si="5"/>
        <v>KYRG</v>
      </c>
      <c r="J99" s="47">
        <f t="shared" si="6"/>
        <v>0.139706</v>
      </c>
      <c r="K99" s="47">
        <f t="shared" si="7"/>
        <v>1.8730500000000001</v>
      </c>
      <c r="L99" s="47"/>
    </row>
    <row r="100" spans="1:12" ht="12" customHeight="1" x14ac:dyDescent="0.2">
      <c r="A100" s="39" t="s">
        <v>319</v>
      </c>
      <c r="B100" t="s">
        <v>206</v>
      </c>
      <c r="C100">
        <v>2730370</v>
      </c>
      <c r="D100">
        <v>28634071</v>
      </c>
      <c r="E100" s="46"/>
      <c r="F100" s="46" t="str">
        <f t="shared" si="4"/>
        <v>2018–19 LAOS</v>
      </c>
      <c r="G100" s="46" t="str">
        <f t="array" ref="G100">A100&amp;" "&amp;SUM(IF(A100=FinyearEx,IF(C100&lt;=QldEx,1,0),0))</f>
        <v>2018–19 95</v>
      </c>
      <c r="H100" s="46" t="str">
        <f t="array" ref="H100">A100&amp;" "&amp;SUM(IF(A100=FinyearEx,IF(D100&lt;=AustraliaEx,1,0),0))</f>
        <v>2018–19 93</v>
      </c>
      <c r="I100" s="46" t="str">
        <f t="shared" si="5"/>
        <v>LAOS</v>
      </c>
      <c r="J100" s="47">
        <f t="shared" si="6"/>
        <v>2.7303700000000002</v>
      </c>
      <c r="K100" s="47">
        <f t="shared" si="7"/>
        <v>28.634070999999999</v>
      </c>
      <c r="L100" s="47"/>
    </row>
    <row r="101" spans="1:12" ht="12" customHeight="1" x14ac:dyDescent="0.2">
      <c r="A101" s="39" t="s">
        <v>319</v>
      </c>
      <c r="B101" t="s">
        <v>207</v>
      </c>
      <c r="C101">
        <v>11462955</v>
      </c>
      <c r="D101">
        <v>24780843</v>
      </c>
      <c r="E101" s="46"/>
      <c r="F101" s="46" t="str">
        <f t="shared" si="4"/>
        <v>2018–19 LATV</v>
      </c>
      <c r="G101" s="46" t="str">
        <f t="array" ref="G101">A101&amp;" "&amp;SUM(IF(A101=FinyearEx,IF(C101&lt;=QldEx,1,0),0))</f>
        <v>2018–19 65</v>
      </c>
      <c r="H101" s="46" t="str">
        <f t="array" ref="H101">A101&amp;" "&amp;SUM(IF(A101=FinyearEx,IF(D101&lt;=AustraliaEx,1,0),0))</f>
        <v>2018–19 97</v>
      </c>
      <c r="I101" s="46" t="str">
        <f t="shared" si="5"/>
        <v>LATV</v>
      </c>
      <c r="J101" s="47">
        <f t="shared" si="6"/>
        <v>11.462954999999999</v>
      </c>
      <c r="K101" s="47">
        <f t="shared" si="7"/>
        <v>24.780843000000001</v>
      </c>
      <c r="L101" s="47"/>
    </row>
    <row r="102" spans="1:12" ht="12" customHeight="1" x14ac:dyDescent="0.2">
      <c r="A102" s="39" t="s">
        <v>319</v>
      </c>
      <c r="B102" t="s">
        <v>208</v>
      </c>
      <c r="C102">
        <v>175127</v>
      </c>
      <c r="D102">
        <v>5948760</v>
      </c>
      <c r="E102" s="46"/>
      <c r="F102" s="46" t="str">
        <f t="shared" si="4"/>
        <v>2018–19 LBYA</v>
      </c>
      <c r="G102" s="46" t="str">
        <f t="array" ref="G102">A102&amp;" "&amp;SUM(IF(A102=FinyearEx,IF(C102&lt;=QldEx,1,0),0))</f>
        <v>2018–19 151</v>
      </c>
      <c r="H102" s="46" t="str">
        <f t="array" ref="H102">A102&amp;" "&amp;SUM(IF(A102=FinyearEx,IF(D102&lt;=AustraliaEx,1,0),0))</f>
        <v>2018–19 131</v>
      </c>
      <c r="I102" s="46" t="str">
        <f t="shared" si="5"/>
        <v>LBYA</v>
      </c>
      <c r="J102" s="47">
        <f t="shared" si="6"/>
        <v>0.175127</v>
      </c>
      <c r="K102" s="47">
        <f t="shared" si="7"/>
        <v>5.94876</v>
      </c>
      <c r="L102" s="47"/>
    </row>
    <row r="103" spans="1:12" ht="12" customHeight="1" x14ac:dyDescent="0.2">
      <c r="A103" s="39" t="s">
        <v>319</v>
      </c>
      <c r="B103" t="s">
        <v>209</v>
      </c>
      <c r="C103">
        <v>9720365</v>
      </c>
      <c r="D103">
        <v>43464757</v>
      </c>
      <c r="E103" s="46"/>
      <c r="F103" s="46" t="str">
        <f t="shared" si="4"/>
        <v>2018–19 LEBA</v>
      </c>
      <c r="G103" s="46" t="str">
        <f t="array" ref="G103">A103&amp;" "&amp;SUM(IF(A103=FinyearEx,IF(C103&lt;=QldEx,1,0),0))</f>
        <v>2018–19 68</v>
      </c>
      <c r="H103" s="46" t="str">
        <f t="array" ref="H103">A103&amp;" "&amp;SUM(IF(A103=FinyearEx,IF(D103&lt;=AustraliaEx,1,0),0))</f>
        <v>2018–19 85</v>
      </c>
      <c r="I103" s="46" t="str">
        <f t="shared" si="5"/>
        <v>LEBA</v>
      </c>
      <c r="J103" s="47">
        <f t="shared" si="6"/>
        <v>9.7203649999999993</v>
      </c>
      <c r="K103" s="47">
        <f t="shared" si="7"/>
        <v>43.464756999999999</v>
      </c>
      <c r="L103" s="47"/>
    </row>
    <row r="104" spans="1:12" ht="12" customHeight="1" x14ac:dyDescent="0.2">
      <c r="A104" s="39" t="s">
        <v>319</v>
      </c>
      <c r="B104" t="s">
        <v>211</v>
      </c>
      <c r="C104">
        <v>279832</v>
      </c>
      <c r="D104">
        <v>1726406</v>
      </c>
      <c r="E104" s="46"/>
      <c r="F104" s="46" t="str">
        <f t="shared" si="4"/>
        <v>2018–19 LIBE</v>
      </c>
      <c r="G104" s="46" t="str">
        <f t="array" ref="G104">A104&amp;" "&amp;SUM(IF(A104=FinyearEx,IF(C104&lt;=QldEx,1,0),0))</f>
        <v>2018–19 143</v>
      </c>
      <c r="H104" s="46" t="str">
        <f t="array" ref="H104">A104&amp;" "&amp;SUM(IF(A104=FinyearEx,IF(D104&lt;=AustraliaEx,1,0),0))</f>
        <v>2018–19 169</v>
      </c>
      <c r="I104" s="46" t="str">
        <f t="shared" si="5"/>
        <v>LIBE</v>
      </c>
      <c r="J104" s="47">
        <f t="shared" si="6"/>
        <v>0.27983200000000003</v>
      </c>
      <c r="K104" s="47">
        <f t="shared" si="7"/>
        <v>1.7264060000000001</v>
      </c>
      <c r="L104" s="47"/>
    </row>
    <row r="105" spans="1:12" ht="12" customHeight="1" x14ac:dyDescent="0.2">
      <c r="A105" s="39" t="s">
        <v>319</v>
      </c>
      <c r="B105" t="s">
        <v>212</v>
      </c>
      <c r="C105">
        <v>1853209</v>
      </c>
      <c r="D105">
        <v>6964323</v>
      </c>
      <c r="E105" s="46"/>
      <c r="F105" s="46" t="str">
        <f t="shared" si="4"/>
        <v>2018–19 LITH</v>
      </c>
      <c r="G105" s="46" t="str">
        <f t="array" ref="G105">A105&amp;" "&amp;SUM(IF(A105=FinyearEx,IF(C105&lt;=QldEx,1,0),0))</f>
        <v>2018–19 106</v>
      </c>
      <c r="H105" s="46" t="str">
        <f t="array" ref="H105">A105&amp;" "&amp;SUM(IF(A105=FinyearEx,IF(D105&lt;=AustraliaEx,1,0),0))</f>
        <v>2018–19 128</v>
      </c>
      <c r="I105" s="46" t="str">
        <f t="shared" si="5"/>
        <v>LITH</v>
      </c>
      <c r="J105" s="47">
        <f t="shared" si="6"/>
        <v>1.8532090000000001</v>
      </c>
      <c r="K105" s="47">
        <f t="shared" si="7"/>
        <v>6.9643230000000003</v>
      </c>
      <c r="L105" s="47"/>
    </row>
    <row r="106" spans="1:12" ht="12" customHeight="1" x14ac:dyDescent="0.2">
      <c r="A106" s="39" t="s">
        <v>319</v>
      </c>
      <c r="B106" t="s">
        <v>213</v>
      </c>
      <c r="C106">
        <v>62627</v>
      </c>
      <c r="D106">
        <v>63901805</v>
      </c>
      <c r="E106" s="46"/>
      <c r="F106" s="46" t="str">
        <f t="shared" si="4"/>
        <v>2018–19 LUX</v>
      </c>
      <c r="G106" s="46" t="str">
        <f t="array" ref="G106">A106&amp;" "&amp;SUM(IF(A106=FinyearEx,IF(C106&lt;=QldEx,1,0),0))</f>
        <v>2018–19 170</v>
      </c>
      <c r="H106" s="46" t="str">
        <f t="array" ref="H106">A106&amp;" "&amp;SUM(IF(A106=FinyearEx,IF(D106&lt;=AustraliaEx,1,0),0))</f>
        <v>2018–19 74</v>
      </c>
      <c r="I106" s="46" t="str">
        <f t="shared" si="5"/>
        <v>LUX</v>
      </c>
      <c r="J106" s="47">
        <f t="shared" si="6"/>
        <v>6.2627000000000002E-2</v>
      </c>
      <c r="K106" s="47">
        <f t="shared" si="7"/>
        <v>63.901805000000003</v>
      </c>
      <c r="L106" s="47"/>
    </row>
    <row r="107" spans="1:12" ht="12" customHeight="1" x14ac:dyDescent="0.2">
      <c r="A107" s="39" t="s">
        <v>319</v>
      </c>
      <c r="B107" t="s">
        <v>214</v>
      </c>
      <c r="C107">
        <v>4580742</v>
      </c>
      <c r="D107">
        <v>71415384</v>
      </c>
      <c r="E107" s="46"/>
      <c r="F107" s="46" t="str">
        <f t="shared" si="4"/>
        <v>2018–19 MACA</v>
      </c>
      <c r="G107" s="46" t="str">
        <f t="array" ref="G107">A107&amp;" "&amp;SUM(IF(A107=FinyearEx,IF(C107&lt;=QldEx,1,0),0))</f>
        <v>2018–19 80</v>
      </c>
      <c r="H107" s="46" t="str">
        <f t="array" ref="H107">A107&amp;" "&amp;SUM(IF(A107=FinyearEx,IF(D107&lt;=AustraliaEx,1,0),0))</f>
        <v>2018–19 72</v>
      </c>
      <c r="I107" s="46" t="str">
        <f t="shared" si="5"/>
        <v>MACA</v>
      </c>
      <c r="J107" s="47">
        <f t="shared" si="6"/>
        <v>4.5807419999999999</v>
      </c>
      <c r="K107" s="47">
        <f t="shared" si="7"/>
        <v>71.415384000000003</v>
      </c>
      <c r="L107" s="47"/>
    </row>
    <row r="108" spans="1:12" ht="12" customHeight="1" x14ac:dyDescent="0.2">
      <c r="A108" s="39" t="s">
        <v>319</v>
      </c>
      <c r="B108" t="s">
        <v>215</v>
      </c>
      <c r="C108">
        <v>474221</v>
      </c>
      <c r="D108">
        <v>12532190</v>
      </c>
      <c r="E108" s="46"/>
      <c r="F108" s="46" t="str">
        <f t="shared" si="4"/>
        <v>2018–19 MALI</v>
      </c>
      <c r="G108" s="46" t="str">
        <f t="array" ref="G108">A108&amp;" "&amp;SUM(IF(A108=FinyearEx,IF(C108&lt;=QldEx,1,0),0))</f>
        <v>2018–19 131</v>
      </c>
      <c r="H108" s="46" t="str">
        <f t="array" ref="H108">A108&amp;" "&amp;SUM(IF(A108=FinyearEx,IF(D108&lt;=AustraliaEx,1,0),0))</f>
        <v>2018–19 114</v>
      </c>
      <c r="I108" s="46" t="str">
        <f t="shared" si="5"/>
        <v>MALI</v>
      </c>
      <c r="J108" s="47">
        <f t="shared" si="6"/>
        <v>0.474221</v>
      </c>
      <c r="K108" s="47">
        <f t="shared" si="7"/>
        <v>12.53219</v>
      </c>
      <c r="L108" s="47"/>
    </row>
    <row r="109" spans="1:12" ht="12" customHeight="1" x14ac:dyDescent="0.2">
      <c r="A109" s="39" t="s">
        <v>319</v>
      </c>
      <c r="B109" t="s">
        <v>216</v>
      </c>
      <c r="C109">
        <v>1034492</v>
      </c>
      <c r="D109">
        <v>5107833</v>
      </c>
      <c r="E109" s="46"/>
      <c r="F109" s="46" t="str">
        <f t="shared" si="4"/>
        <v>2018–19 MARS</v>
      </c>
      <c r="G109" s="46" t="str">
        <f t="array" ref="G109">A109&amp;" "&amp;SUM(IF(A109=FinyearEx,IF(C109&lt;=QldEx,1,0),0))</f>
        <v>2018–19 117</v>
      </c>
      <c r="H109" s="46" t="str">
        <f t="array" ref="H109">A109&amp;" "&amp;SUM(IF(A109=FinyearEx,IF(D109&lt;=AustraliaEx,1,0),0))</f>
        <v>2018–19 137</v>
      </c>
      <c r="I109" s="46" t="str">
        <f t="shared" si="5"/>
        <v>MARS</v>
      </c>
      <c r="J109" s="47">
        <f t="shared" si="6"/>
        <v>1.034492</v>
      </c>
      <c r="K109" s="47">
        <f t="shared" si="7"/>
        <v>5.1078330000000003</v>
      </c>
      <c r="L109" s="47"/>
    </row>
    <row r="110" spans="1:12" ht="12" customHeight="1" x14ac:dyDescent="0.2">
      <c r="A110" s="39" t="s">
        <v>319</v>
      </c>
      <c r="B110" t="s">
        <v>217</v>
      </c>
      <c r="C110">
        <v>1324862</v>
      </c>
      <c r="D110">
        <v>23834274</v>
      </c>
      <c r="E110" s="46"/>
      <c r="F110" s="46" t="str">
        <f t="shared" si="4"/>
        <v>2018–19 MASY</v>
      </c>
      <c r="G110" s="46" t="str">
        <f t="array" ref="G110">A110&amp;" "&amp;SUM(IF(A110=FinyearEx,IF(C110&lt;=QldEx,1,0),0))</f>
        <v>2018–19 112</v>
      </c>
      <c r="H110" s="46" t="str">
        <f t="array" ref="H110">A110&amp;" "&amp;SUM(IF(A110=FinyearEx,IF(D110&lt;=AustraliaEx,1,0),0))</f>
        <v>2018–19 99</v>
      </c>
      <c r="I110" s="46" t="str">
        <f t="shared" si="5"/>
        <v>MASY</v>
      </c>
      <c r="J110" s="47">
        <f t="shared" si="6"/>
        <v>1.324862</v>
      </c>
      <c r="K110" s="47">
        <f t="shared" si="7"/>
        <v>23.834274000000001</v>
      </c>
      <c r="L110" s="47"/>
    </row>
    <row r="111" spans="1:12" ht="12" customHeight="1" x14ac:dyDescent="0.2">
      <c r="A111" s="39" t="s">
        <v>319</v>
      </c>
      <c r="B111" t="s">
        <v>218</v>
      </c>
      <c r="C111">
        <v>3766559</v>
      </c>
      <c r="D111">
        <v>104397499</v>
      </c>
      <c r="E111" s="46"/>
      <c r="F111" s="46" t="str">
        <f t="shared" si="4"/>
        <v>2018–19 MAUS</v>
      </c>
      <c r="G111" s="46" t="str">
        <f t="array" ref="G111">A111&amp;" "&amp;SUM(IF(A111=FinyearEx,IF(C111&lt;=QldEx,1,0),0))</f>
        <v>2018–19 88</v>
      </c>
      <c r="H111" s="46" t="str">
        <f t="array" ref="H111">A111&amp;" "&amp;SUM(IF(A111=FinyearEx,IF(D111&lt;=AustraliaEx,1,0),0))</f>
        <v>2018–19 63</v>
      </c>
      <c r="I111" s="46" t="str">
        <f t="shared" si="5"/>
        <v>MAUS</v>
      </c>
      <c r="J111" s="47">
        <f t="shared" si="6"/>
        <v>3.766559</v>
      </c>
      <c r="K111" s="47">
        <f t="shared" si="7"/>
        <v>104.397499</v>
      </c>
      <c r="L111" s="47"/>
    </row>
    <row r="112" spans="1:12" ht="12" customHeight="1" x14ac:dyDescent="0.2">
      <c r="A112" s="39" t="s">
        <v>319</v>
      </c>
      <c r="B112" t="s">
        <v>219</v>
      </c>
      <c r="C112">
        <v>11952</v>
      </c>
      <c r="D112">
        <v>46938</v>
      </c>
      <c r="E112" s="46"/>
      <c r="F112" s="46" t="str">
        <f t="shared" si="4"/>
        <v>2018–19 MDOV</v>
      </c>
      <c r="G112" s="46" t="str">
        <f t="array" ref="G112">A112&amp;" "&amp;SUM(IF(A112=FinyearEx,IF(C112&lt;=QldEx,1,0),0))</f>
        <v>2018–19 188</v>
      </c>
      <c r="H112" s="46" t="str">
        <f t="array" ref="H112">A112&amp;" "&amp;SUM(IF(A112=FinyearEx,IF(D112&lt;=AustraliaEx,1,0),0))</f>
        <v>2018–19 216</v>
      </c>
      <c r="I112" s="46" t="str">
        <f t="shared" si="5"/>
        <v>MDOV</v>
      </c>
      <c r="J112" s="47">
        <f t="shared" si="6"/>
        <v>1.1952000000000001E-2</v>
      </c>
      <c r="K112" s="47">
        <f t="shared" si="7"/>
        <v>4.6938000000000001E-2</v>
      </c>
      <c r="L112" s="47"/>
    </row>
    <row r="113" spans="1:12" ht="12" customHeight="1" x14ac:dyDescent="0.2">
      <c r="A113" s="39" t="s">
        <v>319</v>
      </c>
      <c r="B113" t="s">
        <v>220</v>
      </c>
      <c r="C113">
        <v>46509577</v>
      </c>
      <c r="D113">
        <v>287830009</v>
      </c>
      <c r="E113" s="46"/>
      <c r="F113" s="46" t="str">
        <f t="shared" si="4"/>
        <v>2018–19 MEXI</v>
      </c>
      <c r="G113" s="46" t="str">
        <f t="array" ref="G113">A113&amp;" "&amp;SUM(IF(A113=FinyearEx,IF(C113&lt;=QldEx,1,0),0))</f>
        <v>2018–19 43</v>
      </c>
      <c r="H113" s="46" t="str">
        <f t="array" ref="H113">A113&amp;" "&amp;SUM(IF(A113=FinyearEx,IF(D113&lt;=AustraliaEx,1,0),0))</f>
        <v>2018–19 49</v>
      </c>
      <c r="I113" s="46" t="str">
        <f t="shared" si="5"/>
        <v>MEXI</v>
      </c>
      <c r="J113" s="47">
        <f t="shared" si="6"/>
        <v>46.509577</v>
      </c>
      <c r="K113" s="47">
        <f t="shared" si="7"/>
        <v>287.83000900000002</v>
      </c>
      <c r="L113" s="47"/>
    </row>
    <row r="114" spans="1:12" ht="12" customHeight="1" x14ac:dyDescent="0.2">
      <c r="A114" s="39" t="s">
        <v>319</v>
      </c>
      <c r="B114" t="s">
        <v>221</v>
      </c>
      <c r="C114">
        <v>2021510</v>
      </c>
      <c r="D114">
        <v>5870990</v>
      </c>
      <c r="E114" s="46"/>
      <c r="F114" s="46" t="str">
        <f t="shared" si="4"/>
        <v>2018–19 MICR</v>
      </c>
      <c r="G114" s="46" t="str">
        <f t="array" ref="G114">A114&amp;" "&amp;SUM(IF(A114=FinyearEx,IF(C114&lt;=QldEx,1,0),0))</f>
        <v>2018–19 100</v>
      </c>
      <c r="H114" s="46" t="str">
        <f t="array" ref="H114">A114&amp;" "&amp;SUM(IF(A114=FinyearEx,IF(D114&lt;=AustraliaEx,1,0),0))</f>
        <v>2018–19 132</v>
      </c>
      <c r="I114" s="46" t="str">
        <f t="shared" si="5"/>
        <v>MICR</v>
      </c>
      <c r="J114" s="47">
        <f t="shared" si="6"/>
        <v>2.0215100000000001</v>
      </c>
      <c r="K114" s="47">
        <f t="shared" si="7"/>
        <v>5.8709899999999999</v>
      </c>
      <c r="L114" s="47"/>
    </row>
    <row r="115" spans="1:12" ht="12" customHeight="1" x14ac:dyDescent="0.2">
      <c r="A115" s="39" t="s">
        <v>319</v>
      </c>
      <c r="B115" t="s">
        <v>222</v>
      </c>
      <c r="C115">
        <v>2054961090</v>
      </c>
      <c r="D115">
        <v>8839024285</v>
      </c>
      <c r="E115" s="46"/>
      <c r="F115" s="46" t="str">
        <f t="shared" si="4"/>
        <v>2018–19 MLAY</v>
      </c>
      <c r="G115" s="46" t="str">
        <f t="array" ref="G115">A115&amp;" "&amp;SUM(IF(A115=FinyearEx,IF(C115&lt;=QldEx,1,0),0))</f>
        <v>2018–19 7</v>
      </c>
      <c r="H115" s="46" t="str">
        <f t="array" ref="H115">A115&amp;" "&amp;SUM(IF(A115=FinyearEx,IF(D115&lt;=AustraliaEx,1,0),0))</f>
        <v>2018–19 9</v>
      </c>
      <c r="I115" s="46" t="str">
        <f t="shared" si="5"/>
        <v>MLAY</v>
      </c>
      <c r="J115" s="47">
        <f t="shared" si="6"/>
        <v>2054.9610899999998</v>
      </c>
      <c r="K115" s="47">
        <f t="shared" si="7"/>
        <v>8839.0242849999995</v>
      </c>
      <c r="L115" s="47"/>
    </row>
    <row r="116" spans="1:12" ht="12" customHeight="1" x14ac:dyDescent="0.2">
      <c r="A116" s="39" t="s">
        <v>319</v>
      </c>
      <c r="B116" t="s">
        <v>223</v>
      </c>
      <c r="C116">
        <v>4801961</v>
      </c>
      <c r="D116">
        <v>50891675</v>
      </c>
      <c r="E116" s="46"/>
      <c r="F116" s="46" t="str">
        <f t="shared" si="4"/>
        <v>2018–19 MLDV</v>
      </c>
      <c r="G116" s="46" t="str">
        <f t="array" ref="G116">A116&amp;" "&amp;SUM(IF(A116=FinyearEx,IF(C116&lt;=QldEx,1,0),0))</f>
        <v>2018–19 77</v>
      </c>
      <c r="H116" s="46" t="str">
        <f t="array" ref="H116">A116&amp;" "&amp;SUM(IF(A116=FinyearEx,IF(D116&lt;=AustraliaEx,1,0),0))</f>
        <v>2018–19 80</v>
      </c>
      <c r="I116" s="46" t="str">
        <f t="shared" si="5"/>
        <v>MLDV</v>
      </c>
      <c r="J116" s="47">
        <f t="shared" si="6"/>
        <v>4.8019610000000004</v>
      </c>
      <c r="K116" s="47">
        <f t="shared" si="7"/>
        <v>50.891674999999999</v>
      </c>
      <c r="L116" s="47"/>
    </row>
    <row r="117" spans="1:12" ht="12" customHeight="1" x14ac:dyDescent="0.2">
      <c r="A117" s="39" t="s">
        <v>319</v>
      </c>
      <c r="B117" t="s">
        <v>224</v>
      </c>
      <c r="C117">
        <v>70613</v>
      </c>
      <c r="D117">
        <v>5393448</v>
      </c>
      <c r="E117" s="46"/>
      <c r="F117" s="46" t="str">
        <f t="shared" si="4"/>
        <v>2018–19 MLTA</v>
      </c>
      <c r="G117" s="46" t="str">
        <f t="array" ref="G117">A117&amp;" "&amp;SUM(IF(A117=FinyearEx,IF(C117&lt;=QldEx,1,0),0))</f>
        <v>2018–19 168</v>
      </c>
      <c r="H117" s="46" t="str">
        <f t="array" ref="H117">A117&amp;" "&amp;SUM(IF(A117=FinyearEx,IF(D117&lt;=AustraliaEx,1,0),0))</f>
        <v>2018–19 134</v>
      </c>
      <c r="I117" s="46" t="str">
        <f t="shared" si="5"/>
        <v>MLTA</v>
      </c>
      <c r="J117" s="47">
        <f t="shared" si="6"/>
        <v>7.0612999999999995E-2</v>
      </c>
      <c r="K117" s="47">
        <f t="shared" si="7"/>
        <v>5.3934480000000002</v>
      </c>
      <c r="L117" s="47"/>
    </row>
    <row r="118" spans="1:12" ht="12" customHeight="1" x14ac:dyDescent="0.2">
      <c r="A118" s="39" t="s">
        <v>319</v>
      </c>
      <c r="B118" t="s">
        <v>225</v>
      </c>
      <c r="C118">
        <v>6462</v>
      </c>
      <c r="D118">
        <v>296942</v>
      </c>
      <c r="E118" s="46"/>
      <c r="F118" s="46" t="str">
        <f t="shared" si="4"/>
        <v>2018–19 MLWI</v>
      </c>
      <c r="G118" s="46" t="str">
        <f t="array" ref="G118">A118&amp;" "&amp;SUM(IF(A118=FinyearEx,IF(C118&lt;=QldEx,1,0),0))</f>
        <v>2018–19 196</v>
      </c>
      <c r="H118" s="46" t="str">
        <f t="array" ref="H118">A118&amp;" "&amp;SUM(IF(A118=FinyearEx,IF(D118&lt;=AustraliaEx,1,0),0))</f>
        <v>2018–19 200</v>
      </c>
      <c r="I118" s="46" t="str">
        <f t="shared" si="5"/>
        <v>MLWI</v>
      </c>
      <c r="J118" s="47">
        <f t="shared" si="6"/>
        <v>6.4619999999999999E-3</v>
      </c>
      <c r="K118" s="47">
        <f t="shared" si="7"/>
        <v>0.29694199999999998</v>
      </c>
      <c r="L118" s="47"/>
    </row>
    <row r="119" spans="1:12" ht="12" customHeight="1" x14ac:dyDescent="0.2">
      <c r="A119" s="39" t="s">
        <v>319</v>
      </c>
      <c r="B119" t="s">
        <v>226</v>
      </c>
      <c r="C119">
        <v>15356912</v>
      </c>
      <c r="D119">
        <v>43576601</v>
      </c>
      <c r="E119" s="46"/>
      <c r="F119" s="46" t="str">
        <f t="shared" si="4"/>
        <v>2018–19 MNGL</v>
      </c>
      <c r="G119" s="46" t="str">
        <f t="array" ref="G119">A119&amp;" "&amp;SUM(IF(A119=FinyearEx,IF(C119&lt;=QldEx,1,0),0))</f>
        <v>2018–19 57</v>
      </c>
      <c r="H119" s="46" t="str">
        <f t="array" ref="H119">A119&amp;" "&amp;SUM(IF(A119=FinyearEx,IF(D119&lt;=AustraliaEx,1,0),0))</f>
        <v>2018–19 84</v>
      </c>
      <c r="I119" s="46" t="str">
        <f t="shared" si="5"/>
        <v>MNGL</v>
      </c>
      <c r="J119" s="47">
        <f t="shared" si="6"/>
        <v>15.356911999999999</v>
      </c>
      <c r="K119" s="47">
        <f t="shared" si="7"/>
        <v>43.576600999999997</v>
      </c>
      <c r="L119" s="47"/>
    </row>
    <row r="120" spans="1:12" ht="12" customHeight="1" x14ac:dyDescent="0.2">
      <c r="A120" s="39" t="s">
        <v>319</v>
      </c>
      <c r="B120" t="s">
        <v>352</v>
      </c>
      <c r="C120">
        <v>0</v>
      </c>
      <c r="D120">
        <v>1760824</v>
      </c>
      <c r="E120" s="46"/>
      <c r="F120" s="46" t="str">
        <f t="shared" si="4"/>
        <v>2018–19 MONT</v>
      </c>
      <c r="G120" s="46" t="str">
        <f t="array" ref="G120">A120&amp;" "&amp;SUM(IF(A120=FinyearEx,IF(C120&lt;=QldEx,1,0),0))</f>
        <v>2018–19 220</v>
      </c>
      <c r="H120" s="46" t="str">
        <f t="array" ref="H120">A120&amp;" "&amp;SUM(IF(A120=FinyearEx,IF(D120&lt;=AustraliaEx,1,0),0))</f>
        <v>2018–19 167</v>
      </c>
      <c r="I120" s="46" t="str">
        <f t="shared" si="5"/>
        <v>MONT</v>
      </c>
      <c r="J120" s="47">
        <f t="shared" si="6"/>
        <v>0</v>
      </c>
      <c r="K120" s="47">
        <f t="shared" si="7"/>
        <v>1.7608239999999999</v>
      </c>
      <c r="L120" s="47"/>
    </row>
    <row r="121" spans="1:12" ht="12" customHeight="1" x14ac:dyDescent="0.2">
      <c r="A121" s="39" t="s">
        <v>319</v>
      </c>
      <c r="B121" t="s">
        <v>227</v>
      </c>
      <c r="C121">
        <v>1673270</v>
      </c>
      <c r="D121">
        <v>15404423</v>
      </c>
      <c r="E121" s="46"/>
      <c r="F121" s="46" t="str">
        <f t="shared" si="4"/>
        <v>2018–19 MORO</v>
      </c>
      <c r="G121" s="46" t="str">
        <f t="array" ref="G121">A121&amp;" "&amp;SUM(IF(A121=FinyearEx,IF(C121&lt;=QldEx,1,0),0))</f>
        <v>2018–19 109</v>
      </c>
      <c r="H121" s="46" t="str">
        <f t="array" ref="H121">A121&amp;" "&amp;SUM(IF(A121=FinyearEx,IF(D121&lt;=AustraliaEx,1,0),0))</f>
        <v>2018–19 107</v>
      </c>
      <c r="I121" s="46" t="str">
        <f t="shared" si="5"/>
        <v>MORO</v>
      </c>
      <c r="J121" s="47">
        <f t="shared" si="6"/>
        <v>1.67327</v>
      </c>
      <c r="K121" s="47">
        <f t="shared" si="7"/>
        <v>15.404423</v>
      </c>
      <c r="L121" s="47"/>
    </row>
    <row r="122" spans="1:12" ht="12" customHeight="1" x14ac:dyDescent="0.2">
      <c r="A122" s="39" t="s">
        <v>319</v>
      </c>
      <c r="B122" t="s">
        <v>228</v>
      </c>
      <c r="C122">
        <v>4038443</v>
      </c>
      <c r="D122">
        <v>665236228</v>
      </c>
      <c r="E122" s="46"/>
      <c r="F122" s="46" t="str">
        <f t="shared" si="4"/>
        <v>2018–19 MOZA</v>
      </c>
      <c r="G122" s="46" t="str">
        <f t="array" ref="G122">A122&amp;" "&amp;SUM(IF(A122=FinyearEx,IF(C122&lt;=QldEx,1,0),0))</f>
        <v>2018–19 86</v>
      </c>
      <c r="H122" s="46" t="str">
        <f t="array" ref="H122">A122&amp;" "&amp;SUM(IF(A122=FinyearEx,IF(D122&lt;=AustraliaEx,1,0),0))</f>
        <v>2018–19 34</v>
      </c>
      <c r="I122" s="46" t="str">
        <f t="shared" si="5"/>
        <v>MOZA</v>
      </c>
      <c r="J122" s="47">
        <f t="shared" si="6"/>
        <v>4.038443</v>
      </c>
      <c r="K122" s="47">
        <f t="shared" si="7"/>
        <v>665.23622799999998</v>
      </c>
      <c r="L122" s="47"/>
    </row>
    <row r="123" spans="1:12" ht="12" customHeight="1" x14ac:dyDescent="0.2">
      <c r="A123" s="39" t="s">
        <v>319</v>
      </c>
      <c r="B123" t="s">
        <v>229</v>
      </c>
      <c r="C123">
        <v>98157</v>
      </c>
      <c r="D123">
        <v>4367726</v>
      </c>
      <c r="E123" s="46"/>
      <c r="F123" s="46" t="str">
        <f t="shared" si="4"/>
        <v>2018–19 MRNS</v>
      </c>
      <c r="G123" s="46" t="str">
        <f t="array" ref="G123">A123&amp;" "&amp;SUM(IF(A123=FinyearEx,IF(C123&lt;=QldEx,1,0),0))</f>
        <v>2018–19 164</v>
      </c>
      <c r="H123" s="46" t="str">
        <f t="array" ref="H123">A123&amp;" "&amp;SUM(IF(A123=FinyearEx,IF(D123&lt;=AustraliaEx,1,0),0))</f>
        <v>2018–19 141</v>
      </c>
      <c r="I123" s="46" t="str">
        <f t="shared" si="5"/>
        <v>MRNS</v>
      </c>
      <c r="J123" s="47">
        <f t="shared" si="6"/>
        <v>9.8156999999999994E-2</v>
      </c>
      <c r="K123" s="47">
        <f t="shared" si="7"/>
        <v>4.3677260000000002</v>
      </c>
      <c r="L123" s="47"/>
    </row>
    <row r="124" spans="1:12" ht="12" customHeight="1" x14ac:dyDescent="0.2">
      <c r="A124" s="39" t="s">
        <v>319</v>
      </c>
      <c r="B124" t="s">
        <v>230</v>
      </c>
      <c r="C124">
        <v>4290038</v>
      </c>
      <c r="D124">
        <v>10403016</v>
      </c>
      <c r="E124" s="46"/>
      <c r="F124" s="46" t="str">
        <f t="shared" si="4"/>
        <v>2018–19 MRTN</v>
      </c>
      <c r="G124" s="46" t="str">
        <f t="array" ref="G124">A124&amp;" "&amp;SUM(IF(A124=FinyearEx,IF(C124&lt;=QldEx,1,0),0))</f>
        <v>2018–19 82</v>
      </c>
      <c r="H124" s="46" t="str">
        <f t="array" ref="H124">A124&amp;" "&amp;SUM(IF(A124=FinyearEx,IF(D124&lt;=AustraliaEx,1,0),0))</f>
        <v>2018–19 116</v>
      </c>
      <c r="I124" s="46" t="str">
        <f t="shared" si="5"/>
        <v>MRTN</v>
      </c>
      <c r="J124" s="47">
        <f t="shared" si="6"/>
        <v>4.290038</v>
      </c>
      <c r="K124" s="47">
        <f t="shared" si="7"/>
        <v>10.403015999999999</v>
      </c>
      <c r="L124" s="47"/>
    </row>
    <row r="125" spans="1:12" ht="12" customHeight="1" x14ac:dyDescent="0.2">
      <c r="A125" s="39" t="s">
        <v>319</v>
      </c>
      <c r="B125" t="s">
        <v>335</v>
      </c>
      <c r="C125">
        <v>0</v>
      </c>
      <c r="D125">
        <v>152476</v>
      </c>
      <c r="E125" s="46"/>
      <c r="F125" s="46" t="str">
        <f t="shared" si="4"/>
        <v>2018–19 MTEN</v>
      </c>
      <c r="G125" s="46" t="str">
        <f t="array" ref="G125">A125&amp;" "&amp;SUM(IF(A125=FinyearEx,IF(C125&lt;=QldEx,1,0),0))</f>
        <v>2018–19 220</v>
      </c>
      <c r="H125" s="46" t="str">
        <f t="array" ref="H125">A125&amp;" "&amp;SUM(IF(A125=FinyearEx,IF(D125&lt;=AustraliaEx,1,0),0))</f>
        <v>2018–19 208</v>
      </c>
      <c r="I125" s="46" t="str">
        <f t="shared" si="5"/>
        <v>MTEN</v>
      </c>
      <c r="J125" s="47">
        <f t="shared" si="6"/>
        <v>0</v>
      </c>
      <c r="K125" s="47">
        <f t="shared" si="7"/>
        <v>0.152476</v>
      </c>
      <c r="L125" s="47"/>
    </row>
    <row r="126" spans="1:12" ht="12" customHeight="1" x14ac:dyDescent="0.2">
      <c r="A126" s="39" t="s">
        <v>319</v>
      </c>
      <c r="B126" t="s">
        <v>231</v>
      </c>
      <c r="C126">
        <v>1828683</v>
      </c>
      <c r="D126">
        <v>9497822</v>
      </c>
      <c r="E126" s="46"/>
      <c r="F126" s="46" t="str">
        <f t="shared" si="4"/>
        <v>2018–19 NAMI</v>
      </c>
      <c r="G126" s="46" t="str">
        <f t="array" ref="G126">A126&amp;" "&amp;SUM(IF(A126=FinyearEx,IF(C126&lt;=QldEx,1,0),0))</f>
        <v>2018–19 107</v>
      </c>
      <c r="H126" s="46" t="str">
        <f t="array" ref="H126">A126&amp;" "&amp;SUM(IF(A126=FinyearEx,IF(D126&lt;=AustraliaEx,1,0),0))</f>
        <v>2018–19 121</v>
      </c>
      <c r="I126" s="46" t="str">
        <f t="shared" si="5"/>
        <v>NAMI</v>
      </c>
      <c r="J126" s="47">
        <f t="shared" si="6"/>
        <v>1.8286830000000001</v>
      </c>
      <c r="K126" s="47">
        <f t="shared" si="7"/>
        <v>9.4978219999999993</v>
      </c>
      <c r="L126" s="47"/>
    </row>
    <row r="127" spans="1:12" ht="12" customHeight="1" x14ac:dyDescent="0.2">
      <c r="A127" s="39" t="s">
        <v>319</v>
      </c>
      <c r="B127" t="s">
        <v>232</v>
      </c>
      <c r="C127">
        <v>30365129</v>
      </c>
      <c r="D127">
        <v>41923447</v>
      </c>
      <c r="E127" s="46"/>
      <c r="F127" s="46" t="str">
        <f t="shared" si="4"/>
        <v>2018–19 NAUR</v>
      </c>
      <c r="G127" s="46" t="str">
        <f t="array" ref="G127">A127&amp;" "&amp;SUM(IF(A127=FinyearEx,IF(C127&lt;=QldEx,1,0),0))</f>
        <v>2018–19 48</v>
      </c>
      <c r="H127" s="46" t="str">
        <f t="array" ref="H127">A127&amp;" "&amp;SUM(IF(A127=FinyearEx,IF(D127&lt;=AustraliaEx,1,0),0))</f>
        <v>2018–19 86</v>
      </c>
      <c r="I127" s="46" t="str">
        <f t="shared" si="5"/>
        <v>NAUR</v>
      </c>
      <c r="J127" s="47">
        <f t="shared" si="6"/>
        <v>30.365129</v>
      </c>
      <c r="K127" s="47">
        <f t="shared" si="7"/>
        <v>41.923447000000003</v>
      </c>
      <c r="L127" s="47"/>
    </row>
    <row r="128" spans="1:12" ht="12" customHeight="1" x14ac:dyDescent="0.2">
      <c r="A128" s="39" t="s">
        <v>319</v>
      </c>
      <c r="B128" t="s">
        <v>233</v>
      </c>
      <c r="C128">
        <v>76117937</v>
      </c>
      <c r="D128">
        <v>445638712</v>
      </c>
      <c r="E128" s="46"/>
      <c r="F128" s="46" t="str">
        <f t="shared" si="4"/>
        <v>2018–19 NCAL</v>
      </c>
      <c r="G128" s="46" t="str">
        <f t="array" ref="G128">A128&amp;" "&amp;SUM(IF(A128=FinyearEx,IF(C128&lt;=QldEx,1,0),0))</f>
        <v>2018–19 38</v>
      </c>
      <c r="H128" s="46" t="str">
        <f t="array" ref="H128">A128&amp;" "&amp;SUM(IF(A128=FinyearEx,IF(D128&lt;=AustraliaEx,1,0),0))</f>
        <v>2018–19 43</v>
      </c>
      <c r="I128" s="46" t="str">
        <f t="shared" si="5"/>
        <v>NCAL</v>
      </c>
      <c r="J128" s="47">
        <f t="shared" si="6"/>
        <v>76.117936999999998</v>
      </c>
      <c r="K128" s="47">
        <f t="shared" si="7"/>
        <v>445.638712</v>
      </c>
      <c r="L128" s="47"/>
    </row>
    <row r="129" spans="1:12" ht="12" customHeight="1" x14ac:dyDescent="0.2">
      <c r="A129" s="39" t="s">
        <v>319</v>
      </c>
      <c r="B129" t="s">
        <v>323</v>
      </c>
      <c r="C129">
        <v>0</v>
      </c>
      <c r="D129">
        <v>4573316622</v>
      </c>
      <c r="E129" s="46"/>
      <c r="F129" s="46" t="str">
        <f t="shared" si="4"/>
        <v>2018–19 NCD</v>
      </c>
      <c r="G129" s="46" t="str">
        <f t="array" ref="G129">A129&amp;" "&amp;SUM(IF(A129=FinyearEx,IF(C129&lt;=QldEx,1,0),0))</f>
        <v>2018–19 220</v>
      </c>
      <c r="H129" s="46" t="str">
        <f t="array" ref="H129">A129&amp;" "&amp;SUM(IF(A129=FinyearEx,IF(D129&lt;=AustraliaEx,1,0),0))</f>
        <v>2018–19 15</v>
      </c>
      <c r="I129" s="46" t="str">
        <f t="shared" si="5"/>
        <v>NCD</v>
      </c>
      <c r="J129" s="47">
        <f t="shared" si="6"/>
        <v>0</v>
      </c>
      <c r="K129" s="47">
        <f t="shared" si="7"/>
        <v>4573.3166220000003</v>
      </c>
      <c r="L129" s="47"/>
    </row>
    <row r="130" spans="1:12" ht="12" customHeight="1" x14ac:dyDescent="0.2">
      <c r="A130" s="39" t="s">
        <v>319</v>
      </c>
      <c r="B130" t="s">
        <v>234</v>
      </c>
      <c r="C130">
        <v>13553145</v>
      </c>
      <c r="D130">
        <v>36779946</v>
      </c>
      <c r="E130" s="46"/>
      <c r="F130" s="46" t="str">
        <f t="shared" si="4"/>
        <v>2018–19 NEPA</v>
      </c>
      <c r="G130" s="46" t="str">
        <f t="array" ref="G130">A130&amp;" "&amp;SUM(IF(A130=FinyearEx,IF(C130&lt;=QldEx,1,0),0))</f>
        <v>2018–19 60</v>
      </c>
      <c r="H130" s="46" t="str">
        <f t="array" ref="H130">A130&amp;" "&amp;SUM(IF(A130=FinyearEx,IF(D130&lt;=AustraliaEx,1,0),0))</f>
        <v>2018–19 88</v>
      </c>
      <c r="I130" s="46" t="str">
        <f t="shared" si="5"/>
        <v>NEPA</v>
      </c>
      <c r="J130" s="47">
        <f t="shared" si="6"/>
        <v>13.553145000000001</v>
      </c>
      <c r="K130" s="47">
        <f t="shared" si="7"/>
        <v>36.779946000000002</v>
      </c>
      <c r="L130" s="47"/>
    </row>
    <row r="131" spans="1:12" ht="12" customHeight="1" x14ac:dyDescent="0.2">
      <c r="A131" s="39" t="s">
        <v>319</v>
      </c>
      <c r="B131" t="s">
        <v>235</v>
      </c>
      <c r="C131">
        <v>1779525406</v>
      </c>
      <c r="D131">
        <v>3587345318</v>
      </c>
      <c r="E131" s="43"/>
      <c r="F131" s="46" t="str">
        <f t="shared" ref="F131:F194" si="8">A131&amp;" "&amp;B131</f>
        <v>2018–19 NETH</v>
      </c>
      <c r="G131" s="46" t="str">
        <f t="array" ref="G131">A131&amp;" "&amp;SUM(IF(A131=FinyearEx,IF(C131&lt;=QldEx,1,0),0))</f>
        <v>2018–19 9</v>
      </c>
      <c r="H131" s="46" t="str">
        <f t="array" ref="H131">A131&amp;" "&amp;SUM(IF(A131=FinyearEx,IF(D131&lt;=AustraliaEx,1,0),0))</f>
        <v>2018–19 17</v>
      </c>
      <c r="I131" s="46" t="str">
        <f t="shared" ref="I131:I194" si="9">B131</f>
        <v>NETH</v>
      </c>
      <c r="J131" s="47">
        <f t="shared" ref="J131:J194" si="10">C131/1000000</f>
        <v>1779.525406</v>
      </c>
      <c r="K131" s="47">
        <f t="shared" ref="K131:K194" si="11">D131/1000000</f>
        <v>3587.3453180000001</v>
      </c>
      <c r="L131" s="47"/>
    </row>
    <row r="132" spans="1:12" ht="12" customHeight="1" x14ac:dyDescent="0.2">
      <c r="A132" s="39" t="s">
        <v>319</v>
      </c>
      <c r="B132" t="s">
        <v>236</v>
      </c>
      <c r="C132">
        <v>10306556</v>
      </c>
      <c r="D132">
        <v>96765617</v>
      </c>
      <c r="E132" s="46"/>
      <c r="F132" s="46" t="str">
        <f t="shared" si="8"/>
        <v>2018–19 NGRA</v>
      </c>
      <c r="G132" s="46" t="str">
        <f t="array" ref="G132">A132&amp;" "&amp;SUM(IF(A132=FinyearEx,IF(C132&lt;=QldEx,1,0),0))</f>
        <v>2018–19 66</v>
      </c>
      <c r="H132" s="46" t="str">
        <f t="array" ref="H132">A132&amp;" "&amp;SUM(IF(A132=FinyearEx,IF(D132&lt;=AustraliaEx,1,0),0))</f>
        <v>2018–19 64</v>
      </c>
      <c r="I132" s="46" t="str">
        <f t="shared" si="9"/>
        <v>NGRA</v>
      </c>
      <c r="J132" s="47">
        <f t="shared" si="10"/>
        <v>10.306556</v>
      </c>
      <c r="K132" s="47">
        <f t="shared" si="11"/>
        <v>96.765617000000006</v>
      </c>
      <c r="L132" s="47"/>
    </row>
    <row r="133" spans="1:12" ht="12" customHeight="1" x14ac:dyDescent="0.2">
      <c r="A133" s="39" t="s">
        <v>319</v>
      </c>
      <c r="B133" t="s">
        <v>237</v>
      </c>
      <c r="C133">
        <v>61758</v>
      </c>
      <c r="D133">
        <v>1713289</v>
      </c>
      <c r="E133" s="46"/>
      <c r="F133" s="46" t="str">
        <f t="shared" si="8"/>
        <v>2018–19 NICA</v>
      </c>
      <c r="G133" s="46" t="str">
        <f t="array" ref="G133">A133&amp;" "&amp;SUM(IF(A133=FinyearEx,IF(C133&lt;=QldEx,1,0),0))</f>
        <v>2018–19 171</v>
      </c>
      <c r="H133" s="46" t="str">
        <f t="array" ref="H133">A133&amp;" "&amp;SUM(IF(A133=FinyearEx,IF(D133&lt;=AustraliaEx,1,0),0))</f>
        <v>2018–19 170</v>
      </c>
      <c r="I133" s="46" t="str">
        <f t="shared" si="9"/>
        <v>NICA</v>
      </c>
      <c r="J133" s="47">
        <f t="shared" si="10"/>
        <v>6.1758E-2</v>
      </c>
      <c r="K133" s="47">
        <f t="shared" si="11"/>
        <v>1.7132890000000001</v>
      </c>
      <c r="L133" s="47"/>
    </row>
    <row r="134" spans="1:12" ht="12" customHeight="1" x14ac:dyDescent="0.2">
      <c r="A134" s="39" t="s">
        <v>319</v>
      </c>
      <c r="B134" t="s">
        <v>238</v>
      </c>
      <c r="C134">
        <v>43836</v>
      </c>
      <c r="D134">
        <v>306342</v>
      </c>
      <c r="E134" s="46"/>
      <c r="F134" s="46" t="str">
        <f t="shared" si="8"/>
        <v>2018–19 NIGE</v>
      </c>
      <c r="G134" s="46" t="str">
        <f t="array" ref="G134">A134&amp;" "&amp;SUM(IF(A134=FinyearEx,IF(C134&lt;=QldEx,1,0),0))</f>
        <v>2018–19 178</v>
      </c>
      <c r="H134" s="46" t="str">
        <f t="array" ref="H134">A134&amp;" "&amp;SUM(IF(A134=FinyearEx,IF(D134&lt;=AustraliaEx,1,0),0))</f>
        <v>2018–19 199</v>
      </c>
      <c r="I134" s="46" t="str">
        <f t="shared" si="9"/>
        <v>NIGE</v>
      </c>
      <c r="J134" s="47">
        <f t="shared" si="10"/>
        <v>4.3836E-2</v>
      </c>
      <c r="K134" s="47">
        <f t="shared" si="11"/>
        <v>0.306342</v>
      </c>
      <c r="L134" s="47"/>
    </row>
    <row r="135" spans="1:12" ht="12" customHeight="1" x14ac:dyDescent="0.2">
      <c r="A135" s="39" t="s">
        <v>319</v>
      </c>
      <c r="B135" t="s">
        <v>239</v>
      </c>
      <c r="C135">
        <v>143624</v>
      </c>
      <c r="D135">
        <v>432918</v>
      </c>
      <c r="E135" s="46"/>
      <c r="F135" s="46" t="str">
        <f t="shared" si="8"/>
        <v>2018–19 NIUE</v>
      </c>
      <c r="G135" s="46" t="str">
        <f t="array" ref="G135">A135&amp;" "&amp;SUM(IF(A135=FinyearEx,IF(C135&lt;=QldEx,1,0),0))</f>
        <v>2018–19 155</v>
      </c>
      <c r="H135" s="46" t="str">
        <f t="array" ref="H135">A135&amp;" "&amp;SUM(IF(A135=FinyearEx,IF(D135&lt;=AustraliaEx,1,0),0))</f>
        <v>2018–19 195</v>
      </c>
      <c r="I135" s="46" t="str">
        <f t="shared" si="9"/>
        <v>NIUE</v>
      </c>
      <c r="J135" s="47">
        <f t="shared" si="10"/>
        <v>0.143624</v>
      </c>
      <c r="K135" s="47">
        <f t="shared" si="11"/>
        <v>0.43291800000000003</v>
      </c>
      <c r="L135" s="47"/>
    </row>
    <row r="136" spans="1:12" ht="12" customHeight="1" x14ac:dyDescent="0.2">
      <c r="A136" s="39" t="s">
        <v>319</v>
      </c>
      <c r="B136" t="s">
        <v>240</v>
      </c>
      <c r="C136">
        <v>4040170</v>
      </c>
      <c r="D136">
        <v>13313717</v>
      </c>
      <c r="E136" s="46"/>
      <c r="F136" s="46" t="str">
        <f t="shared" si="8"/>
        <v>2018–19 NORF</v>
      </c>
      <c r="G136" s="46" t="str">
        <f t="array" ref="G136">A136&amp;" "&amp;SUM(IF(A136=FinyearEx,IF(C136&lt;=QldEx,1,0),0))</f>
        <v>2018–19 85</v>
      </c>
      <c r="H136" s="46" t="str">
        <f t="array" ref="H136">A136&amp;" "&amp;SUM(IF(A136=FinyearEx,IF(D136&lt;=AustraliaEx,1,0),0))</f>
        <v>2018–19 110</v>
      </c>
      <c r="I136" s="46" t="str">
        <f t="shared" si="9"/>
        <v>NORF</v>
      </c>
      <c r="J136" s="47">
        <f t="shared" si="10"/>
        <v>4.0401699999999998</v>
      </c>
      <c r="K136" s="47">
        <f t="shared" si="11"/>
        <v>13.313717</v>
      </c>
      <c r="L136" s="47"/>
    </row>
    <row r="137" spans="1:12" ht="12" customHeight="1" x14ac:dyDescent="0.2">
      <c r="A137" s="39" t="s">
        <v>319</v>
      </c>
      <c r="B137" t="s">
        <v>241</v>
      </c>
      <c r="C137">
        <v>13583344</v>
      </c>
      <c r="D137">
        <v>277932960</v>
      </c>
      <c r="E137" s="46"/>
      <c r="F137" s="46" t="str">
        <f t="shared" si="8"/>
        <v>2018–19 NWAY</v>
      </c>
      <c r="G137" s="46" t="str">
        <f t="array" ref="G137">A137&amp;" "&amp;SUM(IF(A137=FinyearEx,IF(C137&lt;=QldEx,1,0),0))</f>
        <v>2018–19 59</v>
      </c>
      <c r="H137" s="46" t="str">
        <f t="array" ref="H137">A137&amp;" "&amp;SUM(IF(A137=FinyearEx,IF(D137&lt;=AustraliaEx,1,0),0))</f>
        <v>2018–19 50</v>
      </c>
      <c r="I137" s="46" t="str">
        <f t="shared" si="9"/>
        <v>NWAY</v>
      </c>
      <c r="J137" s="47">
        <f t="shared" si="10"/>
        <v>13.583344</v>
      </c>
      <c r="K137" s="47">
        <f t="shared" si="11"/>
        <v>277.93295999999998</v>
      </c>
      <c r="L137" s="47"/>
    </row>
    <row r="138" spans="1:12" ht="12" customHeight="1" x14ac:dyDescent="0.2">
      <c r="A138" s="39" t="s">
        <v>319</v>
      </c>
      <c r="B138" t="s">
        <v>242</v>
      </c>
      <c r="C138">
        <v>1099263917</v>
      </c>
      <c r="D138">
        <v>9892298531</v>
      </c>
      <c r="E138" s="46"/>
      <c r="F138" s="46" t="str">
        <f t="shared" si="8"/>
        <v>2018–19 NZ</v>
      </c>
      <c r="G138" s="46" t="str">
        <f t="array" ref="G138">A138&amp;" "&amp;SUM(IF(A138=FinyearEx,IF(C138&lt;=QldEx,1,0),0))</f>
        <v>2018–19 11</v>
      </c>
      <c r="H138" s="46" t="str">
        <f t="array" ref="H138">A138&amp;" "&amp;SUM(IF(A138=FinyearEx,IF(D138&lt;=AustraliaEx,1,0),0))</f>
        <v>2018–19 8</v>
      </c>
      <c r="I138" s="46" t="str">
        <f t="shared" si="9"/>
        <v>NZ</v>
      </c>
      <c r="J138" s="47">
        <f t="shared" si="10"/>
        <v>1099.263917</v>
      </c>
      <c r="K138" s="47">
        <f t="shared" si="11"/>
        <v>9892.2985310000004</v>
      </c>
      <c r="L138" s="47"/>
    </row>
    <row r="139" spans="1:12" ht="12" customHeight="1" x14ac:dyDescent="0.2">
      <c r="A139" s="39" t="s">
        <v>319</v>
      </c>
      <c r="B139" t="s">
        <v>243</v>
      </c>
      <c r="C139">
        <v>397746095</v>
      </c>
      <c r="D139">
        <v>555291253</v>
      </c>
      <c r="E139" s="46"/>
      <c r="F139" s="46" t="str">
        <f t="shared" si="8"/>
        <v>2018–19 OMAN</v>
      </c>
      <c r="G139" s="46" t="str">
        <f t="array" ref="G139">A139&amp;" "&amp;SUM(IF(A139=FinyearEx,IF(C139&lt;=QldEx,1,0),0))</f>
        <v>2018–19 21</v>
      </c>
      <c r="H139" s="46" t="str">
        <f t="array" ref="H139">A139&amp;" "&amp;SUM(IF(A139=FinyearEx,IF(D139&lt;=AustraliaEx,1,0),0))</f>
        <v>2018–19 38</v>
      </c>
      <c r="I139" s="46" t="str">
        <f t="shared" si="9"/>
        <v>OMAN</v>
      </c>
      <c r="J139" s="47">
        <f t="shared" si="10"/>
        <v>397.74609500000003</v>
      </c>
      <c r="K139" s="47">
        <f t="shared" si="11"/>
        <v>555.29125299999998</v>
      </c>
      <c r="L139" s="47"/>
    </row>
    <row r="140" spans="1:12" ht="12" customHeight="1" x14ac:dyDescent="0.2">
      <c r="A140" s="39" t="s">
        <v>319</v>
      </c>
      <c r="B140" t="s">
        <v>244</v>
      </c>
      <c r="C140">
        <v>122514309</v>
      </c>
      <c r="D140">
        <v>357366297</v>
      </c>
      <c r="E140" s="46"/>
      <c r="F140" s="46" t="str">
        <f t="shared" si="8"/>
        <v>2018–19 PAKI</v>
      </c>
      <c r="G140" s="46" t="str">
        <f t="array" ref="G140">A140&amp;" "&amp;SUM(IF(A140=FinyearEx,IF(C140&lt;=QldEx,1,0),0))</f>
        <v>2018–19 35</v>
      </c>
      <c r="H140" s="46" t="str">
        <f t="array" ref="H140">A140&amp;" "&amp;SUM(IF(A140=FinyearEx,IF(D140&lt;=AustraliaEx,1,0),0))</f>
        <v>2018–19 46</v>
      </c>
      <c r="I140" s="46" t="str">
        <f t="shared" si="9"/>
        <v>PAKI</v>
      </c>
      <c r="J140" s="47">
        <f t="shared" si="10"/>
        <v>122.514309</v>
      </c>
      <c r="K140" s="47">
        <f t="shared" si="11"/>
        <v>357.36629699999997</v>
      </c>
      <c r="L140" s="47"/>
    </row>
    <row r="141" spans="1:12" ht="12" customHeight="1" x14ac:dyDescent="0.2">
      <c r="A141" s="39" t="s">
        <v>319</v>
      </c>
      <c r="B141" t="s">
        <v>245</v>
      </c>
      <c r="C141">
        <v>265568</v>
      </c>
      <c r="D141">
        <v>1388813</v>
      </c>
      <c r="E141" s="46"/>
      <c r="F141" s="46" t="str">
        <f t="shared" si="8"/>
        <v>2018–19 PALU</v>
      </c>
      <c r="G141" s="46" t="str">
        <f t="array" ref="G141">A141&amp;" "&amp;SUM(IF(A141=FinyearEx,IF(C141&lt;=QldEx,1,0),0))</f>
        <v>2018–19 145</v>
      </c>
      <c r="H141" s="46" t="str">
        <f t="array" ref="H141">A141&amp;" "&amp;SUM(IF(A141=FinyearEx,IF(D141&lt;=AustraliaEx,1,0),0))</f>
        <v>2018–19 174</v>
      </c>
      <c r="I141" s="46" t="str">
        <f t="shared" si="9"/>
        <v>PALU</v>
      </c>
      <c r="J141" s="47">
        <f t="shared" si="10"/>
        <v>0.26556800000000003</v>
      </c>
      <c r="K141" s="47">
        <f t="shared" si="11"/>
        <v>1.3888130000000001</v>
      </c>
      <c r="L141" s="47"/>
    </row>
    <row r="142" spans="1:12" ht="12" customHeight="1" x14ac:dyDescent="0.2">
      <c r="A142" s="39" t="s">
        <v>319</v>
      </c>
      <c r="B142" t="s">
        <v>246</v>
      </c>
      <c r="C142">
        <v>20969574</v>
      </c>
      <c r="D142">
        <v>77770126</v>
      </c>
      <c r="E142" s="46"/>
      <c r="F142" s="46" t="str">
        <f t="shared" si="8"/>
        <v>2018–19 PERU</v>
      </c>
      <c r="G142" s="46" t="str">
        <f t="array" ref="G142">A142&amp;" "&amp;SUM(IF(A142=FinyearEx,IF(C142&lt;=QldEx,1,0),0))</f>
        <v>2018–19 52</v>
      </c>
      <c r="H142" s="46" t="str">
        <f t="array" ref="H142">A142&amp;" "&amp;SUM(IF(A142=FinyearEx,IF(D142&lt;=AustraliaEx,1,0),0))</f>
        <v>2018–19 69</v>
      </c>
      <c r="I142" s="46" t="str">
        <f t="shared" si="9"/>
        <v>PERU</v>
      </c>
      <c r="J142" s="47">
        <f t="shared" si="10"/>
        <v>20.969574000000001</v>
      </c>
      <c r="K142" s="47">
        <f t="shared" si="11"/>
        <v>77.770126000000005</v>
      </c>
      <c r="L142" s="47"/>
    </row>
    <row r="143" spans="1:12" ht="12" customHeight="1" x14ac:dyDescent="0.2">
      <c r="A143" s="39" t="s">
        <v>319</v>
      </c>
      <c r="B143" t="s">
        <v>247</v>
      </c>
      <c r="C143">
        <v>228542663</v>
      </c>
      <c r="D143">
        <v>2844272658</v>
      </c>
      <c r="E143" s="46"/>
      <c r="F143" s="46" t="str">
        <f t="shared" si="8"/>
        <v>2018–19 PHIL</v>
      </c>
      <c r="G143" s="46" t="str">
        <f t="array" ref="G143">A143&amp;" "&amp;SUM(IF(A143=FinyearEx,IF(C143&lt;=QldEx,1,0),0))</f>
        <v>2018–19 31</v>
      </c>
      <c r="H143" s="46" t="str">
        <f t="array" ref="H143">A143&amp;" "&amp;SUM(IF(A143=FinyearEx,IF(D143&lt;=AustraliaEx,1,0),0))</f>
        <v>2018–19 18</v>
      </c>
      <c r="I143" s="46" t="str">
        <f t="shared" si="9"/>
        <v>PHIL</v>
      </c>
      <c r="J143" s="47">
        <f t="shared" si="10"/>
        <v>228.542663</v>
      </c>
      <c r="K143" s="47">
        <f t="shared" si="11"/>
        <v>2844.2726579999999</v>
      </c>
      <c r="L143" s="47"/>
    </row>
    <row r="144" spans="1:12" ht="12" customHeight="1" x14ac:dyDescent="0.2">
      <c r="A144" s="39" t="s">
        <v>319</v>
      </c>
      <c r="B144" t="s">
        <v>249</v>
      </c>
      <c r="C144">
        <v>9370362</v>
      </c>
      <c r="D144">
        <v>54893882</v>
      </c>
      <c r="E144" s="44"/>
      <c r="F144" s="46" t="str">
        <f t="shared" si="8"/>
        <v>2018–19 PLYN</v>
      </c>
      <c r="G144" s="46" t="str">
        <f t="array" ref="G144">A144&amp;" "&amp;SUM(IF(A144=FinyearEx,IF(C144&lt;=QldEx,1,0),0))</f>
        <v>2018–19 69</v>
      </c>
      <c r="H144" s="46" t="str">
        <f t="array" ref="H144">A144&amp;" "&amp;SUM(IF(A144=FinyearEx,IF(D144&lt;=AustraliaEx,1,0),0))</f>
        <v>2018–19 77</v>
      </c>
      <c r="I144" s="46" t="str">
        <f t="shared" si="9"/>
        <v>PLYN</v>
      </c>
      <c r="J144" s="47">
        <f t="shared" si="10"/>
        <v>9.3703620000000001</v>
      </c>
      <c r="K144" s="47">
        <f t="shared" si="11"/>
        <v>54.893881999999998</v>
      </c>
      <c r="L144" s="47"/>
    </row>
    <row r="145" spans="1:12" ht="12" customHeight="1" x14ac:dyDescent="0.2">
      <c r="A145" s="39" t="s">
        <v>319</v>
      </c>
      <c r="B145" t="s">
        <v>250</v>
      </c>
      <c r="C145">
        <v>912955373</v>
      </c>
      <c r="D145">
        <v>2420654146</v>
      </c>
      <c r="E145" s="46"/>
      <c r="F145" s="46" t="str">
        <f t="shared" si="8"/>
        <v>2018–19 PNG</v>
      </c>
      <c r="G145" s="46" t="str">
        <f t="array" ref="G145">A145&amp;" "&amp;SUM(IF(A145=FinyearEx,IF(C145&lt;=QldEx,1,0),0))</f>
        <v>2018–19 13</v>
      </c>
      <c r="H145" s="46" t="str">
        <f t="array" ref="H145">A145&amp;" "&amp;SUM(IF(A145=FinyearEx,IF(D145&lt;=AustraliaEx,1,0),0))</f>
        <v>2018–19 20</v>
      </c>
      <c r="I145" s="46" t="str">
        <f t="shared" si="9"/>
        <v>PNG</v>
      </c>
      <c r="J145" s="47">
        <f t="shared" si="10"/>
        <v>912.95537300000001</v>
      </c>
      <c r="K145" s="47">
        <f t="shared" si="11"/>
        <v>2420.6541459999999</v>
      </c>
      <c r="L145" s="47"/>
    </row>
    <row r="146" spans="1:12" ht="12" customHeight="1" x14ac:dyDescent="0.2">
      <c r="A146" s="39" t="s">
        <v>319</v>
      </c>
      <c r="B146" t="s">
        <v>251</v>
      </c>
      <c r="C146">
        <v>19504318</v>
      </c>
      <c r="D146">
        <v>110321296</v>
      </c>
      <c r="E146" s="46"/>
      <c r="F146" s="46" t="str">
        <f t="shared" si="8"/>
        <v>2018–19 PNMA</v>
      </c>
      <c r="G146" s="46" t="str">
        <f t="array" ref="G146">A146&amp;" "&amp;SUM(IF(A146=FinyearEx,IF(C146&lt;=QldEx,1,0),0))</f>
        <v>2018–19 54</v>
      </c>
      <c r="H146" s="46" t="str">
        <f t="array" ref="H146">A146&amp;" "&amp;SUM(IF(A146=FinyearEx,IF(D146&lt;=AustraliaEx,1,0),0))</f>
        <v>2018–19 61</v>
      </c>
      <c r="I146" s="46" t="str">
        <f t="shared" si="9"/>
        <v>PNMA</v>
      </c>
      <c r="J146" s="47">
        <f t="shared" si="10"/>
        <v>19.504318000000001</v>
      </c>
      <c r="K146" s="47">
        <f t="shared" si="11"/>
        <v>110.321296</v>
      </c>
      <c r="L146" s="47"/>
    </row>
    <row r="147" spans="1:12" ht="12" customHeight="1" x14ac:dyDescent="0.2">
      <c r="A147" s="39" t="s">
        <v>319</v>
      </c>
      <c r="B147" t="s">
        <v>252</v>
      </c>
      <c r="C147">
        <v>374898156</v>
      </c>
      <c r="D147">
        <v>598979848</v>
      </c>
      <c r="E147" s="46"/>
      <c r="F147" s="46" t="str">
        <f t="shared" si="8"/>
        <v>2018–19 POLA</v>
      </c>
      <c r="G147" s="46" t="str">
        <f t="array" ref="G147">A147&amp;" "&amp;SUM(IF(A147=FinyearEx,IF(C147&lt;=QldEx,1,0),0))</f>
        <v>2018–19 24</v>
      </c>
      <c r="H147" s="46" t="str">
        <f t="array" ref="H147">A147&amp;" "&amp;SUM(IF(A147=FinyearEx,IF(D147&lt;=AustraliaEx,1,0),0))</f>
        <v>2018–19 37</v>
      </c>
      <c r="I147" s="46" t="str">
        <f t="shared" si="9"/>
        <v>POLA</v>
      </c>
      <c r="J147" s="47">
        <f t="shared" si="10"/>
        <v>374.89815599999997</v>
      </c>
      <c r="K147" s="47">
        <f t="shared" si="11"/>
        <v>598.97984799999995</v>
      </c>
      <c r="L147" s="47"/>
    </row>
    <row r="148" spans="1:12" ht="12" customHeight="1" x14ac:dyDescent="0.2">
      <c r="A148" s="39" t="s">
        <v>319</v>
      </c>
      <c r="B148" t="s">
        <v>253</v>
      </c>
      <c r="C148">
        <v>5035105</v>
      </c>
      <c r="D148">
        <v>20882873</v>
      </c>
      <c r="E148" s="46"/>
      <c r="F148" s="46" t="str">
        <f t="shared" si="8"/>
        <v>2018–19 PORT</v>
      </c>
      <c r="G148" s="46" t="str">
        <f t="array" ref="G148">A148&amp;" "&amp;SUM(IF(A148=FinyearEx,IF(C148&lt;=QldEx,1,0),0))</f>
        <v>2018–19 76</v>
      </c>
      <c r="H148" s="46" t="str">
        <f t="array" ref="H148">A148&amp;" "&amp;SUM(IF(A148=FinyearEx,IF(D148&lt;=AustraliaEx,1,0),0))</f>
        <v>2018–19 102</v>
      </c>
      <c r="I148" s="46" t="str">
        <f t="shared" si="9"/>
        <v>PORT</v>
      </c>
      <c r="J148" s="47">
        <f t="shared" si="10"/>
        <v>5.0351049999999997</v>
      </c>
      <c r="K148" s="47">
        <f t="shared" si="11"/>
        <v>20.882873</v>
      </c>
      <c r="L148" s="47"/>
    </row>
    <row r="149" spans="1:12" ht="12" customHeight="1" x14ac:dyDescent="0.2">
      <c r="A149" s="39" t="s">
        <v>319</v>
      </c>
      <c r="B149" t="s">
        <v>254</v>
      </c>
      <c r="C149">
        <v>596866</v>
      </c>
      <c r="D149">
        <v>1566496</v>
      </c>
      <c r="E149" s="46"/>
      <c r="F149" s="46" t="str">
        <f t="shared" si="8"/>
        <v>2018–19 PRGY</v>
      </c>
      <c r="G149" s="46" t="str">
        <f t="array" ref="G149">A149&amp;" "&amp;SUM(IF(A149=FinyearEx,IF(C149&lt;=QldEx,1,0),0))</f>
        <v>2018–19 126</v>
      </c>
      <c r="H149" s="46" t="str">
        <f t="array" ref="H149">A149&amp;" "&amp;SUM(IF(A149=FinyearEx,IF(D149&lt;=AustraliaEx,1,0),0))</f>
        <v>2018–19 171</v>
      </c>
      <c r="I149" s="46" t="str">
        <f t="shared" si="9"/>
        <v>PRGY</v>
      </c>
      <c r="J149" s="47">
        <f t="shared" si="10"/>
        <v>0.59686600000000001</v>
      </c>
      <c r="K149" s="47">
        <f t="shared" si="11"/>
        <v>1.5664960000000001</v>
      </c>
      <c r="L149" s="47"/>
    </row>
    <row r="150" spans="1:12" ht="12" customHeight="1" x14ac:dyDescent="0.2">
      <c r="A150" s="39" t="s">
        <v>319</v>
      </c>
      <c r="B150" t="s">
        <v>255</v>
      </c>
      <c r="C150">
        <v>377900</v>
      </c>
      <c r="D150">
        <v>92713350</v>
      </c>
      <c r="E150" s="46"/>
      <c r="F150" s="46" t="str">
        <f t="shared" si="8"/>
        <v>2018–19 PSIA</v>
      </c>
      <c r="G150" s="46" t="str">
        <f t="array" ref="G150">A150&amp;" "&amp;SUM(IF(A150=FinyearEx,IF(C150&lt;=QldEx,1,0),0))</f>
        <v>2018–19 134</v>
      </c>
      <c r="H150" s="46" t="str">
        <f t="array" ref="H150">A150&amp;" "&amp;SUM(IF(A150=FinyearEx,IF(D150&lt;=AustraliaEx,1,0),0))</f>
        <v>2018–19 65</v>
      </c>
      <c r="I150" s="46" t="str">
        <f t="shared" si="9"/>
        <v>PSIA</v>
      </c>
      <c r="J150" s="47">
        <f t="shared" si="10"/>
        <v>0.37790000000000001</v>
      </c>
      <c r="K150" s="47">
        <f t="shared" si="11"/>
        <v>92.713350000000005</v>
      </c>
      <c r="L150" s="47"/>
    </row>
    <row r="151" spans="1:12" ht="12" customHeight="1" x14ac:dyDescent="0.2">
      <c r="A151" s="39" t="s">
        <v>319</v>
      </c>
      <c r="B151" t="s">
        <v>256</v>
      </c>
      <c r="C151">
        <v>277983436</v>
      </c>
      <c r="D151">
        <v>970699088</v>
      </c>
      <c r="E151" s="46"/>
      <c r="F151" s="46" t="str">
        <f t="shared" si="8"/>
        <v>2018–19 QATA</v>
      </c>
      <c r="G151" s="46" t="str">
        <f t="array" ref="G151">A151&amp;" "&amp;SUM(IF(A151=FinyearEx,IF(C151&lt;=QldEx,1,0),0))</f>
        <v>2018–19 30</v>
      </c>
      <c r="H151" s="46" t="str">
        <f t="array" ref="H151">A151&amp;" "&amp;SUM(IF(A151=FinyearEx,IF(D151&lt;=AustraliaEx,1,0),0))</f>
        <v>2018–19 29</v>
      </c>
      <c r="I151" s="46" t="str">
        <f t="shared" si="9"/>
        <v>QATA</v>
      </c>
      <c r="J151" s="47">
        <f t="shared" si="10"/>
        <v>277.98343599999998</v>
      </c>
      <c r="K151" s="47">
        <f t="shared" si="11"/>
        <v>970.69908799999996</v>
      </c>
      <c r="L151" s="47"/>
    </row>
    <row r="152" spans="1:12" ht="12" customHeight="1" x14ac:dyDescent="0.2">
      <c r="A152" s="39" t="s">
        <v>319</v>
      </c>
      <c r="B152" t="s">
        <v>257</v>
      </c>
      <c r="C152">
        <v>350569</v>
      </c>
      <c r="D152">
        <v>4950079</v>
      </c>
      <c r="E152" s="46"/>
      <c r="F152" s="46" t="str">
        <f t="shared" si="8"/>
        <v>2018–19 REUN</v>
      </c>
      <c r="G152" s="46" t="str">
        <f t="array" ref="G152">A152&amp;" "&amp;SUM(IF(A152=FinyearEx,IF(C152&lt;=QldEx,1,0),0))</f>
        <v>2018–19 135</v>
      </c>
      <c r="H152" s="46" t="str">
        <f t="array" ref="H152">A152&amp;" "&amp;SUM(IF(A152=FinyearEx,IF(D152&lt;=AustraliaEx,1,0),0))</f>
        <v>2018–19 139</v>
      </c>
      <c r="I152" s="46" t="str">
        <f t="shared" si="9"/>
        <v>REUN</v>
      </c>
      <c r="J152" s="47">
        <f t="shared" si="10"/>
        <v>0.35056900000000002</v>
      </c>
      <c r="K152" s="47">
        <f t="shared" si="11"/>
        <v>4.9500789999999997</v>
      </c>
      <c r="L152" s="47"/>
    </row>
    <row r="153" spans="1:12" ht="12" customHeight="1" x14ac:dyDescent="0.2">
      <c r="A153" s="39" t="s">
        <v>319</v>
      </c>
      <c r="B153" t="s">
        <v>258</v>
      </c>
      <c r="C153">
        <v>123055</v>
      </c>
      <c r="D153">
        <v>6789145</v>
      </c>
      <c r="E153" s="46"/>
      <c r="F153" s="46" t="str">
        <f t="shared" si="8"/>
        <v>2018–19 RICO</v>
      </c>
      <c r="G153" s="46" t="str">
        <f t="array" ref="G153">A153&amp;" "&amp;SUM(IF(A153=FinyearEx,IF(C153&lt;=QldEx,1,0),0))</f>
        <v>2018–19 160</v>
      </c>
      <c r="H153" s="46" t="str">
        <f t="array" ref="H153">A153&amp;" "&amp;SUM(IF(A153=FinyearEx,IF(D153&lt;=AustraliaEx,1,0),0))</f>
        <v>2018–19 129</v>
      </c>
      <c r="I153" s="46" t="str">
        <f t="shared" si="9"/>
        <v>RICO</v>
      </c>
      <c r="J153" s="47">
        <f t="shared" si="10"/>
        <v>0.123055</v>
      </c>
      <c r="K153" s="47">
        <f t="shared" si="11"/>
        <v>6.7891450000000004</v>
      </c>
      <c r="L153" s="47"/>
    </row>
    <row r="154" spans="1:12" ht="12" customHeight="1" x14ac:dyDescent="0.2">
      <c r="A154" s="39" t="s">
        <v>319</v>
      </c>
      <c r="B154" t="s">
        <v>259</v>
      </c>
      <c r="C154">
        <v>9486014345</v>
      </c>
      <c r="D154">
        <v>25103789368</v>
      </c>
      <c r="E154" s="46"/>
      <c r="F154" s="46" t="str">
        <f t="shared" si="8"/>
        <v>2018–19 RKOR</v>
      </c>
      <c r="G154" s="46" t="str">
        <f t="array" ref="G154">A154&amp;" "&amp;SUM(IF(A154=FinyearEx,IF(C154&lt;=QldEx,1,0),0))</f>
        <v>2018–19 4</v>
      </c>
      <c r="H154" s="46" t="str">
        <f t="array" ref="H154">A154&amp;" "&amp;SUM(IF(A154=FinyearEx,IF(D154&lt;=AustraliaEx,1,0),0))</f>
        <v>2018–19 3</v>
      </c>
      <c r="I154" s="46" t="str">
        <f t="shared" si="9"/>
        <v>RKOR</v>
      </c>
      <c r="J154" s="47">
        <f t="shared" si="10"/>
        <v>9486.0143449999996</v>
      </c>
      <c r="K154" s="47">
        <f t="shared" si="11"/>
        <v>25103.789368000002</v>
      </c>
      <c r="L154" s="47"/>
    </row>
    <row r="155" spans="1:12" ht="12" customHeight="1" x14ac:dyDescent="0.2">
      <c r="A155" s="39" t="s">
        <v>319</v>
      </c>
      <c r="B155" t="s">
        <v>260</v>
      </c>
      <c r="C155">
        <v>1912364</v>
      </c>
      <c r="D155">
        <v>40250861</v>
      </c>
      <c r="E155" s="46"/>
      <c r="F155" s="46" t="str">
        <f t="shared" si="8"/>
        <v>2018–19 ROUM</v>
      </c>
      <c r="G155" s="46" t="str">
        <f t="array" ref="G155">A155&amp;" "&amp;SUM(IF(A155=FinyearEx,IF(C155&lt;=QldEx,1,0),0))</f>
        <v>2018–19 102</v>
      </c>
      <c r="H155" s="46" t="str">
        <f t="array" ref="H155">A155&amp;" "&amp;SUM(IF(A155=FinyearEx,IF(D155&lt;=AustraliaEx,1,0),0))</f>
        <v>2018–19 87</v>
      </c>
      <c r="I155" s="46" t="str">
        <f t="shared" si="9"/>
        <v>ROUM</v>
      </c>
      <c r="J155" s="47">
        <f t="shared" si="10"/>
        <v>1.912364</v>
      </c>
      <c r="K155" s="47">
        <f t="shared" si="11"/>
        <v>40.250861</v>
      </c>
      <c r="L155" s="47"/>
    </row>
    <row r="156" spans="1:12" ht="12" customHeight="1" x14ac:dyDescent="0.2">
      <c r="A156" s="39" t="s">
        <v>319</v>
      </c>
      <c r="B156" t="s">
        <v>261</v>
      </c>
      <c r="C156">
        <v>462996265</v>
      </c>
      <c r="D156">
        <v>636895107</v>
      </c>
      <c r="E156" s="46"/>
      <c r="F156" s="46" t="str">
        <f t="shared" si="8"/>
        <v>2018–19 RUSS</v>
      </c>
      <c r="G156" s="46" t="str">
        <f t="array" ref="G156">A156&amp;" "&amp;SUM(IF(A156=FinyearEx,IF(C156&lt;=QldEx,1,0),0))</f>
        <v>2018–19 19</v>
      </c>
      <c r="H156" s="46" t="str">
        <f t="array" ref="H156">A156&amp;" "&amp;SUM(IF(A156=FinyearEx,IF(D156&lt;=AustraliaEx,1,0),0))</f>
        <v>2018–19 36</v>
      </c>
      <c r="I156" s="46" t="str">
        <f t="shared" si="9"/>
        <v>RUSS</v>
      </c>
      <c r="J156" s="47">
        <f t="shared" si="10"/>
        <v>462.99626499999999</v>
      </c>
      <c r="K156" s="47">
        <f t="shared" si="11"/>
        <v>636.89510700000005</v>
      </c>
      <c r="L156" s="47"/>
    </row>
    <row r="157" spans="1:12" ht="12" customHeight="1" x14ac:dyDescent="0.2">
      <c r="A157" s="39" t="s">
        <v>319</v>
      </c>
      <c r="B157" t="s">
        <v>262</v>
      </c>
      <c r="C157">
        <v>353470889</v>
      </c>
      <c r="D157">
        <v>1690883400</v>
      </c>
      <c r="E157" s="46"/>
      <c r="F157" s="46" t="str">
        <f t="shared" si="8"/>
        <v>2018–19 SAFR</v>
      </c>
      <c r="G157" s="46" t="str">
        <f t="array" ref="G157">A157&amp;" "&amp;SUM(IF(A157=FinyearEx,IF(C157&lt;=QldEx,1,0),0))</f>
        <v>2018–19 26</v>
      </c>
      <c r="H157" s="46" t="str">
        <f t="array" ref="H157">A157&amp;" "&amp;SUM(IF(A157=FinyearEx,IF(D157&lt;=AustraliaEx,1,0),0))</f>
        <v>2018–19 23</v>
      </c>
      <c r="I157" s="46" t="str">
        <f t="shared" si="9"/>
        <v>SAFR</v>
      </c>
      <c r="J157" s="47">
        <f t="shared" si="10"/>
        <v>353.470889</v>
      </c>
      <c r="K157" s="47">
        <f t="shared" si="11"/>
        <v>1690.8833999999999</v>
      </c>
      <c r="L157" s="47"/>
    </row>
    <row r="158" spans="1:12" ht="12" customHeight="1" x14ac:dyDescent="0.2">
      <c r="A158" s="39" t="s">
        <v>319</v>
      </c>
      <c r="B158" t="s">
        <v>263</v>
      </c>
      <c r="C158">
        <v>654374</v>
      </c>
      <c r="D158">
        <v>12928645</v>
      </c>
      <c r="E158" s="46"/>
      <c r="F158" s="46" t="str">
        <f t="shared" si="8"/>
        <v>2018–19 SALV</v>
      </c>
      <c r="G158" s="46" t="str">
        <f t="array" ref="G158">A158&amp;" "&amp;SUM(IF(A158=FinyearEx,IF(C158&lt;=QldEx,1,0),0))</f>
        <v>2018–19 125</v>
      </c>
      <c r="H158" s="46" t="str">
        <f t="array" ref="H158">A158&amp;" "&amp;SUM(IF(A158=FinyearEx,IF(D158&lt;=AustraliaEx,1,0),0))</f>
        <v>2018–19 112</v>
      </c>
      <c r="I158" s="46" t="str">
        <f t="shared" si="9"/>
        <v>SALV</v>
      </c>
      <c r="J158" s="47">
        <f t="shared" si="10"/>
        <v>0.65437400000000001</v>
      </c>
      <c r="K158" s="47">
        <f t="shared" si="11"/>
        <v>12.928644999999999</v>
      </c>
      <c r="L158" s="47"/>
    </row>
    <row r="159" spans="1:12" ht="12" customHeight="1" x14ac:dyDescent="0.2">
      <c r="A159" s="39" t="s">
        <v>319</v>
      </c>
      <c r="B159" t="s">
        <v>264</v>
      </c>
      <c r="C159">
        <v>1655258</v>
      </c>
      <c r="D159">
        <v>10264122</v>
      </c>
      <c r="E159" s="46"/>
      <c r="F159" s="46" t="str">
        <f t="shared" si="8"/>
        <v>2018–19 SAMO</v>
      </c>
      <c r="G159" s="46" t="str">
        <f t="array" ref="G159">A159&amp;" "&amp;SUM(IF(A159=FinyearEx,IF(C159&lt;=QldEx,1,0),0))</f>
        <v>2018–19 110</v>
      </c>
      <c r="H159" s="46" t="str">
        <f t="array" ref="H159">A159&amp;" "&amp;SUM(IF(A159=FinyearEx,IF(D159&lt;=AustraliaEx,1,0),0))</f>
        <v>2018–19 118</v>
      </c>
      <c r="I159" s="46" t="str">
        <f t="shared" si="9"/>
        <v>SAMO</v>
      </c>
      <c r="J159" s="47">
        <f t="shared" si="10"/>
        <v>1.6552579999999999</v>
      </c>
      <c r="K159" s="47">
        <f t="shared" si="11"/>
        <v>10.264122</v>
      </c>
      <c r="L159" s="47"/>
    </row>
    <row r="160" spans="1:12" ht="12" customHeight="1" x14ac:dyDescent="0.2">
      <c r="A160" s="39" t="s">
        <v>319</v>
      </c>
      <c r="B160" t="s">
        <v>265</v>
      </c>
      <c r="C160">
        <v>74784340</v>
      </c>
      <c r="D160">
        <v>850249953</v>
      </c>
      <c r="E160" s="46"/>
      <c r="F160" s="46" t="str">
        <f t="shared" si="8"/>
        <v>2018–19 SAUD</v>
      </c>
      <c r="G160" s="46" t="str">
        <f t="array" ref="G160">A160&amp;" "&amp;SUM(IF(A160=FinyearEx,IF(C160&lt;=QldEx,1,0),0))</f>
        <v>2018–19 39</v>
      </c>
      <c r="H160" s="46" t="str">
        <f t="array" ref="H160">A160&amp;" "&amp;SUM(IF(A160=FinyearEx,IF(D160&lt;=AustraliaEx,1,0),0))</f>
        <v>2018–19 30</v>
      </c>
      <c r="I160" s="46" t="str">
        <f t="shared" si="9"/>
        <v>SAUD</v>
      </c>
      <c r="J160" s="47">
        <f t="shared" si="10"/>
        <v>74.78434</v>
      </c>
      <c r="K160" s="47">
        <f t="shared" si="11"/>
        <v>850.249953</v>
      </c>
      <c r="L160" s="47"/>
    </row>
    <row r="161" spans="1:12" ht="12" customHeight="1" x14ac:dyDescent="0.2">
      <c r="A161" s="39" t="s">
        <v>319</v>
      </c>
      <c r="B161" t="s">
        <v>266</v>
      </c>
      <c r="C161">
        <v>1877338</v>
      </c>
      <c r="D161">
        <v>24022314</v>
      </c>
      <c r="E161" s="46"/>
      <c r="F161" s="46" t="str">
        <f t="shared" si="8"/>
        <v>2018–19 SENE</v>
      </c>
      <c r="G161" s="46" t="str">
        <f t="array" ref="G161">A161&amp;" "&amp;SUM(IF(A161=FinyearEx,IF(C161&lt;=QldEx,1,0),0))</f>
        <v>2018–19 104</v>
      </c>
      <c r="H161" s="46" t="str">
        <f t="array" ref="H161">A161&amp;" "&amp;SUM(IF(A161=FinyearEx,IF(D161&lt;=AustraliaEx,1,0),0))</f>
        <v>2018–19 98</v>
      </c>
      <c r="I161" s="46" t="str">
        <f t="shared" si="9"/>
        <v>SENE</v>
      </c>
      <c r="J161" s="47">
        <f t="shared" si="10"/>
        <v>1.877338</v>
      </c>
      <c r="K161" s="47">
        <f t="shared" si="11"/>
        <v>24.022314000000001</v>
      </c>
      <c r="L161" s="47"/>
    </row>
    <row r="162" spans="1:12" ht="12" customHeight="1" x14ac:dyDescent="0.2">
      <c r="A162" s="39" t="s">
        <v>319</v>
      </c>
      <c r="B162" t="s">
        <v>267</v>
      </c>
      <c r="C162">
        <v>316071</v>
      </c>
      <c r="D162">
        <v>1780692</v>
      </c>
      <c r="E162" s="46"/>
      <c r="F162" s="46" t="str">
        <f t="shared" si="8"/>
        <v>2018–19 SERB</v>
      </c>
      <c r="G162" s="46" t="str">
        <f t="array" ref="G162">A162&amp;" "&amp;SUM(IF(A162=FinyearEx,IF(C162&lt;=QldEx,1,0),0))</f>
        <v>2018–19 139</v>
      </c>
      <c r="H162" s="46" t="str">
        <f t="array" ref="H162">A162&amp;" "&amp;SUM(IF(A162=FinyearEx,IF(D162&lt;=AustraliaEx,1,0),0))</f>
        <v>2018–19 166</v>
      </c>
      <c r="I162" s="46" t="str">
        <f t="shared" si="9"/>
        <v>SERB</v>
      </c>
      <c r="J162" s="47">
        <f t="shared" si="10"/>
        <v>0.31607099999999999</v>
      </c>
      <c r="K162" s="47">
        <f t="shared" si="11"/>
        <v>1.7806919999999999</v>
      </c>
      <c r="L162" s="47"/>
    </row>
    <row r="163" spans="1:12" ht="12" customHeight="1" x14ac:dyDescent="0.2">
      <c r="A163" s="39" t="s">
        <v>319</v>
      </c>
      <c r="B163" t="s">
        <v>268</v>
      </c>
      <c r="C163">
        <v>1024321</v>
      </c>
      <c r="D163">
        <v>10374619</v>
      </c>
      <c r="E163" s="46"/>
      <c r="F163" s="46" t="str">
        <f t="shared" si="8"/>
        <v>2018–19 SEYC</v>
      </c>
      <c r="G163" s="46" t="str">
        <f t="array" ref="G163">A163&amp;" "&amp;SUM(IF(A163=FinyearEx,IF(C163&lt;=QldEx,1,0),0))</f>
        <v>2018–19 118</v>
      </c>
      <c r="H163" s="46" t="str">
        <f t="array" ref="H163">A163&amp;" "&amp;SUM(IF(A163=FinyearEx,IF(D163&lt;=AustraliaEx,1,0),0))</f>
        <v>2018–19 117</v>
      </c>
      <c r="I163" s="46" t="str">
        <f t="shared" si="9"/>
        <v>SEYC</v>
      </c>
      <c r="J163" s="47">
        <f t="shared" si="10"/>
        <v>1.024321</v>
      </c>
      <c r="K163" s="47">
        <f t="shared" si="11"/>
        <v>10.374618999999999</v>
      </c>
      <c r="L163" s="47"/>
    </row>
    <row r="164" spans="1:12" ht="12" customHeight="1" x14ac:dyDescent="0.2">
      <c r="A164" s="39" t="s">
        <v>319</v>
      </c>
      <c r="B164" t="s">
        <v>269</v>
      </c>
      <c r="C164">
        <v>12614363</v>
      </c>
      <c r="D164">
        <v>1954255976.0799999</v>
      </c>
      <c r="E164" s="46"/>
      <c r="F164" s="46" t="str">
        <f t="shared" si="8"/>
        <v>2018–19 SHIP</v>
      </c>
      <c r="G164" s="46" t="str">
        <f t="array" ref="G164">A164&amp;" "&amp;SUM(IF(A164=FinyearEx,IF(C164&lt;=QldEx,1,0),0))</f>
        <v>2018–19 63</v>
      </c>
      <c r="H164" s="46" t="str">
        <f t="array" ref="H164">A164&amp;" "&amp;SUM(IF(A164=FinyearEx,IF(D164&lt;=AustraliaEx,1,0),0))</f>
        <v>2018–19 22</v>
      </c>
      <c r="I164" s="46" t="str">
        <f t="shared" si="9"/>
        <v>SHIP</v>
      </c>
      <c r="J164" s="47">
        <f t="shared" si="10"/>
        <v>12.614363000000001</v>
      </c>
      <c r="K164" s="47">
        <f t="shared" si="11"/>
        <v>1954.25597608</v>
      </c>
      <c r="L164" s="47"/>
    </row>
    <row r="165" spans="1:12" ht="12" customHeight="1" x14ac:dyDescent="0.2">
      <c r="A165" s="39" t="s">
        <v>319</v>
      </c>
      <c r="B165" t="s">
        <v>270</v>
      </c>
      <c r="C165">
        <v>751802626</v>
      </c>
      <c r="D165">
        <v>10559472927</v>
      </c>
      <c r="E165" s="46"/>
      <c r="F165" s="46" t="str">
        <f t="shared" si="8"/>
        <v>2018–19 SING</v>
      </c>
      <c r="G165" s="46" t="str">
        <f t="array" ref="G165">A165&amp;" "&amp;SUM(IF(A165=FinyearEx,IF(C165&lt;=QldEx,1,0),0))</f>
        <v>2018–19 15</v>
      </c>
      <c r="H165" s="46" t="str">
        <f t="array" ref="H165">A165&amp;" "&amp;SUM(IF(A165=FinyearEx,IF(D165&lt;=AustraliaEx,1,0),0))</f>
        <v>2018–19 7</v>
      </c>
      <c r="I165" s="46" t="str">
        <f t="shared" si="9"/>
        <v>SING</v>
      </c>
      <c r="J165" s="47">
        <f t="shared" si="10"/>
        <v>751.80262600000003</v>
      </c>
      <c r="K165" s="47">
        <f t="shared" si="11"/>
        <v>10559.472927000001</v>
      </c>
      <c r="L165" s="47"/>
    </row>
    <row r="166" spans="1:12" ht="12" customHeight="1" x14ac:dyDescent="0.2">
      <c r="A166" s="39" t="s">
        <v>319</v>
      </c>
      <c r="B166" t="s">
        <v>271</v>
      </c>
      <c r="C166">
        <v>1215056</v>
      </c>
      <c r="D166">
        <v>2692582</v>
      </c>
      <c r="E166" s="46"/>
      <c r="F166" s="46" t="str">
        <f t="shared" si="8"/>
        <v>2018–19 SLEO</v>
      </c>
      <c r="G166" s="46" t="str">
        <f t="array" ref="G166">A166&amp;" "&amp;SUM(IF(A166=FinyearEx,IF(C166&lt;=QldEx,1,0),0))</f>
        <v>2018–19 114</v>
      </c>
      <c r="H166" s="46" t="str">
        <f t="array" ref="H166">A166&amp;" "&amp;SUM(IF(A166=FinyearEx,IF(D166&lt;=AustraliaEx,1,0),0))</f>
        <v>2018–19 155</v>
      </c>
      <c r="I166" s="46" t="str">
        <f t="shared" si="9"/>
        <v>SLEO</v>
      </c>
      <c r="J166" s="47">
        <f t="shared" si="10"/>
        <v>1.2150559999999999</v>
      </c>
      <c r="K166" s="47">
        <f t="shared" si="11"/>
        <v>2.6925819999999998</v>
      </c>
      <c r="L166" s="47"/>
    </row>
    <row r="167" spans="1:12" ht="12" customHeight="1" x14ac:dyDescent="0.2">
      <c r="A167" s="39" t="s">
        <v>319</v>
      </c>
      <c r="B167" t="s">
        <v>272</v>
      </c>
      <c r="C167">
        <v>60431155</v>
      </c>
      <c r="D167">
        <v>66761623</v>
      </c>
      <c r="E167" s="46"/>
      <c r="F167" s="46" t="str">
        <f t="shared" si="8"/>
        <v>2018–19 SLOV</v>
      </c>
      <c r="G167" s="46" t="str">
        <f t="array" ref="G167">A167&amp;" "&amp;SUM(IF(A167=FinyearEx,IF(C167&lt;=QldEx,1,0),0))</f>
        <v>2018–19 42</v>
      </c>
      <c r="H167" s="46" t="str">
        <f t="array" ref="H167">A167&amp;" "&amp;SUM(IF(A167=FinyearEx,IF(D167&lt;=AustraliaEx,1,0),0))</f>
        <v>2018–19 73</v>
      </c>
      <c r="I167" s="46" t="str">
        <f t="shared" si="9"/>
        <v>SLOV</v>
      </c>
      <c r="J167" s="47">
        <f t="shared" si="10"/>
        <v>60.431154999999997</v>
      </c>
      <c r="K167" s="47">
        <f t="shared" si="11"/>
        <v>66.761623</v>
      </c>
      <c r="L167" s="47"/>
    </row>
    <row r="168" spans="1:12" ht="12" customHeight="1" x14ac:dyDescent="0.2">
      <c r="A168" s="39" t="s">
        <v>319</v>
      </c>
      <c r="B168" t="s">
        <v>273</v>
      </c>
      <c r="C168">
        <v>41823216</v>
      </c>
      <c r="D168">
        <v>128073221</v>
      </c>
      <c r="E168" s="46"/>
      <c r="F168" s="46" t="str">
        <f t="shared" si="8"/>
        <v>2018–19 SOLO</v>
      </c>
      <c r="G168" s="46" t="str">
        <f t="array" ref="G168">A168&amp;" "&amp;SUM(IF(A168=FinyearEx,IF(C168&lt;=QldEx,1,0),0))</f>
        <v>2018–19 44</v>
      </c>
      <c r="H168" s="46" t="str">
        <f t="array" ref="H168">A168&amp;" "&amp;SUM(IF(A168=FinyearEx,IF(D168&lt;=AustraliaEx,1,0),0))</f>
        <v>2018–19 57</v>
      </c>
      <c r="I168" s="46" t="str">
        <f t="shared" si="9"/>
        <v>SOLO</v>
      </c>
      <c r="J168" s="47">
        <f t="shared" si="10"/>
        <v>41.823216000000002</v>
      </c>
      <c r="K168" s="47">
        <f t="shared" si="11"/>
        <v>128.07322099999999</v>
      </c>
      <c r="L168" s="47"/>
    </row>
    <row r="169" spans="1:12" ht="12" customHeight="1" x14ac:dyDescent="0.2">
      <c r="A169" s="39" t="s">
        <v>319</v>
      </c>
      <c r="B169" t="s">
        <v>274</v>
      </c>
      <c r="C169">
        <v>0</v>
      </c>
      <c r="D169">
        <v>1241610</v>
      </c>
      <c r="E169" s="46"/>
      <c r="F169" s="46" t="str">
        <f t="shared" si="8"/>
        <v>2018–19 SOML</v>
      </c>
      <c r="G169" s="46" t="str">
        <f t="array" ref="G169">A169&amp;" "&amp;SUM(IF(A169=FinyearEx,IF(C169&lt;=QldEx,1,0),0))</f>
        <v>2018–19 220</v>
      </c>
      <c r="H169" s="46" t="str">
        <f t="array" ref="H169">A169&amp;" "&amp;SUM(IF(A169=FinyearEx,IF(D169&lt;=AustraliaEx,1,0),0))</f>
        <v>2018–19 177</v>
      </c>
      <c r="I169" s="46" t="str">
        <f t="shared" si="9"/>
        <v>SOML</v>
      </c>
      <c r="J169" s="47">
        <f t="shared" si="10"/>
        <v>0</v>
      </c>
      <c r="K169" s="47">
        <f t="shared" si="11"/>
        <v>1.2416100000000001</v>
      </c>
      <c r="L169" s="47"/>
    </row>
    <row r="170" spans="1:12" ht="12" customHeight="1" x14ac:dyDescent="0.2">
      <c r="A170" s="39" t="s">
        <v>319</v>
      </c>
      <c r="B170" t="s">
        <v>275</v>
      </c>
      <c r="C170">
        <v>395239387</v>
      </c>
      <c r="D170">
        <v>735424129</v>
      </c>
      <c r="E170" s="46"/>
      <c r="F170" s="46" t="str">
        <f t="shared" si="8"/>
        <v>2018–19 SPAI</v>
      </c>
      <c r="G170" s="46" t="str">
        <f t="array" ref="G170">A170&amp;" "&amp;SUM(IF(A170=FinyearEx,IF(C170&lt;=QldEx,1,0),0))</f>
        <v>2018–19 22</v>
      </c>
      <c r="H170" s="46" t="str">
        <f t="array" ref="H170">A170&amp;" "&amp;SUM(IF(A170=FinyearEx,IF(D170&lt;=AustraliaEx,1,0),0))</f>
        <v>2018–19 33</v>
      </c>
      <c r="I170" s="46" t="str">
        <f t="shared" si="9"/>
        <v>SPAI</v>
      </c>
      <c r="J170" s="47">
        <f t="shared" si="10"/>
        <v>395.23938700000002</v>
      </c>
      <c r="K170" s="47">
        <f t="shared" si="11"/>
        <v>735.42412899999999</v>
      </c>
      <c r="L170" s="47"/>
    </row>
    <row r="171" spans="1:12" ht="12" customHeight="1" x14ac:dyDescent="0.2">
      <c r="A171" s="39" t="s">
        <v>319</v>
      </c>
      <c r="B171" t="s">
        <v>276</v>
      </c>
      <c r="C171">
        <v>12158588</v>
      </c>
      <c r="D171">
        <v>232029610</v>
      </c>
      <c r="E171" s="46"/>
      <c r="F171" s="46" t="str">
        <f t="shared" si="8"/>
        <v>2018–19 SRIL</v>
      </c>
      <c r="G171" s="46" t="str">
        <f t="array" ref="G171">A171&amp;" "&amp;SUM(IF(A171=FinyearEx,IF(C171&lt;=QldEx,1,0),0))</f>
        <v>2018–19 64</v>
      </c>
      <c r="H171" s="46" t="str">
        <f t="array" ref="H171">A171&amp;" "&amp;SUM(IF(A171=FinyearEx,IF(D171&lt;=AustraliaEx,1,0),0))</f>
        <v>2018–19 51</v>
      </c>
      <c r="I171" s="46" t="str">
        <f t="shared" si="9"/>
        <v>SRIL</v>
      </c>
      <c r="J171" s="47">
        <f t="shared" si="10"/>
        <v>12.158588</v>
      </c>
      <c r="K171" s="47">
        <f t="shared" si="11"/>
        <v>232.02960999999999</v>
      </c>
      <c r="L171" s="47"/>
    </row>
    <row r="172" spans="1:12" ht="12" customHeight="1" x14ac:dyDescent="0.2">
      <c r="A172" s="39" t="s">
        <v>319</v>
      </c>
      <c r="B172" t="s">
        <v>277</v>
      </c>
      <c r="C172">
        <v>510505</v>
      </c>
      <c r="D172">
        <v>15145525</v>
      </c>
      <c r="E172" s="46"/>
      <c r="F172" s="46" t="str">
        <f t="shared" si="8"/>
        <v>2018–19 SRNM</v>
      </c>
      <c r="G172" s="46" t="str">
        <f t="array" ref="G172">A172&amp;" "&amp;SUM(IF(A172=FinyearEx,IF(C172&lt;=QldEx,1,0),0))</f>
        <v>2018–19 129</v>
      </c>
      <c r="H172" s="46" t="str">
        <f t="array" ref="H172">A172&amp;" "&amp;SUM(IF(A172=FinyearEx,IF(D172&lt;=AustraliaEx,1,0),0))</f>
        <v>2018–19 108</v>
      </c>
      <c r="I172" s="46" t="str">
        <f t="shared" si="9"/>
        <v>SRNM</v>
      </c>
      <c r="J172" s="47">
        <f t="shared" si="10"/>
        <v>0.51050499999999999</v>
      </c>
      <c r="K172" s="47">
        <f t="shared" si="11"/>
        <v>15.145524999999999</v>
      </c>
      <c r="L172" s="47"/>
    </row>
    <row r="173" spans="1:12" ht="12" customHeight="1" x14ac:dyDescent="0.2">
      <c r="A173" s="39" t="s">
        <v>319</v>
      </c>
      <c r="B173" t="s">
        <v>325</v>
      </c>
      <c r="C173">
        <v>12446</v>
      </c>
      <c r="D173">
        <v>265920</v>
      </c>
      <c r="E173" s="46"/>
      <c r="F173" s="46" t="str">
        <f t="shared" si="8"/>
        <v>2018–19 SSUD</v>
      </c>
      <c r="G173" s="46" t="str">
        <f t="array" ref="G173">A173&amp;" "&amp;SUM(IF(A173=FinyearEx,IF(C173&lt;=QldEx,1,0),0))</f>
        <v>2018–19 187</v>
      </c>
      <c r="H173" s="46" t="str">
        <f t="array" ref="H173">A173&amp;" "&amp;SUM(IF(A173=FinyearEx,IF(D173&lt;=AustraliaEx,1,0),0))</f>
        <v>2018–19 202</v>
      </c>
      <c r="I173" s="46" t="str">
        <f t="shared" si="9"/>
        <v>SSUD</v>
      </c>
      <c r="J173" s="47">
        <f t="shared" si="10"/>
        <v>1.2446E-2</v>
      </c>
      <c r="K173" s="47">
        <f t="shared" si="11"/>
        <v>0.26591999999999999</v>
      </c>
      <c r="L173" s="47"/>
    </row>
    <row r="174" spans="1:12" ht="12" customHeight="1" x14ac:dyDescent="0.2">
      <c r="A174" s="39" t="s">
        <v>319</v>
      </c>
      <c r="B174" t="s">
        <v>279</v>
      </c>
      <c r="C174">
        <v>20379</v>
      </c>
      <c r="D174">
        <v>540162</v>
      </c>
      <c r="E174" s="44"/>
      <c r="F174" s="46" t="str">
        <f t="shared" si="8"/>
        <v>2018–19 STHE</v>
      </c>
      <c r="G174" s="46" t="str">
        <f t="array" ref="G174">A174&amp;" "&amp;SUM(IF(A174=FinyearEx,IF(C174&lt;=QldEx,1,0),0))</f>
        <v>2018–19 186</v>
      </c>
      <c r="H174" s="46" t="str">
        <f t="array" ref="H174">A174&amp;" "&amp;SUM(IF(A174=FinyearEx,IF(D174&lt;=AustraliaEx,1,0),0))</f>
        <v>2018–19 194</v>
      </c>
      <c r="I174" s="46" t="str">
        <f t="shared" si="9"/>
        <v>STHE</v>
      </c>
      <c r="J174" s="47">
        <f t="shared" si="10"/>
        <v>2.0379000000000001E-2</v>
      </c>
      <c r="K174" s="47">
        <f t="shared" si="11"/>
        <v>0.54016200000000003</v>
      </c>
      <c r="L174" s="47"/>
    </row>
    <row r="175" spans="1:12" ht="12" customHeight="1" x14ac:dyDescent="0.2">
      <c r="A175" s="39" t="s">
        <v>319</v>
      </c>
      <c r="B175" t="s">
        <v>280</v>
      </c>
      <c r="C175">
        <v>335905</v>
      </c>
      <c r="D175">
        <v>2466309</v>
      </c>
      <c r="E175" s="46"/>
      <c r="F175" s="46" t="str">
        <f t="shared" si="8"/>
        <v>2018–19 STLU</v>
      </c>
      <c r="G175" s="46" t="str">
        <f t="array" ref="G175">A175&amp;" "&amp;SUM(IF(A175=FinyearEx,IF(C175&lt;=QldEx,1,0),0))</f>
        <v>2018–19 138</v>
      </c>
      <c r="H175" s="46" t="str">
        <f t="array" ref="H175">A175&amp;" "&amp;SUM(IF(A175=FinyearEx,IF(D175&lt;=AustraliaEx,1,0),0))</f>
        <v>2018–19 157</v>
      </c>
      <c r="I175" s="46" t="str">
        <f t="shared" si="9"/>
        <v>STLU</v>
      </c>
      <c r="J175" s="47">
        <f t="shared" si="10"/>
        <v>0.33590500000000001</v>
      </c>
      <c r="K175" s="47">
        <f t="shared" si="11"/>
        <v>2.4663089999999999</v>
      </c>
      <c r="L175" s="47"/>
    </row>
    <row r="176" spans="1:12" ht="12" customHeight="1" x14ac:dyDescent="0.2">
      <c r="A176" s="39" t="s">
        <v>319</v>
      </c>
      <c r="B176" t="s">
        <v>336</v>
      </c>
      <c r="C176">
        <v>0</v>
      </c>
      <c r="D176">
        <v>1908295</v>
      </c>
      <c r="E176" s="46"/>
      <c r="F176" s="46" t="str">
        <f t="shared" si="8"/>
        <v>2018–19 STVI</v>
      </c>
      <c r="G176" s="46" t="str">
        <f t="array" ref="G176">A176&amp;" "&amp;SUM(IF(A176=FinyearEx,IF(C176&lt;=QldEx,1,0),0))</f>
        <v>2018–19 220</v>
      </c>
      <c r="H176" s="46" t="str">
        <f t="array" ref="H176">A176&amp;" "&amp;SUM(IF(A176=FinyearEx,IF(D176&lt;=AustraliaEx,1,0),0))</f>
        <v>2018–19 164</v>
      </c>
      <c r="I176" s="46" t="str">
        <f t="shared" si="9"/>
        <v>STVI</v>
      </c>
      <c r="J176" s="47">
        <f t="shared" si="10"/>
        <v>0</v>
      </c>
      <c r="K176" s="47">
        <f t="shared" si="11"/>
        <v>1.9082950000000001</v>
      </c>
      <c r="L176" s="47"/>
    </row>
    <row r="177" spans="1:12" ht="12" customHeight="1" x14ac:dyDescent="0.2">
      <c r="A177" s="39" t="s">
        <v>319</v>
      </c>
      <c r="B177" t="s">
        <v>281</v>
      </c>
      <c r="C177">
        <v>3054955</v>
      </c>
      <c r="D177">
        <v>12746030</v>
      </c>
      <c r="E177" s="46"/>
      <c r="F177" s="46" t="str">
        <f t="shared" si="8"/>
        <v>2018–19 SUDN</v>
      </c>
      <c r="G177" s="46" t="str">
        <f t="array" ref="G177">A177&amp;" "&amp;SUM(IF(A177=FinyearEx,IF(C177&lt;=QldEx,1,0),0))</f>
        <v>2018–19 90</v>
      </c>
      <c r="H177" s="46" t="str">
        <f t="array" ref="H177">A177&amp;" "&amp;SUM(IF(A177=FinyearEx,IF(D177&lt;=AustraliaEx,1,0),0))</f>
        <v>2018–19 113</v>
      </c>
      <c r="I177" s="46" t="str">
        <f t="shared" si="9"/>
        <v>SUDN</v>
      </c>
      <c r="J177" s="47">
        <f t="shared" si="10"/>
        <v>3.0549550000000001</v>
      </c>
      <c r="K177" s="47">
        <f t="shared" si="11"/>
        <v>12.746029999999999</v>
      </c>
      <c r="L177" s="47"/>
    </row>
    <row r="178" spans="1:12" ht="12" customHeight="1" x14ac:dyDescent="0.2">
      <c r="A178" s="39" t="s">
        <v>319</v>
      </c>
      <c r="B178" t="s">
        <v>282</v>
      </c>
      <c r="C178">
        <v>130453</v>
      </c>
      <c r="D178">
        <v>3736406</v>
      </c>
      <c r="E178" s="46"/>
      <c r="F178" s="46" t="str">
        <f t="shared" si="8"/>
        <v>2018–19 SVAK</v>
      </c>
      <c r="G178" s="46" t="str">
        <f t="array" ref="G178">A178&amp;" "&amp;SUM(IF(A178=FinyearEx,IF(C178&lt;=QldEx,1,0),0))</f>
        <v>2018–19 159</v>
      </c>
      <c r="H178" s="46" t="str">
        <f t="array" ref="H178">A178&amp;" "&amp;SUM(IF(A178=FinyearEx,IF(D178&lt;=AustraliaEx,1,0),0))</f>
        <v>2018–19 145</v>
      </c>
      <c r="I178" s="46" t="str">
        <f t="shared" si="9"/>
        <v>SVAK</v>
      </c>
      <c r="J178" s="47">
        <f t="shared" si="10"/>
        <v>0.13045300000000001</v>
      </c>
      <c r="K178" s="47">
        <f t="shared" si="11"/>
        <v>3.7364060000000001</v>
      </c>
      <c r="L178" s="47"/>
    </row>
    <row r="179" spans="1:12" ht="12" customHeight="1" x14ac:dyDescent="0.2">
      <c r="A179" s="39" t="s">
        <v>319</v>
      </c>
      <c r="B179" t="s">
        <v>283</v>
      </c>
      <c r="C179">
        <v>323728159</v>
      </c>
      <c r="D179">
        <v>490712663</v>
      </c>
      <c r="E179" s="46"/>
      <c r="F179" s="46" t="str">
        <f t="shared" si="8"/>
        <v>2018–19 SWED</v>
      </c>
      <c r="G179" s="46" t="str">
        <f t="array" ref="G179">A179&amp;" "&amp;SUM(IF(A179=FinyearEx,IF(C179&lt;=QldEx,1,0),0))</f>
        <v>2018–19 29</v>
      </c>
      <c r="H179" s="46" t="str">
        <f t="array" ref="H179">A179&amp;" "&amp;SUM(IF(A179=FinyearEx,IF(D179&lt;=AustraliaEx,1,0),0))</f>
        <v>2018–19 39</v>
      </c>
      <c r="I179" s="46" t="str">
        <f t="shared" si="9"/>
        <v>SWED</v>
      </c>
      <c r="J179" s="47">
        <f t="shared" si="10"/>
        <v>323.72815900000001</v>
      </c>
      <c r="K179" s="47">
        <f t="shared" si="11"/>
        <v>490.71266300000002</v>
      </c>
      <c r="L179" s="47"/>
    </row>
    <row r="180" spans="1:12" ht="12" customHeight="1" x14ac:dyDescent="0.2">
      <c r="A180" s="39" t="s">
        <v>319</v>
      </c>
      <c r="B180" t="s">
        <v>284</v>
      </c>
      <c r="C180">
        <v>15502233</v>
      </c>
      <c r="D180">
        <v>1463875778</v>
      </c>
      <c r="E180" s="46"/>
      <c r="F180" s="46" t="str">
        <f t="shared" si="8"/>
        <v>2018–19 SWIT</v>
      </c>
      <c r="G180" s="46" t="str">
        <f t="array" ref="G180">A180&amp;" "&amp;SUM(IF(A180=FinyearEx,IF(C180&lt;=QldEx,1,0),0))</f>
        <v>2018–19 55</v>
      </c>
      <c r="H180" s="46" t="str">
        <f t="array" ref="H180">A180&amp;" "&amp;SUM(IF(A180=FinyearEx,IF(D180&lt;=AustraliaEx,1,0),0))</f>
        <v>2018–19 25</v>
      </c>
      <c r="I180" s="46" t="str">
        <f t="shared" si="9"/>
        <v>SWIT</v>
      </c>
      <c r="J180" s="47">
        <f t="shared" si="10"/>
        <v>15.502233</v>
      </c>
      <c r="K180" s="47">
        <f t="shared" si="11"/>
        <v>1463.8757780000001</v>
      </c>
      <c r="L180" s="47"/>
    </row>
    <row r="181" spans="1:12" ht="12" customHeight="1" x14ac:dyDescent="0.2">
      <c r="A181" s="39" t="s">
        <v>319</v>
      </c>
      <c r="B181" t="s">
        <v>285</v>
      </c>
      <c r="C181">
        <v>4500</v>
      </c>
      <c r="D181">
        <v>108212</v>
      </c>
      <c r="E181" s="46"/>
      <c r="F181" s="46" t="str">
        <f t="shared" si="8"/>
        <v>2018–19 SWZI</v>
      </c>
      <c r="G181" s="46" t="str">
        <f t="array" ref="G181">A181&amp;" "&amp;SUM(IF(A181=FinyearEx,IF(C181&lt;=QldEx,1,0),0))</f>
        <v>2018–19 198</v>
      </c>
      <c r="H181" s="46" t="str">
        <f t="array" ref="H181">A181&amp;" "&amp;SUM(IF(A181=FinyearEx,IF(D181&lt;=AustraliaEx,1,0),0))</f>
        <v>2018–19 212</v>
      </c>
      <c r="I181" s="46" t="str">
        <f t="shared" si="9"/>
        <v>SWZI</v>
      </c>
      <c r="J181" s="47">
        <f t="shared" si="10"/>
        <v>4.4999999999999997E-3</v>
      </c>
      <c r="K181" s="47">
        <f t="shared" si="11"/>
        <v>0.108212</v>
      </c>
      <c r="L181" s="47"/>
    </row>
    <row r="182" spans="1:12" ht="12" customHeight="1" x14ac:dyDescent="0.2">
      <c r="A182" s="39" t="s">
        <v>319</v>
      </c>
      <c r="B182" t="s">
        <v>286</v>
      </c>
      <c r="C182">
        <v>59085</v>
      </c>
      <c r="D182">
        <v>2609157</v>
      </c>
      <c r="E182" s="46"/>
      <c r="F182" s="46" t="str">
        <f t="shared" si="8"/>
        <v>2018–19 SYRI</v>
      </c>
      <c r="G182" s="46" t="str">
        <f t="array" ref="G182">A182&amp;" "&amp;SUM(IF(A182=FinyearEx,IF(C182&lt;=QldEx,1,0),0))</f>
        <v>2018–19 172</v>
      </c>
      <c r="H182" s="46" t="str">
        <f t="array" ref="H182">A182&amp;" "&amp;SUM(IF(A182=FinyearEx,IF(D182&lt;=AustraliaEx,1,0),0))</f>
        <v>2018–19 156</v>
      </c>
      <c r="I182" s="46" t="str">
        <f t="shared" si="9"/>
        <v>SYRI</v>
      </c>
      <c r="J182" s="47">
        <f t="shared" si="10"/>
        <v>5.9084999999999999E-2</v>
      </c>
      <c r="K182" s="47">
        <f t="shared" si="11"/>
        <v>2.6091570000000002</v>
      </c>
      <c r="L182" s="47"/>
    </row>
    <row r="183" spans="1:12" ht="12" customHeight="1" x14ac:dyDescent="0.2">
      <c r="A183" s="39" t="s">
        <v>319</v>
      </c>
      <c r="B183" t="s">
        <v>287</v>
      </c>
      <c r="C183">
        <v>3324571287</v>
      </c>
      <c r="D183">
        <v>12305641452</v>
      </c>
      <c r="E183" s="46"/>
      <c r="F183" s="46" t="str">
        <f t="shared" si="8"/>
        <v>2018–19 TAIW</v>
      </c>
      <c r="G183" s="46" t="str">
        <f t="array" ref="G183">A183&amp;" "&amp;SUM(IF(A183=FinyearEx,IF(C183&lt;=QldEx,1,0),0))</f>
        <v>2018–19 5</v>
      </c>
      <c r="H183" s="46" t="str">
        <f t="array" ref="H183">A183&amp;" "&amp;SUM(IF(A183=FinyearEx,IF(D183&lt;=AustraliaEx,1,0),0))</f>
        <v>2018–19 6</v>
      </c>
      <c r="I183" s="46" t="str">
        <f t="shared" si="9"/>
        <v>TAIW</v>
      </c>
      <c r="J183" s="47">
        <f t="shared" si="10"/>
        <v>3324.5712870000002</v>
      </c>
      <c r="K183" s="47">
        <f t="shared" si="11"/>
        <v>12305.641452</v>
      </c>
      <c r="L183" s="47"/>
    </row>
    <row r="184" spans="1:12" ht="12" customHeight="1" x14ac:dyDescent="0.2">
      <c r="A184" s="39" t="s">
        <v>319</v>
      </c>
      <c r="B184" t="s">
        <v>288</v>
      </c>
      <c r="C184">
        <v>15202143</v>
      </c>
      <c r="D184">
        <v>52776309</v>
      </c>
      <c r="E184" s="46"/>
      <c r="F184" s="46" t="str">
        <f t="shared" si="8"/>
        <v>2018–19 TANZ</v>
      </c>
      <c r="G184" s="46" t="str">
        <f t="array" ref="G184">A184&amp;" "&amp;SUM(IF(A184=FinyearEx,IF(C184&lt;=QldEx,1,0),0))</f>
        <v>2018–19 58</v>
      </c>
      <c r="H184" s="46" t="str">
        <f t="array" ref="H184">A184&amp;" "&amp;SUM(IF(A184=FinyearEx,IF(D184&lt;=AustraliaEx,1,0),0))</f>
        <v>2018–19 78</v>
      </c>
      <c r="I184" s="46" t="str">
        <f t="shared" si="9"/>
        <v>TANZ</v>
      </c>
      <c r="J184" s="47">
        <f t="shared" si="10"/>
        <v>15.202143</v>
      </c>
      <c r="K184" s="47">
        <f t="shared" si="11"/>
        <v>52.776308999999998</v>
      </c>
      <c r="L184" s="47"/>
    </row>
    <row r="185" spans="1:12" ht="12" customHeight="1" x14ac:dyDescent="0.2">
      <c r="A185" s="39" t="s">
        <v>319</v>
      </c>
      <c r="B185" t="s">
        <v>289</v>
      </c>
      <c r="C185">
        <v>696283151</v>
      </c>
      <c r="D185">
        <v>6149464237</v>
      </c>
      <c r="E185" s="46"/>
      <c r="F185" s="46" t="str">
        <f t="shared" si="8"/>
        <v>2018–19 THAI</v>
      </c>
      <c r="G185" s="46" t="str">
        <f t="array" ref="G185">A185&amp;" "&amp;SUM(IF(A185=FinyearEx,IF(C185&lt;=QldEx,1,0),0))</f>
        <v>2018–19 17</v>
      </c>
      <c r="H185" s="46" t="str">
        <f t="array" ref="H185">A185&amp;" "&amp;SUM(IF(A185=FinyearEx,IF(D185&lt;=AustraliaEx,1,0),0))</f>
        <v>2018–19 13</v>
      </c>
      <c r="I185" s="46" t="str">
        <f t="shared" si="9"/>
        <v>THAI</v>
      </c>
      <c r="J185" s="47">
        <f t="shared" si="10"/>
        <v>696.28315099999998</v>
      </c>
      <c r="K185" s="47">
        <f t="shared" si="11"/>
        <v>6149.4642370000001</v>
      </c>
      <c r="L185" s="47"/>
    </row>
    <row r="186" spans="1:12" ht="12" customHeight="1" x14ac:dyDescent="0.2">
      <c r="A186" s="39" t="s">
        <v>319</v>
      </c>
      <c r="B186" t="s">
        <v>290</v>
      </c>
      <c r="C186">
        <v>3016595</v>
      </c>
      <c r="D186">
        <v>21783666</v>
      </c>
      <c r="E186" s="46"/>
      <c r="F186" s="46" t="str">
        <f t="shared" si="8"/>
        <v>2018–19 TNGA</v>
      </c>
      <c r="G186" s="46" t="str">
        <f t="array" ref="G186">A186&amp;" "&amp;SUM(IF(A186=FinyearEx,IF(C186&lt;=QldEx,1,0),0))</f>
        <v>2018–19 91</v>
      </c>
      <c r="H186" s="46" t="str">
        <f t="array" ref="H186">A186&amp;" "&amp;SUM(IF(A186=FinyearEx,IF(D186&lt;=AustraliaEx,1,0),0))</f>
        <v>2018–19 100</v>
      </c>
      <c r="I186" s="46" t="str">
        <f t="shared" si="9"/>
        <v>TNGA</v>
      </c>
      <c r="J186" s="47">
        <f t="shared" si="10"/>
        <v>3.0165950000000001</v>
      </c>
      <c r="K186" s="47">
        <f t="shared" si="11"/>
        <v>21.783666</v>
      </c>
      <c r="L186" s="47"/>
    </row>
    <row r="187" spans="1:12" ht="12" customHeight="1" x14ac:dyDescent="0.2">
      <c r="A187" s="39" t="s">
        <v>319</v>
      </c>
      <c r="B187" t="s">
        <v>291</v>
      </c>
      <c r="C187">
        <v>44722</v>
      </c>
      <c r="D187">
        <v>9663755</v>
      </c>
      <c r="E187" s="46"/>
      <c r="F187" s="46" t="str">
        <f t="shared" si="8"/>
        <v>2018–19 TOGO</v>
      </c>
      <c r="G187" s="46" t="str">
        <f t="array" ref="G187">A187&amp;" "&amp;SUM(IF(A187=FinyearEx,IF(C187&lt;=QldEx,1,0),0))</f>
        <v>2018–19 177</v>
      </c>
      <c r="H187" s="46" t="str">
        <f t="array" ref="H187">A187&amp;" "&amp;SUM(IF(A187=FinyearEx,IF(D187&lt;=AustraliaEx,1,0),0))</f>
        <v>2018–19 120</v>
      </c>
      <c r="I187" s="46" t="str">
        <f t="shared" si="9"/>
        <v>TOGO</v>
      </c>
      <c r="J187" s="47">
        <f t="shared" si="10"/>
        <v>4.4721999999999998E-2</v>
      </c>
      <c r="K187" s="47">
        <f t="shared" si="11"/>
        <v>9.6637550000000001</v>
      </c>
      <c r="L187" s="47"/>
    </row>
    <row r="188" spans="1:12" ht="12" customHeight="1" x14ac:dyDescent="0.2">
      <c r="A188" s="39" t="s">
        <v>319</v>
      </c>
      <c r="B188" t="s">
        <v>327</v>
      </c>
      <c r="C188">
        <v>53752</v>
      </c>
      <c r="D188">
        <v>57942</v>
      </c>
      <c r="E188" s="46"/>
      <c r="F188" s="46" t="str">
        <f t="shared" si="8"/>
        <v>2018–19 TRCA</v>
      </c>
      <c r="G188" s="46" t="str">
        <f t="array" ref="G188">A188&amp;" "&amp;SUM(IF(A188=FinyearEx,IF(C188&lt;=QldEx,1,0),0))</f>
        <v>2018–19 174</v>
      </c>
      <c r="H188" s="46" t="str">
        <f t="array" ref="H188">A188&amp;" "&amp;SUM(IF(A188=FinyearEx,IF(D188&lt;=AustraliaEx,1,0),0))</f>
        <v>2018–19 215</v>
      </c>
      <c r="I188" s="46" t="str">
        <f t="shared" si="9"/>
        <v>TRCA</v>
      </c>
      <c r="J188" s="47">
        <f t="shared" si="10"/>
        <v>5.3752000000000001E-2</v>
      </c>
      <c r="K188" s="47">
        <f t="shared" si="11"/>
        <v>5.7942E-2</v>
      </c>
      <c r="L188" s="47"/>
    </row>
    <row r="189" spans="1:12" ht="12" customHeight="1" x14ac:dyDescent="0.2">
      <c r="A189" s="39" t="s">
        <v>319</v>
      </c>
      <c r="B189" t="s">
        <v>292</v>
      </c>
      <c r="C189">
        <v>1422589</v>
      </c>
      <c r="D189">
        <v>26504146</v>
      </c>
      <c r="E189" s="46"/>
      <c r="F189" s="46" t="str">
        <f t="shared" si="8"/>
        <v>2018–19 TRIN</v>
      </c>
      <c r="G189" s="46" t="str">
        <f t="array" ref="G189">A189&amp;" "&amp;SUM(IF(A189=FinyearEx,IF(C189&lt;=QldEx,1,0),0))</f>
        <v>2018–19 111</v>
      </c>
      <c r="H189" s="46" t="str">
        <f t="array" ref="H189">A189&amp;" "&amp;SUM(IF(A189=FinyearEx,IF(D189&lt;=AustraliaEx,1,0),0))</f>
        <v>2018–19 95</v>
      </c>
      <c r="I189" s="46" t="str">
        <f t="shared" si="9"/>
        <v>TRIN</v>
      </c>
      <c r="J189" s="47">
        <f t="shared" si="10"/>
        <v>1.4225890000000001</v>
      </c>
      <c r="K189" s="47">
        <f t="shared" si="11"/>
        <v>26.504145999999999</v>
      </c>
      <c r="L189" s="47"/>
    </row>
    <row r="190" spans="1:12" ht="12" customHeight="1" x14ac:dyDescent="0.2">
      <c r="A190" s="39" t="s">
        <v>319</v>
      </c>
      <c r="B190" t="s">
        <v>293</v>
      </c>
      <c r="C190">
        <v>111053</v>
      </c>
      <c r="D190">
        <v>2148792</v>
      </c>
      <c r="E190" s="46"/>
      <c r="F190" s="46" t="str">
        <f t="shared" si="8"/>
        <v>2018–19 TUNI</v>
      </c>
      <c r="G190" s="46" t="str">
        <f t="array" ref="G190">A190&amp;" "&amp;SUM(IF(A190=FinyearEx,IF(C190&lt;=QldEx,1,0),0))</f>
        <v>2018–19 162</v>
      </c>
      <c r="H190" s="46" t="str">
        <f t="array" ref="H190">A190&amp;" "&amp;SUM(IF(A190=FinyearEx,IF(D190&lt;=AustraliaEx,1,0),0))</f>
        <v>2018–19 159</v>
      </c>
      <c r="I190" s="46" t="str">
        <f t="shared" si="9"/>
        <v>TUNI</v>
      </c>
      <c r="J190" s="47">
        <f t="shared" si="10"/>
        <v>0.111053</v>
      </c>
      <c r="K190" s="47">
        <f t="shared" si="11"/>
        <v>2.1487919999999998</v>
      </c>
      <c r="L190" s="47"/>
    </row>
    <row r="191" spans="1:12" ht="12" customHeight="1" x14ac:dyDescent="0.2">
      <c r="A191" s="39" t="s">
        <v>319</v>
      </c>
      <c r="B191" t="s">
        <v>294</v>
      </c>
      <c r="C191">
        <v>225063175</v>
      </c>
      <c r="D191">
        <v>479765464</v>
      </c>
      <c r="E191" s="46"/>
      <c r="F191" s="46" t="str">
        <f t="shared" si="8"/>
        <v>2018–19 TURK</v>
      </c>
      <c r="G191" s="46" t="str">
        <f t="array" ref="G191">A191&amp;" "&amp;SUM(IF(A191=FinyearEx,IF(C191&lt;=QldEx,1,0),0))</f>
        <v>2018–19 32</v>
      </c>
      <c r="H191" s="46" t="str">
        <f t="array" ref="H191">A191&amp;" "&amp;SUM(IF(A191=FinyearEx,IF(D191&lt;=AustraliaEx,1,0),0))</f>
        <v>2018–19 40</v>
      </c>
      <c r="I191" s="46" t="str">
        <f t="shared" si="9"/>
        <v>TURK</v>
      </c>
      <c r="J191" s="47">
        <f t="shared" si="10"/>
        <v>225.063175</v>
      </c>
      <c r="K191" s="47">
        <f t="shared" si="11"/>
        <v>479.76546400000001</v>
      </c>
      <c r="L191" s="47"/>
    </row>
    <row r="192" spans="1:12" ht="12" customHeight="1" x14ac:dyDescent="0.2">
      <c r="A192" s="39" t="s">
        <v>319</v>
      </c>
      <c r="B192" t="s">
        <v>296</v>
      </c>
      <c r="C192">
        <v>846541</v>
      </c>
      <c r="D192">
        <v>3419294</v>
      </c>
      <c r="E192" s="46"/>
      <c r="F192" s="46" t="str">
        <f t="shared" si="8"/>
        <v>2018–19 TUVA</v>
      </c>
      <c r="G192" s="46" t="str">
        <f t="array" ref="G192">A192&amp;" "&amp;SUM(IF(A192=FinyearEx,IF(C192&lt;=QldEx,1,0),0))</f>
        <v>2018–19 122</v>
      </c>
      <c r="H192" s="46" t="str">
        <f t="array" ref="H192">A192&amp;" "&amp;SUM(IF(A192=FinyearEx,IF(D192&lt;=AustraliaEx,1,0),0))</f>
        <v>2018–19 148</v>
      </c>
      <c r="I192" s="46" t="str">
        <f t="shared" si="9"/>
        <v>TUVA</v>
      </c>
      <c r="J192" s="47">
        <f t="shared" si="10"/>
        <v>0.84654099999999999</v>
      </c>
      <c r="K192" s="47">
        <f t="shared" si="11"/>
        <v>3.4192939999999998</v>
      </c>
      <c r="L192" s="47"/>
    </row>
    <row r="193" spans="1:12" ht="12" customHeight="1" x14ac:dyDescent="0.2">
      <c r="A193" s="39" t="s">
        <v>319</v>
      </c>
      <c r="B193" t="s">
        <v>297</v>
      </c>
      <c r="C193">
        <v>348211174</v>
      </c>
      <c r="D193">
        <v>4175414173</v>
      </c>
      <c r="E193" s="46"/>
      <c r="F193" s="46" t="str">
        <f t="shared" si="8"/>
        <v>2018–19 UAEM</v>
      </c>
      <c r="G193" s="46" t="str">
        <f t="array" ref="G193">A193&amp;" "&amp;SUM(IF(A193=FinyearEx,IF(C193&lt;=QldEx,1,0),0))</f>
        <v>2018–19 28</v>
      </c>
      <c r="H193" s="46" t="str">
        <f t="array" ref="H193">A193&amp;" "&amp;SUM(IF(A193=FinyearEx,IF(D193&lt;=AustraliaEx,1,0),0))</f>
        <v>2018–19 16</v>
      </c>
      <c r="I193" s="46" t="str">
        <f t="shared" si="9"/>
        <v>UAEM</v>
      </c>
      <c r="J193" s="47">
        <f t="shared" si="10"/>
        <v>348.21117400000003</v>
      </c>
      <c r="K193" s="47">
        <f t="shared" si="11"/>
        <v>4175.4141730000001</v>
      </c>
      <c r="L193" s="47"/>
    </row>
    <row r="194" spans="1:12" ht="12" customHeight="1" x14ac:dyDescent="0.2">
      <c r="A194" s="39" t="s">
        <v>319</v>
      </c>
      <c r="B194" t="s">
        <v>298</v>
      </c>
      <c r="C194">
        <v>224339</v>
      </c>
      <c r="D194">
        <v>2963174</v>
      </c>
      <c r="E194" s="46"/>
      <c r="F194" s="46" t="str">
        <f t="shared" si="8"/>
        <v>2018–19 UGAN</v>
      </c>
      <c r="G194" s="46" t="str">
        <f t="array" ref="G194">A194&amp;" "&amp;SUM(IF(A194=FinyearEx,IF(C194&lt;=QldEx,1,0),0))</f>
        <v>2018–19 150</v>
      </c>
      <c r="H194" s="46" t="str">
        <f t="array" ref="H194">A194&amp;" "&amp;SUM(IF(A194=FinyearEx,IF(D194&lt;=AustraliaEx,1,0),0))</f>
        <v>2018–19 152</v>
      </c>
      <c r="I194" s="46" t="str">
        <f t="shared" si="9"/>
        <v>UGAN</v>
      </c>
      <c r="J194" s="47">
        <f t="shared" si="10"/>
        <v>0.22433900000000001</v>
      </c>
      <c r="K194" s="47">
        <f t="shared" si="11"/>
        <v>2.963174</v>
      </c>
      <c r="L194" s="47"/>
    </row>
    <row r="195" spans="1:12" ht="12" customHeight="1" x14ac:dyDescent="0.2">
      <c r="A195" s="39" t="s">
        <v>319</v>
      </c>
      <c r="B195" t="s">
        <v>299</v>
      </c>
      <c r="C195">
        <v>769950107</v>
      </c>
      <c r="D195">
        <v>7758422058</v>
      </c>
      <c r="E195" s="46"/>
      <c r="F195" s="46" t="str">
        <f t="shared" ref="F195:F257" si="12">A195&amp;" "&amp;B195</f>
        <v>2018–19 UK</v>
      </c>
      <c r="G195" s="46" t="str">
        <f t="array" ref="G195">A195&amp;" "&amp;SUM(IF(A195=FinyearEx,IF(C195&lt;=QldEx,1,0),0))</f>
        <v>2018–19 14</v>
      </c>
      <c r="H195" s="46" t="str">
        <f t="array" ref="H195">A195&amp;" "&amp;SUM(IF(A195=FinyearEx,IF(D195&lt;=AustraliaEx,1,0),0))</f>
        <v>2018–19 11</v>
      </c>
      <c r="I195" s="46" t="str">
        <f t="shared" ref="I195:I257" si="13">B195</f>
        <v>UK</v>
      </c>
      <c r="J195" s="47">
        <f t="shared" ref="J195:J257" si="14">C195/1000000</f>
        <v>769.950107</v>
      </c>
      <c r="K195" s="47">
        <f t="shared" ref="K195:K257" si="15">D195/1000000</f>
        <v>7758.4220580000001</v>
      </c>
      <c r="L195" s="47"/>
    </row>
    <row r="196" spans="1:12" ht="12" customHeight="1" x14ac:dyDescent="0.2">
      <c r="A196" s="39" t="s">
        <v>319</v>
      </c>
      <c r="B196" t="s">
        <v>300</v>
      </c>
      <c r="C196">
        <v>112818592</v>
      </c>
      <c r="D196">
        <v>125751105</v>
      </c>
      <c r="E196" s="46"/>
      <c r="F196" s="46" t="str">
        <f t="shared" si="12"/>
        <v>2018–19 UKRA</v>
      </c>
      <c r="G196" s="46" t="str">
        <f t="array" ref="G196">A196&amp;" "&amp;SUM(IF(A196=FinyearEx,IF(C196&lt;=QldEx,1,0),0))</f>
        <v>2018–19 36</v>
      </c>
      <c r="H196" s="46" t="str">
        <f t="array" ref="H196">A196&amp;" "&amp;SUM(IF(A196=FinyearEx,IF(D196&lt;=AustraliaEx,1,0),0))</f>
        <v>2018–19 58</v>
      </c>
      <c r="I196" s="46" t="str">
        <f t="shared" si="13"/>
        <v>UKRA</v>
      </c>
      <c r="J196" s="47">
        <f t="shared" si="14"/>
        <v>112.818592</v>
      </c>
      <c r="K196" s="47">
        <f t="shared" si="15"/>
        <v>125.751105</v>
      </c>
      <c r="L196" s="47"/>
    </row>
    <row r="197" spans="1:12" ht="12" customHeight="1" x14ac:dyDescent="0.2">
      <c r="A197" s="39" t="s">
        <v>319</v>
      </c>
      <c r="B197" t="s">
        <v>301</v>
      </c>
      <c r="C197">
        <v>15387620</v>
      </c>
      <c r="D197">
        <v>26713887</v>
      </c>
      <c r="E197" s="46"/>
      <c r="F197" s="46" t="str">
        <f t="shared" si="12"/>
        <v>2018–19 URUG</v>
      </c>
      <c r="G197" s="46" t="str">
        <f t="array" ref="G197">A197&amp;" "&amp;SUM(IF(A197=FinyearEx,IF(C197&lt;=QldEx,1,0),0))</f>
        <v>2018–19 56</v>
      </c>
      <c r="H197" s="46" t="str">
        <f t="array" ref="H197">A197&amp;" "&amp;SUM(IF(A197=FinyearEx,IF(D197&lt;=AustraliaEx,1,0),0))</f>
        <v>2018–19 94</v>
      </c>
      <c r="I197" s="46" t="str">
        <f t="shared" si="13"/>
        <v>URUG</v>
      </c>
      <c r="J197" s="47">
        <f t="shared" si="14"/>
        <v>15.38762</v>
      </c>
      <c r="K197" s="47">
        <f t="shared" si="15"/>
        <v>26.713887</v>
      </c>
      <c r="L197" s="47"/>
    </row>
    <row r="198" spans="1:12" ht="12" customHeight="1" x14ac:dyDescent="0.2">
      <c r="A198" s="39" t="s">
        <v>319</v>
      </c>
      <c r="B198" t="s">
        <v>302</v>
      </c>
      <c r="C198">
        <v>1862145938</v>
      </c>
      <c r="D198">
        <v>14327067136</v>
      </c>
      <c r="E198" s="46"/>
      <c r="F198" s="46" t="str">
        <f t="shared" si="12"/>
        <v>2018–19 USA</v>
      </c>
      <c r="G198" s="46" t="str">
        <f t="array" ref="G198">A198&amp;" "&amp;SUM(IF(A198=FinyearEx,IF(C198&lt;=QldEx,1,0),0))</f>
        <v>2018–19 8</v>
      </c>
      <c r="H198" s="46" t="str">
        <f t="array" ref="H198">A198&amp;" "&amp;SUM(IF(A198=FinyearEx,IF(D198&lt;=AustraliaEx,1,0),0))</f>
        <v>2018–19 5</v>
      </c>
      <c r="I198" s="46" t="str">
        <f t="shared" si="13"/>
        <v>USA</v>
      </c>
      <c r="J198" s="47">
        <f t="shared" si="14"/>
        <v>1862.1459379999999</v>
      </c>
      <c r="K198" s="47">
        <f t="shared" si="15"/>
        <v>14327.067136</v>
      </c>
      <c r="L198" s="47"/>
    </row>
    <row r="199" spans="1:12" ht="12" customHeight="1" x14ac:dyDescent="0.2">
      <c r="A199" s="39" t="s">
        <v>319</v>
      </c>
      <c r="B199" t="s">
        <v>329</v>
      </c>
      <c r="C199">
        <v>534900</v>
      </c>
      <c r="D199">
        <v>774612</v>
      </c>
      <c r="E199" s="46"/>
      <c r="F199" s="46" t="str">
        <f t="shared" si="12"/>
        <v>2018–19 UZBK</v>
      </c>
      <c r="G199" s="46" t="str">
        <f t="array" ref="G199">A199&amp;" "&amp;SUM(IF(A199=FinyearEx,IF(C199&lt;=QldEx,1,0),0))</f>
        <v>2018–19 128</v>
      </c>
      <c r="H199" s="46" t="str">
        <f t="array" ref="H199">A199&amp;" "&amp;SUM(IF(A199=FinyearEx,IF(D199&lt;=AustraliaEx,1,0),0))</f>
        <v>2018–19 190</v>
      </c>
      <c r="I199" s="46" t="str">
        <f t="shared" si="13"/>
        <v>UZBK</v>
      </c>
      <c r="J199" s="47">
        <f t="shared" si="14"/>
        <v>0.53490000000000004</v>
      </c>
      <c r="K199" s="47">
        <f t="shared" si="15"/>
        <v>0.77461199999999997</v>
      </c>
      <c r="L199" s="47"/>
    </row>
    <row r="200" spans="1:12" ht="12" customHeight="1" x14ac:dyDescent="0.2">
      <c r="A200" s="39" t="s">
        <v>319</v>
      </c>
      <c r="B200" t="s">
        <v>303</v>
      </c>
      <c r="C200">
        <v>20009052</v>
      </c>
      <c r="D200">
        <v>90602059</v>
      </c>
      <c r="E200" s="46"/>
      <c r="F200" s="46" t="str">
        <f t="shared" si="12"/>
        <v>2018–19 VANU</v>
      </c>
      <c r="G200" s="46" t="str">
        <f t="array" ref="G200">A200&amp;" "&amp;SUM(IF(A200=FinyearEx,IF(C200&lt;=QldEx,1,0),0))</f>
        <v>2018–19 53</v>
      </c>
      <c r="H200" s="46" t="str">
        <f t="array" ref="H200">A200&amp;" "&amp;SUM(IF(A200=FinyearEx,IF(D200&lt;=AustraliaEx,1,0),0))</f>
        <v>2018–19 66</v>
      </c>
      <c r="I200" s="46" t="str">
        <f t="shared" si="13"/>
        <v>VANU</v>
      </c>
      <c r="J200" s="47">
        <f t="shared" si="14"/>
        <v>20.009052000000001</v>
      </c>
      <c r="K200" s="47">
        <f t="shared" si="15"/>
        <v>90.602058999999997</v>
      </c>
      <c r="L200" s="47"/>
    </row>
    <row r="201" spans="1:12" ht="12" customHeight="1" x14ac:dyDescent="0.2">
      <c r="A201" s="39" t="s">
        <v>319</v>
      </c>
      <c r="B201" t="s">
        <v>304</v>
      </c>
      <c r="C201">
        <v>130540</v>
      </c>
      <c r="D201">
        <v>4193894</v>
      </c>
      <c r="E201" s="46"/>
      <c r="F201" s="46" t="str">
        <f t="shared" si="12"/>
        <v>2018–19 VENZ</v>
      </c>
      <c r="G201" s="46" t="str">
        <f t="array" ref="G201">A201&amp;" "&amp;SUM(IF(A201=FinyearEx,IF(C201&lt;=QldEx,1,0),0))</f>
        <v>2018–19 158</v>
      </c>
      <c r="H201" s="46" t="str">
        <f t="array" ref="H201">A201&amp;" "&amp;SUM(IF(A201=FinyearEx,IF(D201&lt;=AustraliaEx,1,0),0))</f>
        <v>2018–19 143</v>
      </c>
      <c r="I201" s="46" t="str">
        <f t="shared" si="13"/>
        <v>VENZ</v>
      </c>
      <c r="J201" s="47">
        <f t="shared" si="14"/>
        <v>0.13053999999999999</v>
      </c>
      <c r="K201" s="47">
        <f t="shared" si="15"/>
        <v>4.1938940000000002</v>
      </c>
      <c r="L201" s="47"/>
    </row>
    <row r="202" spans="1:12" ht="12" customHeight="1" x14ac:dyDescent="0.2">
      <c r="A202" s="39" t="s">
        <v>319</v>
      </c>
      <c r="B202" t="s">
        <v>305</v>
      </c>
      <c r="C202">
        <v>2156368159</v>
      </c>
      <c r="D202">
        <v>5865000425</v>
      </c>
      <c r="E202" s="46"/>
      <c r="F202" s="46" t="str">
        <f t="shared" si="12"/>
        <v>2018–19 VIET</v>
      </c>
      <c r="G202" s="46" t="str">
        <f t="array" ref="G202">A202&amp;" "&amp;SUM(IF(A202=FinyearEx,IF(C202&lt;=QldEx,1,0),0))</f>
        <v>2018–19 6</v>
      </c>
      <c r="H202" s="46" t="str">
        <f t="array" ref="H202">A202&amp;" "&amp;SUM(IF(A202=FinyearEx,IF(D202&lt;=AustraliaEx,1,0),0))</f>
        <v>2018–19 14</v>
      </c>
      <c r="I202" s="46" t="str">
        <f t="shared" si="13"/>
        <v>VIET</v>
      </c>
      <c r="J202" s="47">
        <f t="shared" si="14"/>
        <v>2156.3681590000001</v>
      </c>
      <c r="K202" s="47">
        <f t="shared" si="15"/>
        <v>5865.0004250000002</v>
      </c>
      <c r="L202" s="47"/>
    </row>
    <row r="203" spans="1:12" ht="12" customHeight="1" x14ac:dyDescent="0.2">
      <c r="A203" s="39" t="s">
        <v>319</v>
      </c>
      <c r="B203" t="s">
        <v>330</v>
      </c>
      <c r="C203">
        <v>2298</v>
      </c>
      <c r="D203">
        <v>1519783</v>
      </c>
      <c r="E203" s="46"/>
      <c r="F203" s="46" t="str">
        <f t="shared" si="12"/>
        <v>2018–19 VIRG</v>
      </c>
      <c r="G203" s="46" t="str">
        <f t="array" ref="G203">A203&amp;" "&amp;SUM(IF(A203=FinyearEx,IF(C203&lt;=QldEx,1,0),0))</f>
        <v>2018–19 201</v>
      </c>
      <c r="H203" s="46" t="str">
        <f t="array" ref="H203">A203&amp;" "&amp;SUM(IF(A203=FinyearEx,IF(D203&lt;=AustraliaEx,1,0),0))</f>
        <v>2018–19 173</v>
      </c>
      <c r="I203" s="46" t="str">
        <f t="shared" si="13"/>
        <v>VIRG</v>
      </c>
      <c r="J203" s="47">
        <f t="shared" si="14"/>
        <v>2.2980000000000001E-3</v>
      </c>
      <c r="K203" s="47">
        <f t="shared" si="15"/>
        <v>1.5197830000000001</v>
      </c>
      <c r="L203" s="47"/>
    </row>
    <row r="204" spans="1:12" ht="12" customHeight="1" x14ac:dyDescent="0.2">
      <c r="A204" s="39" t="s">
        <v>319</v>
      </c>
      <c r="B204" t="s">
        <v>306</v>
      </c>
      <c r="C204">
        <v>938095</v>
      </c>
      <c r="D204">
        <v>3710067</v>
      </c>
      <c r="E204" s="46"/>
      <c r="F204" s="46" t="str">
        <f t="shared" si="12"/>
        <v>2018–19 WALL</v>
      </c>
      <c r="G204" s="46" t="str">
        <f t="array" ref="G204">A204&amp;" "&amp;SUM(IF(A204=FinyearEx,IF(C204&lt;=QldEx,1,0),0))</f>
        <v>2018–19 121</v>
      </c>
      <c r="H204" s="46" t="str">
        <f t="array" ref="H204">A204&amp;" "&amp;SUM(IF(A204=FinyearEx,IF(D204&lt;=AustraliaEx,1,0),0))</f>
        <v>2018–19 146</v>
      </c>
      <c r="I204" s="46" t="str">
        <f t="shared" si="13"/>
        <v>WALL</v>
      </c>
      <c r="J204" s="47">
        <f t="shared" si="14"/>
        <v>0.93809500000000001</v>
      </c>
      <c r="K204" s="47">
        <f t="shared" si="15"/>
        <v>3.710067</v>
      </c>
      <c r="L204" s="47"/>
    </row>
    <row r="205" spans="1:12" ht="12" customHeight="1" x14ac:dyDescent="0.2">
      <c r="A205" s="39" t="s">
        <v>319</v>
      </c>
      <c r="B205" t="s">
        <v>307</v>
      </c>
      <c r="C205">
        <v>4789300</v>
      </c>
      <c r="D205">
        <v>34617079</v>
      </c>
      <c r="E205" s="46"/>
      <c r="F205" s="46" t="str">
        <f t="shared" si="12"/>
        <v>2018–19 WSAM</v>
      </c>
      <c r="G205" s="46" t="str">
        <f t="array" ref="G205">A205&amp;" "&amp;SUM(IF(A205=FinyearEx,IF(C205&lt;=QldEx,1,0),0))</f>
        <v>2018–19 78</v>
      </c>
      <c r="H205" s="46" t="str">
        <f t="array" ref="H205">A205&amp;" "&amp;SUM(IF(A205=FinyearEx,IF(D205&lt;=AustraliaEx,1,0),0))</f>
        <v>2018–19 91</v>
      </c>
      <c r="I205" s="46" t="str">
        <f t="shared" si="13"/>
        <v>WSAM</v>
      </c>
      <c r="J205" s="47">
        <f t="shared" si="14"/>
        <v>4.7892999999999999</v>
      </c>
      <c r="K205" s="47">
        <f t="shared" si="15"/>
        <v>34.617078999999997</v>
      </c>
      <c r="L205" s="47"/>
    </row>
    <row r="206" spans="1:12" ht="12" customHeight="1" x14ac:dyDescent="0.2">
      <c r="A206" s="39" t="s">
        <v>319</v>
      </c>
      <c r="B206" t="s">
        <v>308</v>
      </c>
      <c r="C206">
        <v>0</v>
      </c>
      <c r="D206">
        <v>170590315</v>
      </c>
      <c r="E206" s="46"/>
      <c r="F206" s="46" t="str">
        <f t="shared" si="12"/>
        <v>2018–19 YEMN</v>
      </c>
      <c r="G206" s="46" t="str">
        <f t="array" ref="G206">A206&amp;" "&amp;SUM(IF(A206=FinyearEx,IF(C206&lt;=QldEx,1,0),0))</f>
        <v>2018–19 220</v>
      </c>
      <c r="H206" s="46" t="str">
        <f t="array" ref="H206">A206&amp;" "&amp;SUM(IF(A206=FinyearEx,IF(D206&lt;=AustraliaEx,1,0),0))</f>
        <v>2018–19 53</v>
      </c>
      <c r="I206" s="46" t="str">
        <f t="shared" si="13"/>
        <v>YEMN</v>
      </c>
      <c r="J206" s="47">
        <f t="shared" si="14"/>
        <v>0</v>
      </c>
      <c r="K206" s="47">
        <f t="shared" si="15"/>
        <v>170.590315</v>
      </c>
      <c r="L206" s="47"/>
    </row>
    <row r="207" spans="1:12" ht="12" customHeight="1" x14ac:dyDescent="0.2">
      <c r="A207" s="39" t="s">
        <v>319</v>
      </c>
      <c r="B207" t="s">
        <v>309</v>
      </c>
      <c r="C207">
        <v>268936</v>
      </c>
      <c r="D207">
        <v>3465625</v>
      </c>
      <c r="E207" s="46"/>
      <c r="F207" s="46" t="str">
        <f t="shared" si="12"/>
        <v>2018–19 ZAIR</v>
      </c>
      <c r="G207" s="46" t="str">
        <f t="array" ref="G207">A207&amp;" "&amp;SUM(IF(A207=FinyearEx,IF(C207&lt;=QldEx,1,0),0))</f>
        <v>2018–19 144</v>
      </c>
      <c r="H207" s="46" t="str">
        <f t="array" ref="H207">A207&amp;" "&amp;SUM(IF(A207=FinyearEx,IF(D207&lt;=AustraliaEx,1,0),0))</f>
        <v>2018–19 147</v>
      </c>
      <c r="I207" s="46" t="str">
        <f t="shared" si="13"/>
        <v>ZAIR</v>
      </c>
      <c r="J207" s="47">
        <f t="shared" si="14"/>
        <v>0.26893600000000001</v>
      </c>
      <c r="K207" s="47">
        <f t="shared" si="15"/>
        <v>3.4656250000000002</v>
      </c>
      <c r="L207" s="47"/>
    </row>
    <row r="208" spans="1:12" ht="12" customHeight="1" x14ac:dyDescent="0.2">
      <c r="A208" s="39" t="s">
        <v>319</v>
      </c>
      <c r="B208" t="s">
        <v>310</v>
      </c>
      <c r="C208">
        <v>1871695</v>
      </c>
      <c r="D208">
        <v>3162074</v>
      </c>
      <c r="E208" s="46"/>
      <c r="F208" s="46" t="str">
        <f t="shared" si="12"/>
        <v>2018–19 ZIMB</v>
      </c>
      <c r="G208" s="46" t="str">
        <f t="array" ref="G208">A208&amp;" "&amp;SUM(IF(A208=FinyearEx,IF(C208&lt;=QldEx,1,0),0))</f>
        <v>2018–19 105</v>
      </c>
      <c r="H208" s="46" t="str">
        <f t="array" ref="H208">A208&amp;" "&amp;SUM(IF(A208=FinyearEx,IF(D208&lt;=AustraliaEx,1,0),0))</f>
        <v>2018–19 150</v>
      </c>
      <c r="I208" s="46" t="str">
        <f t="shared" si="13"/>
        <v>ZIMB</v>
      </c>
      <c r="J208" s="47">
        <f t="shared" si="14"/>
        <v>1.8716950000000001</v>
      </c>
      <c r="K208" s="47">
        <f t="shared" si="15"/>
        <v>3.1620740000000001</v>
      </c>
      <c r="L208" s="47"/>
    </row>
    <row r="209" spans="1:12" ht="12" customHeight="1" x14ac:dyDescent="0.2">
      <c r="A209" s="39" t="s">
        <v>319</v>
      </c>
      <c r="B209" t="s">
        <v>311</v>
      </c>
      <c r="C209">
        <v>2155949</v>
      </c>
      <c r="D209">
        <v>14742381</v>
      </c>
      <c r="E209" s="46"/>
      <c r="F209" s="46" t="str">
        <f t="shared" si="12"/>
        <v>2018–19 ZMBA</v>
      </c>
      <c r="G209" s="46" t="str">
        <f t="array" ref="G209">A209&amp;" "&amp;SUM(IF(A209=FinyearEx,IF(C209&lt;=QldEx,1,0),0))</f>
        <v>2018–19 98</v>
      </c>
      <c r="H209" s="46" t="str">
        <f t="array" ref="H209">A209&amp;" "&amp;SUM(IF(A209=FinyearEx,IF(D209&lt;=AustraliaEx,1,0),0))</f>
        <v>2018–19 109</v>
      </c>
      <c r="I209" s="46" t="str">
        <f t="shared" si="13"/>
        <v>ZMBA</v>
      </c>
      <c r="J209" s="47">
        <f t="shared" si="14"/>
        <v>2.1559490000000001</v>
      </c>
      <c r="K209" s="47">
        <f t="shared" si="15"/>
        <v>14.742381</v>
      </c>
      <c r="L209" s="47"/>
    </row>
    <row r="210" spans="1:12" ht="12" customHeight="1" x14ac:dyDescent="0.2">
      <c r="A210" s="39" t="s">
        <v>319</v>
      </c>
      <c r="B210" t="s">
        <v>145</v>
      </c>
      <c r="C210">
        <v>0</v>
      </c>
      <c r="D210">
        <v>346185</v>
      </c>
      <c r="E210" s="46"/>
      <c r="F210" s="46" t="str">
        <f t="shared" si="12"/>
        <v>2018–19 BVIR</v>
      </c>
      <c r="G210" s="46" t="str">
        <f t="array" ref="G210">A210&amp;" "&amp;SUM(IF(A210=FinyearEx,IF(C210&lt;=QldEx,1,0),0))</f>
        <v>2018–19 220</v>
      </c>
      <c r="H210" s="46" t="str">
        <f t="array" ref="H210">A210&amp;" "&amp;SUM(IF(A210=FinyearEx,IF(D210&lt;=AustraliaEx,1,0),0))</f>
        <v>2018–19 197</v>
      </c>
      <c r="I210" s="46" t="str">
        <f t="shared" si="13"/>
        <v>BVIR</v>
      </c>
      <c r="J210" s="47">
        <f t="shared" si="14"/>
        <v>0</v>
      </c>
      <c r="K210" s="47">
        <f t="shared" si="15"/>
        <v>0.34618500000000002</v>
      </c>
      <c r="L210" s="47"/>
    </row>
    <row r="211" spans="1:12" ht="12" customHeight="1" x14ac:dyDescent="0.2">
      <c r="A211" s="39" t="s">
        <v>319</v>
      </c>
      <c r="B211" t="s">
        <v>320</v>
      </c>
      <c r="C211">
        <v>588000</v>
      </c>
      <c r="D211">
        <v>735919</v>
      </c>
      <c r="E211" s="46"/>
      <c r="F211" s="46" t="str">
        <f t="shared" si="12"/>
        <v>2018–19 CVER</v>
      </c>
      <c r="G211" s="46" t="str">
        <f t="array" ref="G211">A211&amp;" "&amp;SUM(IF(A211=FinyearEx,IF(C211&lt;=QldEx,1,0),0))</f>
        <v>2018–19 127</v>
      </c>
      <c r="H211" s="46" t="str">
        <f t="array" ref="H211">A211&amp;" "&amp;SUM(IF(A211=FinyearEx,IF(D211&lt;=AustraliaEx,1,0),0))</f>
        <v>2018–19 192</v>
      </c>
      <c r="I211" s="46" t="str">
        <f t="shared" si="13"/>
        <v>CVER</v>
      </c>
      <c r="J211" s="47">
        <f t="shared" si="14"/>
        <v>0.58799999999999997</v>
      </c>
      <c r="K211" s="47">
        <f t="shared" si="15"/>
        <v>0.73591899999999999</v>
      </c>
      <c r="L211" s="47"/>
    </row>
    <row r="212" spans="1:12" ht="12" customHeight="1" x14ac:dyDescent="0.2">
      <c r="A212" s="39" t="s">
        <v>319</v>
      </c>
      <c r="B212" t="s">
        <v>248</v>
      </c>
      <c r="C212">
        <v>0</v>
      </c>
      <c r="D212">
        <v>253030</v>
      </c>
      <c r="E212" s="46"/>
      <c r="F212" s="46" t="str">
        <f t="shared" si="12"/>
        <v>2018–19 PITC</v>
      </c>
      <c r="G212" s="46" t="str">
        <f t="array" ref="G212">A212&amp;" "&amp;SUM(IF(A212=FinyearEx,IF(C212&lt;=QldEx,1,0),0))</f>
        <v>2018–19 220</v>
      </c>
      <c r="H212" s="46" t="str">
        <f t="array" ref="H212">A212&amp;" "&amp;SUM(IF(A212=FinyearEx,IF(D212&lt;=AustraliaEx,1,0),0))</f>
        <v>2018–19 204</v>
      </c>
      <c r="I212" s="46" t="str">
        <f t="shared" si="13"/>
        <v>PITC</v>
      </c>
      <c r="J212" s="47">
        <f t="shared" si="14"/>
        <v>0</v>
      </c>
      <c r="K212" s="47">
        <f t="shared" si="15"/>
        <v>0.25302999999999998</v>
      </c>
      <c r="L212" s="47"/>
    </row>
    <row r="213" spans="1:12" ht="12" customHeight="1" x14ac:dyDescent="0.2">
      <c r="A213" s="39" t="s">
        <v>319</v>
      </c>
      <c r="B213" t="s">
        <v>324</v>
      </c>
      <c r="C213">
        <v>7762</v>
      </c>
      <c r="D213">
        <v>217231</v>
      </c>
      <c r="E213" s="46"/>
      <c r="F213" s="46" t="str">
        <f t="shared" si="12"/>
        <v>2018–19 RWAN</v>
      </c>
      <c r="G213" s="46" t="str">
        <f t="array" ref="G213">A213&amp;" "&amp;SUM(IF(A213=FinyearEx,IF(C213&lt;=QldEx,1,0),0))</f>
        <v>2018–19 194</v>
      </c>
      <c r="H213" s="46" t="str">
        <f t="array" ref="H213">A213&amp;" "&amp;SUM(IF(A213=FinyearEx,IF(D213&lt;=AustraliaEx,1,0),0))</f>
        <v>2018–19 206</v>
      </c>
      <c r="I213" s="46" t="str">
        <f t="shared" si="13"/>
        <v>RWAN</v>
      </c>
      <c r="J213" s="47">
        <f t="shared" si="14"/>
        <v>7.7619999999999998E-3</v>
      </c>
      <c r="K213" s="47">
        <f t="shared" si="15"/>
        <v>0.21723100000000001</v>
      </c>
      <c r="L213" s="47"/>
    </row>
    <row r="214" spans="1:12" ht="12" customHeight="1" x14ac:dyDescent="0.2">
      <c r="A214" s="39" t="s">
        <v>319</v>
      </c>
      <c r="B214" t="s">
        <v>278</v>
      </c>
      <c r="C214">
        <v>0</v>
      </c>
      <c r="D214">
        <v>1133142</v>
      </c>
      <c r="E214" s="46"/>
      <c r="F214" s="46" t="str">
        <f t="shared" si="12"/>
        <v>2018–19 STCN</v>
      </c>
      <c r="G214" s="46" t="str">
        <f t="array" ref="G214">A214&amp;" "&amp;SUM(IF(A214=FinyearEx,IF(C214&lt;=QldEx,1,0),0))</f>
        <v>2018–19 220</v>
      </c>
      <c r="H214" s="46" t="str">
        <f t="array" ref="H214">A214&amp;" "&amp;SUM(IF(A214=FinyearEx,IF(D214&lt;=AustraliaEx,1,0),0))</f>
        <v>2018–19 181</v>
      </c>
      <c r="I214" s="46" t="str">
        <f t="shared" si="13"/>
        <v>STCN</v>
      </c>
      <c r="J214" s="47">
        <f t="shared" si="14"/>
        <v>0</v>
      </c>
      <c r="K214" s="47">
        <f t="shared" si="15"/>
        <v>1.1331420000000001</v>
      </c>
      <c r="L214" s="47"/>
    </row>
    <row r="215" spans="1:12" ht="12" customHeight="1" x14ac:dyDescent="0.2">
      <c r="A215" s="39" t="s">
        <v>319</v>
      </c>
      <c r="B215" t="s">
        <v>295</v>
      </c>
      <c r="C215">
        <v>0</v>
      </c>
      <c r="D215">
        <v>268514</v>
      </c>
      <c r="E215" s="46"/>
      <c r="F215" s="46" t="str">
        <f t="shared" si="12"/>
        <v>2018–19 TURS</v>
      </c>
      <c r="G215" s="46" t="str">
        <f t="array" ref="G215">A215&amp;" "&amp;SUM(IF(A215=FinyearEx,IF(C215&lt;=QldEx,1,0),0))</f>
        <v>2018–19 220</v>
      </c>
      <c r="H215" s="46" t="str">
        <f t="array" ref="H215">A215&amp;" "&amp;SUM(IF(A215=FinyearEx,IF(D215&lt;=AustraliaEx,1,0),0))</f>
        <v>2018–19 201</v>
      </c>
      <c r="I215" s="46" t="str">
        <f t="shared" si="13"/>
        <v>TURS</v>
      </c>
      <c r="J215" s="47">
        <f t="shared" si="14"/>
        <v>0</v>
      </c>
      <c r="K215" s="47">
        <f t="shared" si="15"/>
        <v>0.26851399999999997</v>
      </c>
      <c r="L215" s="47"/>
    </row>
    <row r="216" spans="1:12" ht="12" customHeight="1" x14ac:dyDescent="0.2">
      <c r="A216" s="39" t="s">
        <v>319</v>
      </c>
      <c r="B216" t="s">
        <v>318</v>
      </c>
      <c r="C216">
        <v>0</v>
      </c>
      <c r="D216">
        <v>2803624</v>
      </c>
      <c r="E216" s="46"/>
      <c r="F216" s="46" t="str">
        <f t="shared" si="12"/>
        <v>2018–19 USOI</v>
      </c>
      <c r="G216" s="46" t="str">
        <f t="array" ref="G216">A216&amp;" "&amp;SUM(IF(A216=FinyearEx,IF(C216&lt;=QldEx,1,0),0))</f>
        <v>2018–19 220</v>
      </c>
      <c r="H216" s="46" t="str">
        <f t="array" ref="H216">A216&amp;" "&amp;SUM(IF(A216=FinyearEx,IF(D216&lt;=AustraliaEx,1,0),0))</f>
        <v>2018–19 153</v>
      </c>
      <c r="I216" s="46" t="str">
        <f t="shared" si="13"/>
        <v>USOI</v>
      </c>
      <c r="J216" s="47">
        <f t="shared" si="14"/>
        <v>0</v>
      </c>
      <c r="K216" s="47">
        <f t="shared" si="15"/>
        <v>2.8036240000000001</v>
      </c>
      <c r="L216" s="47"/>
    </row>
    <row r="217" spans="1:12" ht="12" customHeight="1" x14ac:dyDescent="0.2">
      <c r="A217" s="39" t="s">
        <v>319</v>
      </c>
      <c r="B217" t="s">
        <v>210</v>
      </c>
      <c r="C217">
        <v>8483</v>
      </c>
      <c r="D217">
        <v>31139</v>
      </c>
      <c r="E217" s="46"/>
      <c r="F217" s="46" t="str">
        <f t="shared" si="12"/>
        <v>2018–19 LESO</v>
      </c>
      <c r="G217" s="46" t="str">
        <f t="array" ref="G217">A217&amp;" "&amp;SUM(IF(A217=FinyearEx,IF(C217&lt;=QldEx,1,0),0))</f>
        <v>2018–19 192</v>
      </c>
      <c r="H217" s="46" t="str">
        <f t="array" ref="H217">A217&amp;" "&amp;SUM(IF(A217=FinyearEx,IF(D217&lt;=AustraliaEx,1,0),0))</f>
        <v>2018–19 218</v>
      </c>
      <c r="I217" s="46" t="str">
        <f t="shared" si="13"/>
        <v>LESO</v>
      </c>
      <c r="J217" s="47">
        <f t="shared" si="14"/>
        <v>8.4829999999999992E-3</v>
      </c>
      <c r="K217" s="47">
        <f t="shared" si="15"/>
        <v>3.1139E-2</v>
      </c>
      <c r="L217" s="47"/>
    </row>
    <row r="218" spans="1:12" ht="12" customHeight="1" x14ac:dyDescent="0.2">
      <c r="A218" s="39" t="s">
        <v>319</v>
      </c>
      <c r="B218" t="s">
        <v>326</v>
      </c>
      <c r="C218">
        <v>75166</v>
      </c>
      <c r="D218">
        <v>109261</v>
      </c>
      <c r="E218" s="46"/>
      <c r="F218" s="46" t="str">
        <f t="shared" si="12"/>
        <v>2018–19 TAJI</v>
      </c>
      <c r="G218" s="46" t="str">
        <f t="array" ref="G218">A218&amp;" "&amp;SUM(IF(A218=FinyearEx,IF(C218&lt;=QldEx,1,0),0))</f>
        <v>2018–19 167</v>
      </c>
      <c r="H218" s="46" t="str">
        <f t="array" ref="H218">A218&amp;" "&amp;SUM(IF(A218=FinyearEx,IF(D218&lt;=AustraliaEx,1,0),0))</f>
        <v>2018–19 211</v>
      </c>
      <c r="I218" s="46" t="str">
        <f t="shared" si="13"/>
        <v>TAJI</v>
      </c>
      <c r="J218" s="47">
        <f t="shared" si="14"/>
        <v>7.5165999999999997E-2</v>
      </c>
      <c r="K218" s="47">
        <f t="shared" si="15"/>
        <v>0.109261</v>
      </c>
      <c r="L218" s="47"/>
    </row>
    <row r="219" spans="1:12" ht="12" customHeight="1" x14ac:dyDescent="0.2">
      <c r="A219" s="39" t="s">
        <v>319</v>
      </c>
      <c r="B219" t="s">
        <v>328</v>
      </c>
      <c r="C219">
        <v>242000</v>
      </c>
      <c r="D219">
        <v>242000</v>
      </c>
      <c r="E219" s="46"/>
      <c r="F219" s="46" t="str">
        <f t="shared" si="12"/>
        <v>2018–19 UNKN</v>
      </c>
      <c r="G219" s="46" t="str">
        <f t="array" ref="G219">A219&amp;" "&amp;SUM(IF(A219=FinyearEx,IF(C219&lt;=QldEx,1,0),0))</f>
        <v>2018–19 147</v>
      </c>
      <c r="H219" s="46" t="str">
        <f t="array" ref="H219">A219&amp;" "&amp;SUM(IF(A219=FinyearEx,IF(D219&lt;=AustraliaEx,1,0),0))</f>
        <v>2018–19 205</v>
      </c>
      <c r="I219" s="46" t="str">
        <f t="shared" si="13"/>
        <v>UNKN</v>
      </c>
      <c r="J219" s="47">
        <f t="shared" si="14"/>
        <v>0.24199999999999999</v>
      </c>
      <c r="K219" s="47">
        <f t="shared" si="15"/>
        <v>0.24199999999999999</v>
      </c>
      <c r="L219" s="47"/>
    </row>
    <row r="220" spans="1:12" ht="12" customHeight="1" x14ac:dyDescent="0.2">
      <c r="A220" s="39" t="s">
        <v>319</v>
      </c>
      <c r="B220" t="s">
        <v>314</v>
      </c>
      <c r="C220">
        <v>0</v>
      </c>
      <c r="D220">
        <v>40655</v>
      </c>
      <c r="E220" s="46"/>
      <c r="F220" s="46" t="str">
        <f t="shared" si="12"/>
        <v>2018–19 CEAR</v>
      </c>
      <c r="G220" s="46" t="str">
        <f t="array" ref="G220">A220&amp;" "&amp;SUM(IF(A220=FinyearEx,IF(C220&lt;=QldEx,1,0),0))</f>
        <v>2018–19 220</v>
      </c>
      <c r="H220" s="46" t="str">
        <f t="array" ref="H220">A220&amp;" "&amp;SUM(IF(A220=FinyearEx,IF(D220&lt;=AustraliaEx,1,0),0))</f>
        <v>2018–19 217</v>
      </c>
      <c r="I220" s="46" t="str">
        <f t="shared" si="13"/>
        <v>CEAR</v>
      </c>
      <c r="J220" s="47">
        <f t="shared" si="14"/>
        <v>0</v>
      </c>
      <c r="K220" s="47">
        <f t="shared" si="15"/>
        <v>4.0654999999999997E-2</v>
      </c>
      <c r="L220" s="47"/>
    </row>
    <row r="221" spans="1:12" ht="12" customHeight="1" x14ac:dyDescent="0.2">
      <c r="A221" s="39" t="s">
        <v>319</v>
      </c>
      <c r="B221" t="s">
        <v>351</v>
      </c>
      <c r="C221">
        <v>0</v>
      </c>
      <c r="D221">
        <v>51231961</v>
      </c>
      <c r="E221" s="46"/>
      <c r="F221" s="46" t="str">
        <f t="shared" si="12"/>
        <v>2018–19 IWAS</v>
      </c>
      <c r="G221" s="46" t="str">
        <f t="array" ref="G221">A221&amp;" "&amp;SUM(IF(A221=FinyearEx,IF(C221&lt;=QldEx,1,0),0))</f>
        <v>2018–19 220</v>
      </c>
      <c r="H221" s="46" t="str">
        <f t="array" ref="H221">A221&amp;" "&amp;SUM(IF(A221=FinyearEx,IF(D221&lt;=AustraliaEx,1,0),0))</f>
        <v>2018–19 79</v>
      </c>
      <c r="I221" s="46" t="str">
        <f t="shared" si="13"/>
        <v>IWAS</v>
      </c>
      <c r="J221" s="47">
        <f t="shared" si="14"/>
        <v>0</v>
      </c>
      <c r="K221" s="47">
        <f t="shared" si="15"/>
        <v>51.231960999999998</v>
      </c>
      <c r="L221" s="47"/>
    </row>
    <row r="222" spans="1:12" ht="12" customHeight="1" x14ac:dyDescent="0.2">
      <c r="A222" s="39" t="s">
        <v>331</v>
      </c>
      <c r="B222" t="s">
        <v>118</v>
      </c>
      <c r="C222">
        <v>448201</v>
      </c>
      <c r="D222">
        <v>903547</v>
      </c>
      <c r="E222" s="46"/>
      <c r="F222" s="46" t="str">
        <f t="shared" si="12"/>
        <v>2019–20 AFGH</v>
      </c>
      <c r="G222" s="46" t="str">
        <f t="array" ref="G222">A222&amp;" "&amp;SUM(IF(A222=FinyearEx,IF(C222&lt;=QldEx,1,0),0))</f>
        <v>2019–20 132</v>
      </c>
      <c r="H222" s="46" t="str">
        <f t="array" ref="H222">A222&amp;" "&amp;SUM(IF(A222=FinyearEx,IF(D222&lt;=AustraliaEx,1,0),0))</f>
        <v>2019–20 178</v>
      </c>
      <c r="I222" s="46" t="str">
        <f t="shared" si="13"/>
        <v>AFGH</v>
      </c>
      <c r="J222" s="47">
        <f t="shared" si="14"/>
        <v>0.44820100000000002</v>
      </c>
      <c r="K222" s="47">
        <f t="shared" si="15"/>
        <v>0.90354699999999999</v>
      </c>
      <c r="L222" s="47"/>
    </row>
    <row r="223" spans="1:12" ht="12" customHeight="1" x14ac:dyDescent="0.2">
      <c r="A223" s="39" t="s">
        <v>331</v>
      </c>
      <c r="B223" t="s">
        <v>119</v>
      </c>
      <c r="C223">
        <v>5393</v>
      </c>
      <c r="D223">
        <v>1031893</v>
      </c>
      <c r="E223" s="46"/>
      <c r="F223" s="46" t="str">
        <f t="shared" si="12"/>
        <v>2019–20 AGUA</v>
      </c>
      <c r="G223" s="46" t="str">
        <f t="array" ref="G223">A223&amp;" "&amp;SUM(IF(A223=FinyearEx,IF(C223&lt;=QldEx,1,0),0))</f>
        <v>2019–20 188</v>
      </c>
      <c r="H223" s="46" t="str">
        <f t="array" ref="H223">A223&amp;" "&amp;SUM(IF(A223=FinyearEx,IF(D223&lt;=AustraliaEx,1,0),0))</f>
        <v>2019–20 176</v>
      </c>
      <c r="I223" s="46" t="str">
        <f t="shared" si="13"/>
        <v>AGUA</v>
      </c>
      <c r="J223" s="47">
        <f t="shared" si="14"/>
        <v>5.3930000000000002E-3</v>
      </c>
      <c r="K223" s="47">
        <f t="shared" si="15"/>
        <v>1.0318929999999999</v>
      </c>
      <c r="L223" s="47"/>
    </row>
    <row r="224" spans="1:12" ht="12" customHeight="1" x14ac:dyDescent="0.2">
      <c r="A224" s="39" t="s">
        <v>331</v>
      </c>
      <c r="B224" t="s">
        <v>120</v>
      </c>
      <c r="C224">
        <v>11261</v>
      </c>
      <c r="D224">
        <v>1253642</v>
      </c>
      <c r="E224" s="46"/>
      <c r="F224" s="46" t="str">
        <f t="shared" si="12"/>
        <v>2019–20 ALBA</v>
      </c>
      <c r="G224" s="46" t="str">
        <f t="array" ref="G224">A224&amp;" "&amp;SUM(IF(A224=FinyearEx,IF(C224&lt;=QldEx,1,0),0))</f>
        <v>2019–20 182</v>
      </c>
      <c r="H224" s="46" t="str">
        <f t="array" ref="H224">A224&amp;" "&amp;SUM(IF(A224=FinyearEx,IF(D224&lt;=AustraliaEx,1,0),0))</f>
        <v>2019–20 171</v>
      </c>
      <c r="I224" s="46" t="str">
        <f t="shared" si="13"/>
        <v>ALBA</v>
      </c>
      <c r="J224" s="47">
        <f t="shared" si="14"/>
        <v>1.1261E-2</v>
      </c>
      <c r="K224" s="47">
        <f t="shared" si="15"/>
        <v>1.2536419999999999</v>
      </c>
      <c r="L224" s="47"/>
    </row>
    <row r="225" spans="1:12" ht="12" customHeight="1" x14ac:dyDescent="0.2">
      <c r="A225" s="39" t="s">
        <v>331</v>
      </c>
      <c r="B225" t="s">
        <v>121</v>
      </c>
      <c r="C225">
        <v>782444</v>
      </c>
      <c r="D225">
        <v>4060328</v>
      </c>
      <c r="E225" s="46"/>
      <c r="F225" s="46" t="str">
        <f t="shared" si="12"/>
        <v>2019–20 ALGR</v>
      </c>
      <c r="G225" s="46" t="str">
        <f t="array" ref="G225">A225&amp;" "&amp;SUM(IF(A225=FinyearEx,IF(C225&lt;=QldEx,1,0),0))</f>
        <v>2019–20 125</v>
      </c>
      <c r="H225" s="46" t="str">
        <f t="array" ref="H225">A225&amp;" "&amp;SUM(IF(A225=FinyearEx,IF(D225&lt;=AustraliaEx,1,0),0))</f>
        <v>2019–20 145</v>
      </c>
      <c r="I225" s="46" t="str">
        <f t="shared" si="13"/>
        <v>ALGR</v>
      </c>
      <c r="J225" s="47">
        <f t="shared" si="14"/>
        <v>0.78244400000000003</v>
      </c>
      <c r="K225" s="47">
        <f t="shared" si="15"/>
        <v>4.0603280000000002</v>
      </c>
      <c r="L225" s="47"/>
    </row>
    <row r="226" spans="1:12" ht="12" customHeight="1" x14ac:dyDescent="0.2">
      <c r="A226" s="39" t="s">
        <v>331</v>
      </c>
      <c r="B226" t="s">
        <v>122</v>
      </c>
      <c r="C226">
        <v>1745841</v>
      </c>
      <c r="D226">
        <v>5466900</v>
      </c>
      <c r="E226" s="46"/>
      <c r="F226" s="46" t="str">
        <f t="shared" si="12"/>
        <v>2019–20 ANGO</v>
      </c>
      <c r="G226" s="46" t="str">
        <f t="array" ref="G226">A226&amp;" "&amp;SUM(IF(A226=FinyearEx,IF(C226&lt;=QldEx,1,0),0))</f>
        <v>2019–20 103</v>
      </c>
      <c r="H226" s="46" t="str">
        <f t="array" ref="H226">A226&amp;" "&amp;SUM(IF(A226=FinyearEx,IF(D226&lt;=AustraliaEx,1,0),0))</f>
        <v>2019–20 137</v>
      </c>
      <c r="I226" s="46" t="str">
        <f t="shared" si="13"/>
        <v>ANGO</v>
      </c>
      <c r="J226" s="47">
        <f t="shared" si="14"/>
        <v>1.745841</v>
      </c>
      <c r="K226" s="47">
        <f t="shared" si="15"/>
        <v>5.4668999999999999</v>
      </c>
      <c r="L226" s="47"/>
    </row>
    <row r="227" spans="1:12" ht="12" customHeight="1" x14ac:dyDescent="0.2">
      <c r="A227" s="39" t="s">
        <v>331</v>
      </c>
      <c r="B227" t="s">
        <v>123</v>
      </c>
      <c r="C227">
        <v>1265416</v>
      </c>
      <c r="D227">
        <v>7212623</v>
      </c>
      <c r="E227" s="46"/>
      <c r="F227" s="46" t="str">
        <f t="shared" si="12"/>
        <v>2019–20 ANTC</v>
      </c>
      <c r="G227" s="46" t="str">
        <f t="array" ref="G227">A227&amp;" "&amp;SUM(IF(A227=FinyearEx,IF(C227&lt;=QldEx,1,0),0))</f>
        <v>2019–20 113</v>
      </c>
      <c r="H227" s="46" t="str">
        <f t="array" ref="H227">A227&amp;" "&amp;SUM(IF(A227=FinyearEx,IF(D227&lt;=AustraliaEx,1,0),0))</f>
        <v>2019–20 129</v>
      </c>
      <c r="I227" s="46" t="str">
        <f t="shared" si="13"/>
        <v>ANTC</v>
      </c>
      <c r="J227" s="47">
        <f t="shared" si="14"/>
        <v>1.2654160000000001</v>
      </c>
      <c r="K227" s="47">
        <f t="shared" si="15"/>
        <v>7.2126229999999998</v>
      </c>
      <c r="L227" s="47"/>
    </row>
    <row r="228" spans="1:12" ht="12" customHeight="1" x14ac:dyDescent="0.2">
      <c r="A228" s="39" t="s">
        <v>331</v>
      </c>
      <c r="B228" t="s">
        <v>124</v>
      </c>
      <c r="C228">
        <v>100520</v>
      </c>
      <c r="D228">
        <v>358270</v>
      </c>
      <c r="E228" s="46"/>
      <c r="F228" s="46" t="str">
        <f t="shared" si="12"/>
        <v>2019–20 ANTI</v>
      </c>
      <c r="G228" s="46" t="str">
        <f t="array" ref="G228">A228&amp;" "&amp;SUM(IF(A228=FinyearEx,IF(C228&lt;=QldEx,1,0),0))</f>
        <v>2019–20 155</v>
      </c>
      <c r="H228" s="46" t="str">
        <f t="array" ref="H228">A228&amp;" "&amp;SUM(IF(A228=FinyearEx,IF(D228&lt;=AustraliaEx,1,0),0))</f>
        <v>2019–20 192</v>
      </c>
      <c r="I228" s="46" t="str">
        <f t="shared" si="13"/>
        <v>ANTI</v>
      </c>
      <c r="J228" s="47">
        <f t="shared" si="14"/>
        <v>0.10052</v>
      </c>
      <c r="K228" s="47">
        <f t="shared" si="15"/>
        <v>0.35826999999999998</v>
      </c>
      <c r="L228" s="47"/>
    </row>
    <row r="229" spans="1:12" ht="12" customHeight="1" x14ac:dyDescent="0.2">
      <c r="A229" s="39" t="s">
        <v>331</v>
      </c>
      <c r="B229" t="s">
        <v>125</v>
      </c>
      <c r="C229">
        <v>41597279</v>
      </c>
      <c r="D229">
        <v>215281181</v>
      </c>
      <c r="E229" s="46"/>
      <c r="F229" s="46" t="str">
        <f t="shared" si="12"/>
        <v>2019–20 ARGE</v>
      </c>
      <c r="G229" s="46" t="str">
        <f t="array" ref="G229">A229&amp;" "&amp;SUM(IF(A229=FinyearEx,IF(C229&lt;=QldEx,1,0),0))</f>
        <v>2019–20 44</v>
      </c>
      <c r="H229" s="46" t="str">
        <f t="array" ref="H229">A229&amp;" "&amp;SUM(IF(A229=FinyearEx,IF(D229&lt;=AustraliaEx,1,0),0))</f>
        <v>2019–20 50</v>
      </c>
      <c r="I229" s="46" t="str">
        <f t="shared" si="13"/>
        <v>ARGE</v>
      </c>
      <c r="J229" s="47">
        <f t="shared" si="14"/>
        <v>41.597279</v>
      </c>
      <c r="K229" s="47">
        <f t="shared" si="15"/>
        <v>215.281181</v>
      </c>
      <c r="L229" s="47"/>
    </row>
    <row r="230" spans="1:12" ht="12" customHeight="1" x14ac:dyDescent="0.2">
      <c r="A230" s="39" t="s">
        <v>331</v>
      </c>
      <c r="B230" t="s">
        <v>126</v>
      </c>
      <c r="C230">
        <v>122595</v>
      </c>
      <c r="D230">
        <v>1277649</v>
      </c>
      <c r="E230" s="46"/>
      <c r="F230" s="46" t="str">
        <f t="shared" si="12"/>
        <v>2019–20 ARMN</v>
      </c>
      <c r="G230" s="46" t="str">
        <f t="array" ref="G230">A230&amp;" "&amp;SUM(IF(A230=FinyearEx,IF(C230&lt;=QldEx,1,0),0))</f>
        <v>2019–20 151</v>
      </c>
      <c r="H230" s="46" t="str">
        <f t="array" ref="H230">A230&amp;" "&amp;SUM(IF(A230=FinyearEx,IF(D230&lt;=AustraliaEx,1,0),0))</f>
        <v>2019–20 170</v>
      </c>
      <c r="I230" s="46" t="str">
        <f t="shared" si="13"/>
        <v>ARMN</v>
      </c>
      <c r="J230" s="47">
        <f t="shared" si="14"/>
        <v>0.122595</v>
      </c>
      <c r="K230" s="47">
        <f t="shared" si="15"/>
        <v>1.277649</v>
      </c>
      <c r="L230" s="47"/>
    </row>
    <row r="231" spans="1:12" ht="12" customHeight="1" x14ac:dyDescent="0.2">
      <c r="A231" s="39" t="s">
        <v>331</v>
      </c>
      <c r="B231" t="s">
        <v>127</v>
      </c>
      <c r="C231">
        <v>3452179</v>
      </c>
      <c r="D231">
        <v>37872325</v>
      </c>
      <c r="E231" s="46"/>
      <c r="F231" s="46" t="str">
        <f t="shared" si="12"/>
        <v>2019–20 ASTA</v>
      </c>
      <c r="G231" s="46" t="str">
        <f t="array" ref="G231">A231&amp;" "&amp;SUM(IF(A231=FinyearEx,IF(C231&lt;=QldEx,1,0),0))</f>
        <v>2019–20 87</v>
      </c>
      <c r="H231" s="46" t="str">
        <f t="array" ref="H231">A231&amp;" "&amp;SUM(IF(A231=FinyearEx,IF(D231&lt;=AustraliaEx,1,0),0))</f>
        <v>2019–20 83</v>
      </c>
      <c r="I231" s="46" t="str">
        <f t="shared" si="13"/>
        <v>ASTA</v>
      </c>
      <c r="J231" s="47">
        <f t="shared" si="14"/>
        <v>3.4521790000000001</v>
      </c>
      <c r="K231" s="47">
        <f t="shared" si="15"/>
        <v>37.872324999999996</v>
      </c>
      <c r="L231" s="47"/>
    </row>
    <row r="232" spans="1:12" ht="12" customHeight="1" x14ac:dyDescent="0.2">
      <c r="A232" s="39" t="s">
        <v>331</v>
      </c>
      <c r="B232" t="s">
        <v>128</v>
      </c>
      <c r="C232">
        <v>49014</v>
      </c>
      <c r="D232">
        <v>1928023</v>
      </c>
      <c r="E232" s="46"/>
      <c r="F232" s="46" t="str">
        <f t="shared" si="12"/>
        <v>2019–20 AZBJ</v>
      </c>
      <c r="G232" s="46" t="str">
        <f t="array" ref="G232">A232&amp;" "&amp;SUM(IF(A232=FinyearEx,IF(C232&lt;=QldEx,1,0),0))</f>
        <v>2019–20 167</v>
      </c>
      <c r="H232" s="46" t="str">
        <f t="array" ref="H232">A232&amp;" "&amp;SUM(IF(A232=FinyearEx,IF(D232&lt;=AustraliaEx,1,0),0))</f>
        <v>2019–20 160</v>
      </c>
      <c r="I232" s="46" t="str">
        <f t="shared" si="13"/>
        <v>AZBJ</v>
      </c>
      <c r="J232" s="47">
        <f t="shared" si="14"/>
        <v>4.9014000000000002E-2</v>
      </c>
      <c r="K232" s="47">
        <f t="shared" si="15"/>
        <v>1.928023</v>
      </c>
      <c r="L232" s="47"/>
    </row>
    <row r="233" spans="1:12" ht="12" customHeight="1" x14ac:dyDescent="0.2">
      <c r="A233" s="39" t="s">
        <v>331</v>
      </c>
      <c r="B233" t="s">
        <v>129</v>
      </c>
      <c r="C233">
        <v>416349525</v>
      </c>
      <c r="D233">
        <v>940698195</v>
      </c>
      <c r="E233" s="46"/>
      <c r="F233" s="46" t="str">
        <f t="shared" si="12"/>
        <v>2019–20 BADE</v>
      </c>
      <c r="G233" s="46" t="str">
        <f t="array" ref="G233">A233&amp;" "&amp;SUM(IF(A233=FinyearEx,IF(C233&lt;=QldEx,1,0),0))</f>
        <v>2019–20 19</v>
      </c>
      <c r="H233" s="46" t="str">
        <f t="array" ref="H233">A233&amp;" "&amp;SUM(IF(A233=FinyearEx,IF(D233&lt;=AustraliaEx,1,0),0))</f>
        <v>2019–20 27</v>
      </c>
      <c r="I233" s="46" t="str">
        <f t="shared" si="13"/>
        <v>BADE</v>
      </c>
      <c r="J233" s="47">
        <f t="shared" si="14"/>
        <v>416.34952500000003</v>
      </c>
      <c r="K233" s="47">
        <f t="shared" si="15"/>
        <v>940.69819500000006</v>
      </c>
      <c r="L233" s="47"/>
    </row>
    <row r="234" spans="1:12" ht="12" customHeight="1" x14ac:dyDescent="0.2">
      <c r="A234" s="39" t="s">
        <v>331</v>
      </c>
      <c r="B234" t="s">
        <v>312</v>
      </c>
      <c r="C234">
        <v>39882</v>
      </c>
      <c r="D234">
        <v>4546268</v>
      </c>
      <c r="E234" s="46"/>
      <c r="F234" s="46" t="str">
        <f t="shared" si="12"/>
        <v>2019–20 BAHA</v>
      </c>
      <c r="G234" s="46" t="str">
        <f t="array" ref="G234">A234&amp;" "&amp;SUM(IF(A234=FinyearEx,IF(C234&lt;=QldEx,1,0),0))</f>
        <v>2019–20 169</v>
      </c>
      <c r="H234" s="46" t="str">
        <f t="array" ref="H234">A234&amp;" "&amp;SUM(IF(A234=FinyearEx,IF(D234&lt;=AustraliaEx,1,0),0))</f>
        <v>2019–20 142</v>
      </c>
      <c r="I234" s="46" t="str">
        <f t="shared" si="13"/>
        <v>BAHA</v>
      </c>
      <c r="J234" s="47">
        <f t="shared" si="14"/>
        <v>3.9882000000000001E-2</v>
      </c>
      <c r="K234" s="47">
        <f t="shared" si="15"/>
        <v>4.5462680000000004</v>
      </c>
      <c r="L234" s="47"/>
    </row>
    <row r="235" spans="1:12" ht="12" customHeight="1" x14ac:dyDescent="0.2">
      <c r="A235" s="39" t="s">
        <v>331</v>
      </c>
      <c r="B235" t="s">
        <v>130</v>
      </c>
      <c r="C235">
        <v>2485</v>
      </c>
      <c r="D235">
        <v>4075124</v>
      </c>
      <c r="E235" s="46"/>
      <c r="F235" s="46" t="str">
        <f t="shared" si="12"/>
        <v>2019–20 BARB</v>
      </c>
      <c r="G235" s="46" t="str">
        <f t="array" ref="G235">A235&amp;" "&amp;SUM(IF(A235=FinyearEx,IF(C235&lt;=QldEx,1,0),0))</f>
        <v>2019–20 196</v>
      </c>
      <c r="H235" s="46" t="str">
        <f t="array" ref="H235">A235&amp;" "&amp;SUM(IF(A235=FinyearEx,IF(D235&lt;=AustraliaEx,1,0),0))</f>
        <v>2019–20 144</v>
      </c>
      <c r="I235" s="46" t="str">
        <f t="shared" si="13"/>
        <v>BARB</v>
      </c>
      <c r="J235" s="47">
        <f t="shared" si="14"/>
        <v>2.4849999999999998E-3</v>
      </c>
      <c r="K235" s="47">
        <f t="shared" si="15"/>
        <v>4.0751239999999997</v>
      </c>
      <c r="L235" s="47"/>
    </row>
    <row r="236" spans="1:12" ht="12" customHeight="1" x14ac:dyDescent="0.2">
      <c r="A236" s="39" t="s">
        <v>331</v>
      </c>
      <c r="B236" t="s">
        <v>313</v>
      </c>
      <c r="C236">
        <v>20425</v>
      </c>
      <c r="D236">
        <v>7514551</v>
      </c>
      <c r="E236" s="46"/>
      <c r="F236" s="46" t="str">
        <f t="shared" si="12"/>
        <v>2019–20 BELA</v>
      </c>
      <c r="G236" s="46" t="str">
        <f t="array" ref="G236">A236&amp;" "&amp;SUM(IF(A236=FinyearEx,IF(C236&lt;=QldEx,1,0),0))</f>
        <v>2019–20 176</v>
      </c>
      <c r="H236" s="46" t="str">
        <f t="array" ref="H236">A236&amp;" "&amp;SUM(IF(A236=FinyearEx,IF(D236&lt;=AustraliaEx,1,0),0))</f>
        <v>2019–20 126</v>
      </c>
      <c r="I236" s="46" t="str">
        <f t="shared" si="13"/>
        <v>BELA</v>
      </c>
      <c r="J236" s="47">
        <f t="shared" si="14"/>
        <v>2.0424999999999999E-2</v>
      </c>
      <c r="K236" s="47">
        <f t="shared" si="15"/>
        <v>7.514551</v>
      </c>
      <c r="L236" s="47"/>
    </row>
    <row r="237" spans="1:12" ht="12" customHeight="1" x14ac:dyDescent="0.2">
      <c r="A237" s="39" t="s">
        <v>331</v>
      </c>
      <c r="B237" t="s">
        <v>131</v>
      </c>
      <c r="C237">
        <v>13694</v>
      </c>
      <c r="D237">
        <v>352721</v>
      </c>
      <c r="E237" s="46"/>
      <c r="F237" s="46" t="str">
        <f t="shared" si="12"/>
        <v>2019–20 BELE</v>
      </c>
      <c r="G237" s="46" t="str">
        <f t="array" ref="G237">A237&amp;" "&amp;SUM(IF(A237=FinyearEx,IF(C237&lt;=QldEx,1,0),0))</f>
        <v>2019–20 181</v>
      </c>
      <c r="H237" s="46" t="str">
        <f t="array" ref="H237">A237&amp;" "&amp;SUM(IF(A237=FinyearEx,IF(D237&lt;=AustraliaEx,1,0),0))</f>
        <v>2019–20 193</v>
      </c>
      <c r="I237" s="46" t="str">
        <f t="shared" si="13"/>
        <v>BELE</v>
      </c>
      <c r="J237" s="47">
        <f t="shared" si="14"/>
        <v>1.3694E-2</v>
      </c>
      <c r="K237" s="47">
        <f t="shared" si="15"/>
        <v>0.35272100000000001</v>
      </c>
      <c r="L237" s="47"/>
    </row>
    <row r="238" spans="1:12" ht="12" customHeight="1" x14ac:dyDescent="0.2">
      <c r="A238" s="39" t="s">
        <v>331</v>
      </c>
      <c r="B238" t="s">
        <v>132</v>
      </c>
      <c r="C238">
        <v>232605200</v>
      </c>
      <c r="D238">
        <v>1019539535</v>
      </c>
      <c r="E238" s="46"/>
      <c r="F238" s="46" t="str">
        <f t="shared" si="12"/>
        <v>2019–20 BELG</v>
      </c>
      <c r="G238" s="46" t="str">
        <f t="array" ref="G238">A238&amp;" "&amp;SUM(IF(A238=FinyearEx,IF(C238&lt;=QldEx,1,0),0))</f>
        <v>2019–20 28</v>
      </c>
      <c r="H238" s="46" t="str">
        <f t="array" ref="H238">A238&amp;" "&amp;SUM(IF(A238=FinyearEx,IF(D238&lt;=AustraliaEx,1,0),0))</f>
        <v>2019–20 26</v>
      </c>
      <c r="I238" s="46" t="str">
        <f t="shared" si="13"/>
        <v>BELG</v>
      </c>
      <c r="J238" s="47">
        <f t="shared" si="14"/>
        <v>232.6052</v>
      </c>
      <c r="K238" s="47">
        <f t="shared" si="15"/>
        <v>1019.539535</v>
      </c>
      <c r="L238" s="47"/>
    </row>
    <row r="239" spans="1:12" ht="12" customHeight="1" x14ac:dyDescent="0.2">
      <c r="A239" s="39" t="s">
        <v>331</v>
      </c>
      <c r="B239" t="s">
        <v>133</v>
      </c>
      <c r="C239">
        <v>25672</v>
      </c>
      <c r="D239">
        <v>308606</v>
      </c>
      <c r="E239" s="46"/>
      <c r="F239" s="46" t="str">
        <f t="shared" si="12"/>
        <v>2019–20 BENR</v>
      </c>
      <c r="G239" s="46" t="str">
        <f t="array" ref="G239">A239&amp;" "&amp;SUM(IF(A239=FinyearEx,IF(C239&lt;=QldEx,1,0),0))</f>
        <v>2019–20 174</v>
      </c>
      <c r="H239" s="46" t="str">
        <f t="array" ref="H239">A239&amp;" "&amp;SUM(IF(A239=FinyearEx,IF(D239&lt;=AustraliaEx,1,0),0))</f>
        <v>2019–20 194</v>
      </c>
      <c r="I239" s="46" t="str">
        <f t="shared" si="13"/>
        <v>BENR</v>
      </c>
      <c r="J239" s="47">
        <f t="shared" si="14"/>
        <v>2.5672E-2</v>
      </c>
      <c r="K239" s="47">
        <f t="shared" si="15"/>
        <v>0.30860599999999999</v>
      </c>
      <c r="L239" s="47"/>
    </row>
    <row r="240" spans="1:12" ht="12" customHeight="1" x14ac:dyDescent="0.2">
      <c r="A240" s="39" t="s">
        <v>331</v>
      </c>
      <c r="B240" t="s">
        <v>134</v>
      </c>
      <c r="C240">
        <v>84971789</v>
      </c>
      <c r="D240">
        <v>834379051</v>
      </c>
      <c r="E240" s="46"/>
      <c r="F240" s="46" t="str">
        <f t="shared" si="12"/>
        <v>2019–20 BHRN</v>
      </c>
      <c r="G240" s="46" t="str">
        <f t="array" ref="G240">A240&amp;" "&amp;SUM(IF(A240=FinyearEx,IF(C240&lt;=QldEx,1,0),0))</f>
        <v>2019–20 36</v>
      </c>
      <c r="H240" s="46" t="str">
        <f t="array" ref="H240">A240&amp;" "&amp;SUM(IF(A240=FinyearEx,IF(D240&lt;=AustraliaEx,1,0),0))</f>
        <v>2019–20 28</v>
      </c>
      <c r="I240" s="46" t="str">
        <f t="shared" si="13"/>
        <v>BHRN</v>
      </c>
      <c r="J240" s="47">
        <f t="shared" si="14"/>
        <v>84.971789000000001</v>
      </c>
      <c r="K240" s="47">
        <f t="shared" si="15"/>
        <v>834.379051</v>
      </c>
      <c r="L240" s="47"/>
    </row>
    <row r="241" spans="1:12" ht="12" customHeight="1" x14ac:dyDescent="0.2">
      <c r="A241" s="39" t="s">
        <v>331</v>
      </c>
      <c r="B241" t="s">
        <v>135</v>
      </c>
      <c r="C241">
        <v>37365</v>
      </c>
      <c r="D241">
        <v>648353</v>
      </c>
      <c r="E241" s="46"/>
      <c r="F241" s="46" t="str">
        <f t="shared" si="12"/>
        <v>2019–20 BHUT</v>
      </c>
      <c r="G241" s="46" t="str">
        <f t="array" ref="G241">A241&amp;" "&amp;SUM(IF(A241=FinyearEx,IF(C241&lt;=QldEx,1,0),0))</f>
        <v>2019–20 170</v>
      </c>
      <c r="H241" s="46" t="str">
        <f t="array" ref="H241">A241&amp;" "&amp;SUM(IF(A241=FinyearEx,IF(D241&lt;=AustraliaEx,1,0),0))</f>
        <v>2019–20 185</v>
      </c>
      <c r="I241" s="46" t="str">
        <f t="shared" si="13"/>
        <v>BHUT</v>
      </c>
      <c r="J241" s="47">
        <f t="shared" si="14"/>
        <v>3.7365000000000002E-2</v>
      </c>
      <c r="K241" s="47">
        <f t="shared" si="15"/>
        <v>0.64835299999999996</v>
      </c>
      <c r="L241" s="47"/>
    </row>
    <row r="242" spans="1:12" ht="12" customHeight="1" x14ac:dyDescent="0.2">
      <c r="A242" s="39" t="s">
        <v>331</v>
      </c>
      <c r="B242" t="s">
        <v>136</v>
      </c>
      <c r="C242">
        <v>17765</v>
      </c>
      <c r="D242">
        <v>2910267</v>
      </c>
      <c r="E242" s="46"/>
      <c r="F242" s="46" t="str">
        <f t="shared" si="12"/>
        <v>2019–20 BMDA</v>
      </c>
      <c r="G242" s="46" t="str">
        <f t="array" ref="G242">A242&amp;" "&amp;SUM(IF(A242=FinyearEx,IF(C242&lt;=QldEx,1,0),0))</f>
        <v>2019–20 178</v>
      </c>
      <c r="H242" s="46" t="str">
        <f t="array" ref="H242">A242&amp;" "&amp;SUM(IF(A242=FinyearEx,IF(D242&lt;=AustraliaEx,1,0),0))</f>
        <v>2019–20 151</v>
      </c>
      <c r="I242" s="46" t="str">
        <f t="shared" si="13"/>
        <v>BMDA</v>
      </c>
      <c r="J242" s="47">
        <f t="shared" si="14"/>
        <v>1.7765E-2</v>
      </c>
      <c r="K242" s="47">
        <f t="shared" si="15"/>
        <v>2.9102670000000002</v>
      </c>
      <c r="L242" s="47"/>
    </row>
    <row r="243" spans="1:12" ht="12" customHeight="1" x14ac:dyDescent="0.2">
      <c r="A243" s="39" t="s">
        <v>331</v>
      </c>
      <c r="B243" t="s">
        <v>137</v>
      </c>
      <c r="C243">
        <v>28428</v>
      </c>
      <c r="D243">
        <v>256037</v>
      </c>
      <c r="E243" s="46"/>
      <c r="F243" s="46" t="str">
        <f t="shared" si="12"/>
        <v>2019–20 BOHR</v>
      </c>
      <c r="G243" s="46" t="str">
        <f t="array" ref="G243">A243&amp;" "&amp;SUM(IF(A243=FinyearEx,IF(C243&lt;=QldEx,1,0),0))</f>
        <v>2019–20 172</v>
      </c>
      <c r="H243" s="46" t="str">
        <f t="array" ref="H243">A243&amp;" "&amp;SUM(IF(A243=FinyearEx,IF(D243&lt;=AustraliaEx,1,0),0))</f>
        <v>2019–20 195</v>
      </c>
      <c r="I243" s="46" t="str">
        <f t="shared" si="13"/>
        <v>BOHR</v>
      </c>
      <c r="J243" s="47">
        <f t="shared" si="14"/>
        <v>2.8427999999999998E-2</v>
      </c>
      <c r="K243" s="47">
        <f t="shared" si="15"/>
        <v>0.25603700000000001</v>
      </c>
      <c r="L243" s="47"/>
    </row>
    <row r="244" spans="1:12" ht="12" customHeight="1" x14ac:dyDescent="0.2">
      <c r="A244" s="39" t="s">
        <v>331</v>
      </c>
      <c r="B244" t="s">
        <v>138</v>
      </c>
      <c r="C244">
        <v>49375</v>
      </c>
      <c r="D244">
        <v>889150</v>
      </c>
      <c r="E244" s="46"/>
      <c r="F244" s="46" t="str">
        <f t="shared" si="12"/>
        <v>2019–20 BOLI</v>
      </c>
      <c r="G244" s="46" t="str">
        <f t="array" ref="G244">A244&amp;" "&amp;SUM(IF(A244=FinyearEx,IF(C244&lt;=QldEx,1,0),0))</f>
        <v>2019–20 166</v>
      </c>
      <c r="H244" s="46" t="str">
        <f t="array" ref="H244">A244&amp;" "&amp;SUM(IF(A244=FinyearEx,IF(D244&lt;=AustraliaEx,1,0),0))</f>
        <v>2019–20 179</v>
      </c>
      <c r="I244" s="46" t="str">
        <f t="shared" si="13"/>
        <v>BOLI</v>
      </c>
      <c r="J244" s="47">
        <f t="shared" si="14"/>
        <v>4.9375000000000002E-2</v>
      </c>
      <c r="K244" s="47">
        <f t="shared" si="15"/>
        <v>0.88915</v>
      </c>
      <c r="L244" s="47"/>
    </row>
    <row r="245" spans="1:12" ht="12" customHeight="1" x14ac:dyDescent="0.2">
      <c r="A245" s="39" t="s">
        <v>331</v>
      </c>
      <c r="B245" t="s">
        <v>139</v>
      </c>
      <c r="C245">
        <v>1069201</v>
      </c>
      <c r="D245">
        <v>25550451</v>
      </c>
      <c r="E245" s="46"/>
      <c r="F245" s="46" t="str">
        <f t="shared" si="12"/>
        <v>2019–20 BOTS</v>
      </c>
      <c r="G245" s="46" t="str">
        <f t="array" ref="G245">A245&amp;" "&amp;SUM(IF(A245=FinyearEx,IF(C245&lt;=QldEx,1,0),0))</f>
        <v>2019–20 119</v>
      </c>
      <c r="H245" s="46" t="str">
        <f t="array" ref="H245">A245&amp;" "&amp;SUM(IF(A245=FinyearEx,IF(D245&lt;=AustraliaEx,1,0),0))</f>
        <v>2019–20 97</v>
      </c>
      <c r="I245" s="46" t="str">
        <f t="shared" si="13"/>
        <v>BOTS</v>
      </c>
      <c r="J245" s="47">
        <f t="shared" si="14"/>
        <v>1.0692010000000001</v>
      </c>
      <c r="K245" s="47">
        <f t="shared" si="15"/>
        <v>25.550450999999999</v>
      </c>
      <c r="L245" s="47"/>
    </row>
    <row r="246" spans="1:12" ht="12" customHeight="1" x14ac:dyDescent="0.2">
      <c r="A246" s="39" t="s">
        <v>331</v>
      </c>
      <c r="B246" t="s">
        <v>140</v>
      </c>
      <c r="C246">
        <v>597018098</v>
      </c>
      <c r="D246">
        <v>819390155</v>
      </c>
      <c r="E246" s="46"/>
      <c r="F246" s="46" t="str">
        <f t="shared" si="12"/>
        <v>2019–20 BRAZ</v>
      </c>
      <c r="G246" s="46" t="str">
        <f t="array" ref="G246">A246&amp;" "&amp;SUM(IF(A246=FinyearEx,IF(C246&lt;=QldEx,1,0),0))</f>
        <v>2019–20 15</v>
      </c>
      <c r="H246" s="46" t="str">
        <f t="array" ref="H246">A246&amp;" "&amp;SUM(IF(A246=FinyearEx,IF(D246&lt;=AustraliaEx,1,0),0))</f>
        <v>2019–20 30</v>
      </c>
      <c r="I246" s="46" t="str">
        <f t="shared" si="13"/>
        <v>BRAZ</v>
      </c>
      <c r="J246" s="47">
        <f t="shared" si="14"/>
        <v>597.01809800000001</v>
      </c>
      <c r="K246" s="47">
        <f t="shared" si="15"/>
        <v>819.39015500000005</v>
      </c>
      <c r="L246" s="47"/>
    </row>
    <row r="247" spans="1:12" ht="12" customHeight="1" x14ac:dyDescent="0.2">
      <c r="A247" s="39" t="s">
        <v>331</v>
      </c>
      <c r="B247" t="s">
        <v>141</v>
      </c>
      <c r="C247">
        <v>5757598</v>
      </c>
      <c r="D247">
        <v>50541854</v>
      </c>
      <c r="E247" s="46"/>
      <c r="F247" s="46" t="str">
        <f t="shared" si="12"/>
        <v>2019–20 BRUN</v>
      </c>
      <c r="G247" s="46" t="str">
        <f t="array" ref="G247">A247&amp;" "&amp;SUM(IF(A247=FinyearEx,IF(C247&lt;=QldEx,1,0),0))</f>
        <v>2019–20 70</v>
      </c>
      <c r="H247" s="46" t="str">
        <f t="array" ref="H247">A247&amp;" "&amp;SUM(IF(A247=FinyearEx,IF(D247&lt;=AustraliaEx,1,0),0))</f>
        <v>2019–20 75</v>
      </c>
      <c r="I247" s="46" t="str">
        <f t="shared" si="13"/>
        <v>BRUN</v>
      </c>
      <c r="J247" s="47">
        <f t="shared" si="14"/>
        <v>5.7575979999999998</v>
      </c>
      <c r="K247" s="47">
        <f t="shared" si="15"/>
        <v>50.541854000000001</v>
      </c>
      <c r="L247" s="47"/>
    </row>
    <row r="248" spans="1:12" ht="12" customHeight="1" x14ac:dyDescent="0.2">
      <c r="A248" s="39" t="s">
        <v>331</v>
      </c>
      <c r="B248" t="s">
        <v>142</v>
      </c>
      <c r="C248">
        <v>3507112</v>
      </c>
      <c r="D248">
        <v>36239407</v>
      </c>
      <c r="E248" s="46"/>
      <c r="F248" s="46" t="str">
        <f t="shared" si="12"/>
        <v>2019–20 BULG</v>
      </c>
      <c r="G248" s="46" t="str">
        <f t="array" ref="G248">A248&amp;" "&amp;SUM(IF(A248=FinyearEx,IF(C248&lt;=QldEx,1,0),0))</f>
        <v>2019–20 85</v>
      </c>
      <c r="H248" s="46" t="str">
        <f t="array" ref="H248">A248&amp;" "&amp;SUM(IF(A248=FinyearEx,IF(D248&lt;=AustraliaEx,1,0),0))</f>
        <v>2019–20 84</v>
      </c>
      <c r="I248" s="46" t="str">
        <f t="shared" si="13"/>
        <v>BULG</v>
      </c>
      <c r="J248" s="47">
        <f t="shared" si="14"/>
        <v>3.5071119999999998</v>
      </c>
      <c r="K248" s="47">
        <f t="shared" si="15"/>
        <v>36.239407</v>
      </c>
      <c r="L248" s="47"/>
    </row>
    <row r="249" spans="1:12" ht="12" customHeight="1" x14ac:dyDescent="0.2">
      <c r="A249" s="39" t="s">
        <v>331</v>
      </c>
      <c r="B249" t="s">
        <v>143</v>
      </c>
      <c r="C249">
        <v>1486759</v>
      </c>
      <c r="D249">
        <v>10372401</v>
      </c>
      <c r="E249" s="46"/>
      <c r="F249" s="46" t="str">
        <f t="shared" si="12"/>
        <v>2019–20 BURK</v>
      </c>
      <c r="G249" s="46" t="str">
        <f t="array" ref="G249">A249&amp;" "&amp;SUM(IF(A249=FinyearEx,IF(C249&lt;=QldEx,1,0),0))</f>
        <v>2019–20 108</v>
      </c>
      <c r="H249" s="46" t="str">
        <f t="array" ref="H249">A249&amp;" "&amp;SUM(IF(A249=FinyearEx,IF(D249&lt;=AustraliaEx,1,0),0))</f>
        <v>2019–20 116</v>
      </c>
      <c r="I249" s="46" t="str">
        <f t="shared" si="13"/>
        <v>BURK</v>
      </c>
      <c r="J249" s="47">
        <f t="shared" si="14"/>
        <v>1.4867589999999999</v>
      </c>
      <c r="K249" s="47">
        <f t="shared" si="15"/>
        <v>10.372401</v>
      </c>
      <c r="L249" s="47"/>
    </row>
    <row r="250" spans="1:12" ht="12" customHeight="1" x14ac:dyDescent="0.2">
      <c r="A250" s="39" t="s">
        <v>331</v>
      </c>
      <c r="B250" t="s">
        <v>144</v>
      </c>
      <c r="C250">
        <v>4999859</v>
      </c>
      <c r="D250">
        <v>168179888</v>
      </c>
      <c r="E250" s="46"/>
      <c r="F250" s="46" t="str">
        <f t="shared" si="12"/>
        <v>2019–20 BURM</v>
      </c>
      <c r="G250" s="46" t="str">
        <f t="array" ref="G250">A250&amp;" "&amp;SUM(IF(A250=FinyearEx,IF(C250&lt;=QldEx,1,0),0))</f>
        <v>2019–20 72</v>
      </c>
      <c r="H250" s="46" t="str">
        <f t="array" ref="H250">A250&amp;" "&amp;SUM(IF(A250=FinyearEx,IF(D250&lt;=AustraliaEx,1,0),0))</f>
        <v>2019–20 51</v>
      </c>
      <c r="I250" s="46" t="str">
        <f t="shared" si="13"/>
        <v>BURM</v>
      </c>
      <c r="J250" s="47">
        <f t="shared" si="14"/>
        <v>4.9998589999999998</v>
      </c>
      <c r="K250" s="47">
        <f t="shared" si="15"/>
        <v>168.17988800000001</v>
      </c>
      <c r="L250" s="47"/>
    </row>
    <row r="251" spans="1:12" ht="12" customHeight="1" x14ac:dyDescent="0.2">
      <c r="A251" s="39" t="s">
        <v>331</v>
      </c>
      <c r="B251" t="s">
        <v>145</v>
      </c>
      <c r="C251">
        <v>5634</v>
      </c>
      <c r="D251">
        <v>185751</v>
      </c>
      <c r="E251" s="46"/>
      <c r="F251" s="46" t="str">
        <f t="shared" si="12"/>
        <v>2019–20 BVIR</v>
      </c>
      <c r="G251" s="46" t="str">
        <f t="array" ref="G251">A251&amp;" "&amp;SUM(IF(A251=FinyearEx,IF(C251&lt;=QldEx,1,0),0))</f>
        <v>2019–20 187</v>
      </c>
      <c r="H251" s="46" t="str">
        <f t="array" ref="H251">A251&amp;" "&amp;SUM(IF(A251=FinyearEx,IF(D251&lt;=AustraliaEx,1,0),0))</f>
        <v>2019–20 199</v>
      </c>
      <c r="I251" s="46" t="str">
        <f t="shared" si="13"/>
        <v>BVIR</v>
      </c>
      <c r="J251" s="47">
        <f t="shared" si="14"/>
        <v>5.6340000000000001E-3</v>
      </c>
      <c r="K251" s="47">
        <f t="shared" si="15"/>
        <v>0.185751</v>
      </c>
      <c r="L251" s="47"/>
    </row>
    <row r="252" spans="1:12" ht="12" customHeight="1" x14ac:dyDescent="0.2">
      <c r="A252" s="39" t="s">
        <v>331</v>
      </c>
      <c r="B252" t="s">
        <v>146</v>
      </c>
      <c r="C252">
        <v>532204082</v>
      </c>
      <c r="D252">
        <v>2092148716</v>
      </c>
      <c r="E252" s="46"/>
      <c r="F252" s="46" t="str">
        <f t="shared" si="12"/>
        <v>2019–20 CAN</v>
      </c>
      <c r="G252" s="46" t="str">
        <f t="array" ref="G252">A252&amp;" "&amp;SUM(IF(A252=FinyearEx,IF(C252&lt;=QldEx,1,0),0))</f>
        <v>2019–20 16</v>
      </c>
      <c r="H252" s="46" t="str">
        <f t="array" ref="H252">A252&amp;" "&amp;SUM(IF(A252=FinyearEx,IF(D252&lt;=AustraliaEx,1,0),0))</f>
        <v>2019–20 22</v>
      </c>
      <c r="I252" s="46" t="str">
        <f t="shared" si="13"/>
        <v>CAN</v>
      </c>
      <c r="J252" s="47">
        <f t="shared" si="14"/>
        <v>532.20408199999997</v>
      </c>
      <c r="K252" s="47">
        <f t="shared" si="15"/>
        <v>2092.1487160000001</v>
      </c>
      <c r="L252" s="47"/>
    </row>
    <row r="253" spans="1:12" ht="12" customHeight="1" x14ac:dyDescent="0.2">
      <c r="A253" s="39" t="s">
        <v>331</v>
      </c>
      <c r="B253" t="s">
        <v>147</v>
      </c>
      <c r="C253">
        <v>14905</v>
      </c>
      <c r="D253">
        <v>1077218</v>
      </c>
      <c r="E253" s="46"/>
      <c r="F253" s="46" t="str">
        <f t="shared" si="12"/>
        <v>2019–20 CAYM</v>
      </c>
      <c r="G253" s="46" t="str">
        <f t="array" ref="G253">A253&amp;" "&amp;SUM(IF(A253=FinyearEx,IF(C253&lt;=QldEx,1,0),0))</f>
        <v>2019–20 180</v>
      </c>
      <c r="H253" s="46" t="str">
        <f t="array" ref="H253">A253&amp;" "&amp;SUM(IF(A253=FinyearEx,IF(D253&lt;=AustraliaEx,1,0),0))</f>
        <v>2019–20 175</v>
      </c>
      <c r="I253" s="46" t="str">
        <f t="shared" si="13"/>
        <v>CAYM</v>
      </c>
      <c r="J253" s="47">
        <f t="shared" si="14"/>
        <v>1.4905E-2</v>
      </c>
      <c r="K253" s="47">
        <f t="shared" si="15"/>
        <v>1.077218</v>
      </c>
      <c r="L253" s="47"/>
    </row>
    <row r="254" spans="1:12" ht="12" customHeight="1" x14ac:dyDescent="0.2">
      <c r="A254" s="39" t="s">
        <v>331</v>
      </c>
      <c r="B254" t="s">
        <v>149</v>
      </c>
      <c r="C254">
        <v>27552240334</v>
      </c>
      <c r="D254">
        <v>150377840910</v>
      </c>
      <c r="E254" s="46"/>
      <c r="F254" s="46" t="str">
        <f t="shared" si="12"/>
        <v>2019–20 CHIN</v>
      </c>
      <c r="G254" s="46" t="str">
        <f t="array" ref="G254">A254&amp;" "&amp;SUM(IF(A254=FinyearEx,IF(C254&lt;=QldEx,1,0),0))</f>
        <v>2019–20 1</v>
      </c>
      <c r="H254" s="46" t="str">
        <f t="array" ref="H254">A254&amp;" "&amp;SUM(IF(A254=FinyearEx,IF(D254&lt;=AustraliaEx,1,0),0))</f>
        <v>2019–20 1</v>
      </c>
      <c r="I254" s="46" t="str">
        <f t="shared" si="13"/>
        <v>CHIN</v>
      </c>
      <c r="J254" s="47">
        <f t="shared" si="14"/>
        <v>27552.240333999998</v>
      </c>
      <c r="K254" s="47">
        <f t="shared" si="15"/>
        <v>150377.84091</v>
      </c>
      <c r="L254" s="47"/>
    </row>
    <row r="255" spans="1:12" ht="12" customHeight="1" x14ac:dyDescent="0.2">
      <c r="A255" s="39" t="s">
        <v>331</v>
      </c>
      <c r="B255" t="s">
        <v>150</v>
      </c>
      <c r="C255">
        <v>187763502</v>
      </c>
      <c r="D255">
        <v>348465495</v>
      </c>
      <c r="E255" s="46"/>
      <c r="F255" s="46" t="str">
        <f t="shared" si="12"/>
        <v>2019–20 CHLE</v>
      </c>
      <c r="G255" s="46" t="str">
        <f t="array" ref="G255">A255&amp;" "&amp;SUM(IF(A255=FinyearEx,IF(C255&lt;=QldEx,1,0),0))</f>
        <v>2019–20 30</v>
      </c>
      <c r="H255" s="46" t="str">
        <f t="array" ref="H255">A255&amp;" "&amp;SUM(IF(A255=FinyearEx,IF(D255&lt;=AustraliaEx,1,0),0))</f>
        <v>2019–20 45</v>
      </c>
      <c r="I255" s="46" t="str">
        <f t="shared" si="13"/>
        <v>CHLE</v>
      </c>
      <c r="J255" s="47">
        <f t="shared" si="14"/>
        <v>187.76350199999999</v>
      </c>
      <c r="K255" s="47">
        <f t="shared" si="15"/>
        <v>348.46549499999998</v>
      </c>
      <c r="L255" s="47"/>
    </row>
    <row r="256" spans="1:12" ht="12" customHeight="1" x14ac:dyDescent="0.2">
      <c r="A256" s="39" t="s">
        <v>331</v>
      </c>
      <c r="B256" t="s">
        <v>151</v>
      </c>
      <c r="C256">
        <v>244291</v>
      </c>
      <c r="D256">
        <v>27463493</v>
      </c>
      <c r="E256" s="46"/>
      <c r="F256" s="46" t="str">
        <f t="shared" si="12"/>
        <v>2019–20 CHRI</v>
      </c>
      <c r="G256" s="46" t="str">
        <f t="array" ref="G256">A256&amp;" "&amp;SUM(IF(A256=FinyearEx,IF(C256&lt;=QldEx,1,0),0))</f>
        <v>2019–20 142</v>
      </c>
      <c r="H256" s="46" t="str">
        <f t="array" ref="H256">A256&amp;" "&amp;SUM(IF(A256=FinyearEx,IF(D256&lt;=AustraliaEx,1,0),0))</f>
        <v>2019–20 94</v>
      </c>
      <c r="I256" s="46" t="str">
        <f t="shared" si="13"/>
        <v>CHRI</v>
      </c>
      <c r="J256" s="47">
        <f t="shared" si="14"/>
        <v>0.24429100000000001</v>
      </c>
      <c r="K256" s="47">
        <f t="shared" si="15"/>
        <v>27.463493</v>
      </c>
      <c r="L256" s="47"/>
    </row>
    <row r="257" spans="1:12" ht="12" customHeight="1" x14ac:dyDescent="0.2">
      <c r="A257" s="39" t="s">
        <v>331</v>
      </c>
      <c r="B257" t="s">
        <v>152</v>
      </c>
      <c r="C257">
        <v>10473685</v>
      </c>
      <c r="D257">
        <v>109207466</v>
      </c>
      <c r="E257" s="46"/>
      <c r="F257" s="46" t="str">
        <f t="shared" si="12"/>
        <v>2019–20 CMBD</v>
      </c>
      <c r="G257" s="46" t="str">
        <f t="array" ref="G257">A257&amp;" "&amp;SUM(IF(A257=FinyearEx,IF(C257&lt;=QldEx,1,0),0))</f>
        <v>2019–20 60</v>
      </c>
      <c r="H257" s="46" t="str">
        <f t="array" ref="H257">A257&amp;" "&amp;SUM(IF(A257=FinyearEx,IF(D257&lt;=AustraliaEx,1,0),0))</f>
        <v>2019–20 55</v>
      </c>
      <c r="I257" s="46" t="str">
        <f t="shared" si="13"/>
        <v>CMBD</v>
      </c>
      <c r="J257" s="47">
        <f t="shared" si="14"/>
        <v>10.473685</v>
      </c>
      <c r="K257" s="47">
        <f t="shared" si="15"/>
        <v>109.207466</v>
      </c>
      <c r="L257" s="47"/>
    </row>
    <row r="258" spans="1:12" ht="12" customHeight="1" x14ac:dyDescent="0.2">
      <c r="A258" s="39" t="s">
        <v>331</v>
      </c>
      <c r="B258" t="s">
        <v>153</v>
      </c>
      <c r="C258">
        <v>20586</v>
      </c>
      <c r="D258">
        <v>18244301</v>
      </c>
      <c r="E258" s="46"/>
      <c r="F258" s="46" t="str">
        <f t="shared" ref="F258:F321" si="16">A258&amp;" "&amp;B258</f>
        <v>2019–20 COBR</v>
      </c>
      <c r="G258" s="46" t="str">
        <f t="array" ref="G258">A258&amp;" "&amp;SUM(IF(A258=FinyearEx,IF(C258&lt;=QldEx,1,0),0))</f>
        <v>2019–20 175</v>
      </c>
      <c r="H258" s="46" t="str">
        <f t="array" ref="H258">A258&amp;" "&amp;SUM(IF(A258=FinyearEx,IF(D258&lt;=AustraliaEx,1,0),0))</f>
        <v>2019–20 106</v>
      </c>
      <c r="I258" s="46" t="str">
        <f t="shared" ref="I258:I321" si="17">B258</f>
        <v>COBR</v>
      </c>
      <c r="J258" s="47">
        <f t="shared" ref="J258:J321" si="18">C258/1000000</f>
        <v>2.0586E-2</v>
      </c>
      <c r="K258" s="47">
        <f t="shared" ref="K258:K321" si="19">D258/1000000</f>
        <v>18.244301</v>
      </c>
      <c r="L258" s="47"/>
    </row>
    <row r="259" spans="1:12" ht="12" customHeight="1" x14ac:dyDescent="0.2">
      <c r="A259" s="39" t="s">
        <v>331</v>
      </c>
      <c r="B259" t="s">
        <v>154</v>
      </c>
      <c r="C259">
        <v>249047</v>
      </c>
      <c r="D259">
        <v>7316892</v>
      </c>
      <c r="E259" s="46"/>
      <c r="F259" s="46" t="str">
        <f t="shared" si="16"/>
        <v>2019–20 COCO</v>
      </c>
      <c r="G259" s="46" t="str">
        <f t="array" ref="G259">A259&amp;" "&amp;SUM(IF(A259=FinyearEx,IF(C259&lt;=QldEx,1,0),0))</f>
        <v>2019–20 141</v>
      </c>
      <c r="H259" s="46" t="str">
        <f t="array" ref="H259">A259&amp;" "&amp;SUM(IF(A259=FinyearEx,IF(D259&lt;=AustraliaEx,1,0),0))</f>
        <v>2019–20 128</v>
      </c>
      <c r="I259" s="46" t="str">
        <f t="shared" si="17"/>
        <v>COCO</v>
      </c>
      <c r="J259" s="47">
        <f t="shared" si="18"/>
        <v>0.24904699999999999</v>
      </c>
      <c r="K259" s="47">
        <f t="shared" si="19"/>
        <v>7.3168920000000002</v>
      </c>
      <c r="L259" s="47"/>
    </row>
    <row r="260" spans="1:12" ht="12" customHeight="1" x14ac:dyDescent="0.2">
      <c r="A260" s="39" t="s">
        <v>331</v>
      </c>
      <c r="B260" t="s">
        <v>155</v>
      </c>
      <c r="C260">
        <v>14216522</v>
      </c>
      <c r="D260">
        <v>31095485</v>
      </c>
      <c r="E260" s="46"/>
      <c r="F260" s="46" t="str">
        <f t="shared" si="16"/>
        <v>2019–20 COMB</v>
      </c>
      <c r="G260" s="46" t="str">
        <f t="array" ref="G260">A260&amp;" "&amp;SUM(IF(A260=FinyearEx,IF(C260&lt;=QldEx,1,0),0))</f>
        <v>2019–20 56</v>
      </c>
      <c r="H260" s="46" t="str">
        <f t="array" ref="H260">A260&amp;" "&amp;SUM(IF(A260=FinyearEx,IF(D260&lt;=AustraliaEx,1,0),0))</f>
        <v>2019–20 89</v>
      </c>
      <c r="I260" s="46" t="str">
        <f t="shared" si="17"/>
        <v>COMB</v>
      </c>
      <c r="J260" s="47">
        <f t="shared" si="18"/>
        <v>14.216521999999999</v>
      </c>
      <c r="K260" s="47">
        <f t="shared" si="19"/>
        <v>31.095485</v>
      </c>
      <c r="L260" s="47"/>
    </row>
    <row r="261" spans="1:12" ht="12" customHeight="1" x14ac:dyDescent="0.2">
      <c r="A261" s="39" t="s">
        <v>331</v>
      </c>
      <c r="B261" t="s">
        <v>156</v>
      </c>
      <c r="C261">
        <v>1277640</v>
      </c>
      <c r="D261">
        <v>10349381</v>
      </c>
      <c r="E261" s="46"/>
      <c r="F261" s="46" t="str">
        <f t="shared" si="16"/>
        <v>2019–20 COOK</v>
      </c>
      <c r="G261" s="46" t="str">
        <f t="array" ref="G261">A261&amp;" "&amp;SUM(IF(A261=FinyearEx,IF(C261&lt;=QldEx,1,0),0))</f>
        <v>2019–20 112</v>
      </c>
      <c r="H261" s="46" t="str">
        <f t="array" ref="H261">A261&amp;" "&amp;SUM(IF(A261=FinyearEx,IF(D261&lt;=AustraliaEx,1,0),0))</f>
        <v>2019–20 117</v>
      </c>
      <c r="I261" s="46" t="str">
        <f t="shared" si="17"/>
        <v>COOK</v>
      </c>
      <c r="J261" s="47">
        <f t="shared" si="18"/>
        <v>1.2776400000000001</v>
      </c>
      <c r="K261" s="47">
        <f t="shared" si="19"/>
        <v>10.349380999999999</v>
      </c>
      <c r="L261" s="47"/>
    </row>
    <row r="262" spans="1:12" ht="12" customHeight="1" x14ac:dyDescent="0.2">
      <c r="A262" s="39" t="s">
        <v>331</v>
      </c>
      <c r="B262" t="s">
        <v>157</v>
      </c>
      <c r="C262">
        <v>1603234</v>
      </c>
      <c r="D262">
        <v>4358181</v>
      </c>
      <c r="E262" s="46"/>
      <c r="F262" s="46" t="str">
        <f t="shared" si="16"/>
        <v>2019–20 COST</v>
      </c>
      <c r="G262" s="46" t="str">
        <f t="array" ref="G262">A262&amp;" "&amp;SUM(IF(A262=FinyearEx,IF(C262&lt;=QldEx,1,0),0))</f>
        <v>2019–20 106</v>
      </c>
      <c r="H262" s="46" t="str">
        <f t="array" ref="H262">A262&amp;" "&amp;SUM(IF(A262=FinyearEx,IF(D262&lt;=AustraliaEx,1,0),0))</f>
        <v>2019–20 143</v>
      </c>
      <c r="I262" s="46" t="str">
        <f t="shared" si="17"/>
        <v>COST</v>
      </c>
      <c r="J262" s="47">
        <f t="shared" si="18"/>
        <v>1.603234</v>
      </c>
      <c r="K262" s="47">
        <f t="shared" si="19"/>
        <v>4.3581810000000001</v>
      </c>
      <c r="L262" s="47"/>
    </row>
    <row r="263" spans="1:12" ht="12" customHeight="1" x14ac:dyDescent="0.2">
      <c r="A263" s="39" t="s">
        <v>331</v>
      </c>
      <c r="B263" t="s">
        <v>158</v>
      </c>
      <c r="C263">
        <v>190753</v>
      </c>
      <c r="D263">
        <v>3763235</v>
      </c>
      <c r="E263" s="46"/>
      <c r="F263" s="46" t="str">
        <f t="shared" si="16"/>
        <v>2019–20 CROA</v>
      </c>
      <c r="G263" s="46" t="str">
        <f t="array" ref="G263">A263&amp;" "&amp;SUM(IF(A263=FinyearEx,IF(C263&lt;=QldEx,1,0),0))</f>
        <v>2019–20 144</v>
      </c>
      <c r="H263" s="46" t="str">
        <f t="array" ref="H263">A263&amp;" "&amp;SUM(IF(A263=FinyearEx,IF(D263&lt;=AustraliaEx,1,0),0))</f>
        <v>2019–20 147</v>
      </c>
      <c r="I263" s="46" t="str">
        <f t="shared" si="17"/>
        <v>CROA</v>
      </c>
      <c r="J263" s="47">
        <f t="shared" si="18"/>
        <v>0.19075300000000001</v>
      </c>
      <c r="K263" s="47">
        <f t="shared" si="19"/>
        <v>3.7632349999999999</v>
      </c>
      <c r="L263" s="47"/>
    </row>
    <row r="264" spans="1:12" ht="12" customHeight="1" x14ac:dyDescent="0.2">
      <c r="A264" s="39" t="s">
        <v>331</v>
      </c>
      <c r="B264" t="s">
        <v>159</v>
      </c>
      <c r="C264">
        <v>0</v>
      </c>
      <c r="D264">
        <v>600641</v>
      </c>
      <c r="E264" s="46"/>
      <c r="F264" s="46" t="str">
        <f t="shared" si="16"/>
        <v>2019–20 CUBA</v>
      </c>
      <c r="G264" s="46" t="str">
        <f t="array" ref="G264">A264&amp;" "&amp;SUM(IF(A264=FinyearEx,IF(C264&lt;=QldEx,1,0),0))</f>
        <v>2019–20 218</v>
      </c>
      <c r="H264" s="46" t="str">
        <f t="array" ref="H264">A264&amp;" "&amp;SUM(IF(A264=FinyearEx,IF(D264&lt;=AustraliaEx,1,0),0))</f>
        <v>2019–20 186</v>
      </c>
      <c r="I264" s="46" t="str">
        <f t="shared" si="17"/>
        <v>CUBA</v>
      </c>
      <c r="J264" s="47">
        <f t="shared" si="18"/>
        <v>0</v>
      </c>
      <c r="K264" s="47">
        <f t="shared" si="19"/>
        <v>0.60064099999999998</v>
      </c>
      <c r="L264" s="47"/>
    </row>
    <row r="265" spans="1:12" ht="12" customHeight="1" x14ac:dyDescent="0.2">
      <c r="A265" s="39" t="s">
        <v>331</v>
      </c>
      <c r="B265" t="s">
        <v>160</v>
      </c>
      <c r="C265">
        <v>105910</v>
      </c>
      <c r="D265">
        <v>6145572</v>
      </c>
      <c r="E265" s="46"/>
      <c r="F265" s="46" t="str">
        <f t="shared" si="16"/>
        <v>2019–20 CYPR</v>
      </c>
      <c r="G265" s="46" t="str">
        <f t="array" ref="G265">A265&amp;" "&amp;SUM(IF(A265=FinyearEx,IF(C265&lt;=QldEx,1,0),0))</f>
        <v>2019–20 154</v>
      </c>
      <c r="H265" s="46" t="str">
        <f t="array" ref="H265">A265&amp;" "&amp;SUM(IF(A265=FinyearEx,IF(D265&lt;=AustraliaEx,1,0),0))</f>
        <v>2019–20 133</v>
      </c>
      <c r="I265" s="46" t="str">
        <f t="shared" si="17"/>
        <v>CYPR</v>
      </c>
      <c r="J265" s="47">
        <f t="shared" si="18"/>
        <v>0.10591</v>
      </c>
      <c r="K265" s="47">
        <f t="shared" si="19"/>
        <v>6.1455719999999996</v>
      </c>
      <c r="L265" s="47"/>
    </row>
    <row r="266" spans="1:12" ht="12" customHeight="1" x14ac:dyDescent="0.2">
      <c r="A266" s="39" t="s">
        <v>331</v>
      </c>
      <c r="B266" t="s">
        <v>161</v>
      </c>
      <c r="C266">
        <v>4894175</v>
      </c>
      <c r="D266">
        <v>116644116</v>
      </c>
      <c r="E266" s="46"/>
      <c r="F266" s="46" t="str">
        <f t="shared" si="16"/>
        <v>2019–20 CZEH</v>
      </c>
      <c r="G266" s="46" t="str">
        <f t="array" ref="G266">A266&amp;" "&amp;SUM(IF(A266=FinyearEx,IF(C266&lt;=QldEx,1,0),0))</f>
        <v>2019–20 73</v>
      </c>
      <c r="H266" s="46" t="str">
        <f t="array" ref="H266">A266&amp;" "&amp;SUM(IF(A266=FinyearEx,IF(D266&lt;=AustraliaEx,1,0),0))</f>
        <v>2019–20 54</v>
      </c>
      <c r="I266" s="46" t="str">
        <f t="shared" si="17"/>
        <v>CZEH</v>
      </c>
      <c r="J266" s="47">
        <f t="shared" si="18"/>
        <v>4.8941749999999997</v>
      </c>
      <c r="K266" s="47">
        <f t="shared" si="19"/>
        <v>116.644116</v>
      </c>
      <c r="L266" s="47"/>
    </row>
    <row r="267" spans="1:12" ht="12" customHeight="1" x14ac:dyDescent="0.2">
      <c r="A267" s="39" t="s">
        <v>331</v>
      </c>
      <c r="B267" t="s">
        <v>162</v>
      </c>
      <c r="C267">
        <v>14724608</v>
      </c>
      <c r="D267">
        <v>122165946</v>
      </c>
      <c r="E267" s="46"/>
      <c r="F267" s="46" t="str">
        <f t="shared" si="16"/>
        <v>2019–20 DENM</v>
      </c>
      <c r="G267" s="46" t="str">
        <f t="array" ref="G267">A267&amp;" "&amp;SUM(IF(A267=FinyearEx,IF(C267&lt;=QldEx,1,0),0))</f>
        <v>2019–20 55</v>
      </c>
      <c r="H267" s="46" t="str">
        <f t="array" ref="H267">A267&amp;" "&amp;SUM(IF(A267=FinyearEx,IF(D267&lt;=AustraliaEx,1,0),0))</f>
        <v>2019–20 53</v>
      </c>
      <c r="I267" s="46" t="str">
        <f t="shared" si="17"/>
        <v>DENM</v>
      </c>
      <c r="J267" s="47">
        <f t="shared" si="18"/>
        <v>14.724608</v>
      </c>
      <c r="K267" s="47">
        <f t="shared" si="19"/>
        <v>122.16594600000001</v>
      </c>
      <c r="L267" s="47"/>
    </row>
    <row r="268" spans="1:12" ht="12" customHeight="1" x14ac:dyDescent="0.2">
      <c r="A268" s="39" t="s">
        <v>331</v>
      </c>
      <c r="B268" t="s">
        <v>315</v>
      </c>
      <c r="C268">
        <v>474138</v>
      </c>
      <c r="D268">
        <v>2104092</v>
      </c>
      <c r="E268" s="46"/>
      <c r="F268" s="46" t="str">
        <f t="shared" si="16"/>
        <v>2019–20 DJIB</v>
      </c>
      <c r="G268" s="46" t="str">
        <f t="array" ref="G268">A268&amp;" "&amp;SUM(IF(A268=FinyearEx,IF(C268&lt;=QldEx,1,0),0))</f>
        <v>2019–20 131</v>
      </c>
      <c r="H268" s="46" t="str">
        <f t="array" ref="H268">A268&amp;" "&amp;SUM(IF(A268=FinyearEx,IF(D268&lt;=AustraliaEx,1,0),0))</f>
        <v>2019–20 158</v>
      </c>
      <c r="I268" s="46" t="str">
        <f t="shared" si="17"/>
        <v>DJIB</v>
      </c>
      <c r="J268" s="47">
        <f t="shared" si="18"/>
        <v>0.474138</v>
      </c>
      <c r="K268" s="47">
        <f t="shared" si="19"/>
        <v>2.1040920000000001</v>
      </c>
      <c r="L268" s="47"/>
    </row>
    <row r="269" spans="1:12" ht="12" customHeight="1" x14ac:dyDescent="0.2">
      <c r="A269" s="39" t="s">
        <v>331</v>
      </c>
      <c r="B269" t="s">
        <v>321</v>
      </c>
      <c r="C269">
        <v>0</v>
      </c>
      <c r="D269">
        <v>188725</v>
      </c>
      <c r="E269" s="46"/>
      <c r="F269" s="46" t="str">
        <f t="shared" si="16"/>
        <v>2019–20 DMCA</v>
      </c>
      <c r="G269" s="46" t="str">
        <f t="array" ref="G269">A269&amp;" "&amp;SUM(IF(A269=FinyearEx,IF(C269&lt;=QldEx,1,0),0))</f>
        <v>2019–20 218</v>
      </c>
      <c r="H269" s="46" t="str">
        <f t="array" ref="H269">A269&amp;" "&amp;SUM(IF(A269=FinyearEx,IF(D269&lt;=AustraliaEx,1,0),0))</f>
        <v>2019–20 198</v>
      </c>
      <c r="I269" s="46" t="str">
        <f t="shared" si="17"/>
        <v>DMCA</v>
      </c>
      <c r="J269" s="47">
        <f t="shared" si="18"/>
        <v>0</v>
      </c>
      <c r="K269" s="47">
        <f t="shared" si="19"/>
        <v>0.188725</v>
      </c>
      <c r="L269" s="47"/>
    </row>
    <row r="270" spans="1:12" ht="12" customHeight="1" x14ac:dyDescent="0.2">
      <c r="A270" s="39" t="s">
        <v>331</v>
      </c>
      <c r="B270" t="s">
        <v>163</v>
      </c>
      <c r="C270">
        <v>838573</v>
      </c>
      <c r="D270">
        <v>14596502</v>
      </c>
      <c r="E270" s="46"/>
      <c r="F270" s="46" t="str">
        <f t="shared" si="16"/>
        <v>2019–20 DOMI</v>
      </c>
      <c r="G270" s="46" t="str">
        <f t="array" ref="G270">A270&amp;" "&amp;SUM(IF(A270=FinyearEx,IF(C270&lt;=QldEx,1,0),0))</f>
        <v>2019–20 123</v>
      </c>
      <c r="H270" s="46" t="str">
        <f t="array" ref="H270">A270&amp;" "&amp;SUM(IF(A270=FinyearEx,IF(D270&lt;=AustraliaEx,1,0),0))</f>
        <v>2019–20 109</v>
      </c>
      <c r="I270" s="46" t="str">
        <f t="shared" si="17"/>
        <v>DOMI</v>
      </c>
      <c r="J270" s="47">
        <f t="shared" si="18"/>
        <v>0.83857300000000001</v>
      </c>
      <c r="K270" s="47">
        <f t="shared" si="19"/>
        <v>14.596501999999999</v>
      </c>
      <c r="L270" s="47"/>
    </row>
    <row r="271" spans="1:12" ht="12" customHeight="1" x14ac:dyDescent="0.2">
      <c r="A271" s="39" t="s">
        <v>331</v>
      </c>
      <c r="B271" t="s">
        <v>164</v>
      </c>
      <c r="C271">
        <v>1262367</v>
      </c>
      <c r="D271">
        <v>11826535</v>
      </c>
      <c r="E271" s="46"/>
      <c r="F271" s="46" t="str">
        <f t="shared" si="16"/>
        <v>2019–20 ECUA</v>
      </c>
      <c r="G271" s="46" t="str">
        <f t="array" ref="G271">A271&amp;" "&amp;SUM(IF(A271=FinyearEx,IF(C271&lt;=QldEx,1,0),0))</f>
        <v>2019–20 114</v>
      </c>
      <c r="H271" s="46" t="str">
        <f t="array" ref="H271">A271&amp;" "&amp;SUM(IF(A271=FinyearEx,IF(D271&lt;=AustraliaEx,1,0),0))</f>
        <v>2019–20 113</v>
      </c>
      <c r="I271" s="46" t="str">
        <f t="shared" si="17"/>
        <v>ECUA</v>
      </c>
      <c r="J271" s="47">
        <f t="shared" si="18"/>
        <v>1.262367</v>
      </c>
      <c r="K271" s="47">
        <f t="shared" si="19"/>
        <v>11.826535</v>
      </c>
      <c r="L271" s="47"/>
    </row>
    <row r="272" spans="1:12" ht="12" customHeight="1" x14ac:dyDescent="0.2">
      <c r="A272" s="39" t="s">
        <v>331</v>
      </c>
      <c r="B272" t="s">
        <v>316</v>
      </c>
      <c r="C272">
        <v>81009</v>
      </c>
      <c r="D272">
        <v>980732</v>
      </c>
      <c r="E272" s="46"/>
      <c r="F272" s="46" t="str">
        <f t="shared" si="16"/>
        <v>2019–20 EGUI</v>
      </c>
      <c r="G272" s="46" t="str">
        <f t="array" ref="G272">A272&amp;" "&amp;SUM(IF(A272=FinyearEx,IF(C272&lt;=QldEx,1,0),0))</f>
        <v>2019–20 160</v>
      </c>
      <c r="H272" s="46" t="str">
        <f t="array" ref="H272">A272&amp;" "&amp;SUM(IF(A272=FinyearEx,IF(D272&lt;=AustraliaEx,1,0),0))</f>
        <v>2019–20 177</v>
      </c>
      <c r="I272" s="46" t="str">
        <f t="shared" si="17"/>
        <v>EGUI</v>
      </c>
      <c r="J272" s="47">
        <f t="shared" si="18"/>
        <v>8.1008999999999998E-2</v>
      </c>
      <c r="K272" s="47">
        <f t="shared" si="19"/>
        <v>0.98073200000000005</v>
      </c>
      <c r="L272" s="47"/>
    </row>
    <row r="273" spans="1:12" ht="12" customHeight="1" x14ac:dyDescent="0.2">
      <c r="A273" s="39" t="s">
        <v>331</v>
      </c>
      <c r="B273" t="s">
        <v>165</v>
      </c>
      <c r="C273">
        <v>31415261</v>
      </c>
      <c r="D273">
        <v>513754651</v>
      </c>
      <c r="E273" s="46"/>
      <c r="F273" s="46" t="str">
        <f t="shared" si="16"/>
        <v>2019–20 EGYP</v>
      </c>
      <c r="G273" s="46" t="str">
        <f t="array" ref="G273">A273&amp;" "&amp;SUM(IF(A273=FinyearEx,IF(C273&lt;=QldEx,1,0),0))</f>
        <v>2019–20 47</v>
      </c>
      <c r="H273" s="46" t="str">
        <f t="array" ref="H273">A273&amp;" "&amp;SUM(IF(A273=FinyearEx,IF(D273&lt;=AustraliaEx,1,0),0))</f>
        <v>2019–20 34</v>
      </c>
      <c r="I273" s="46" t="str">
        <f t="shared" si="17"/>
        <v>EGYP</v>
      </c>
      <c r="J273" s="47">
        <f t="shared" si="18"/>
        <v>31.415261000000001</v>
      </c>
      <c r="K273" s="47">
        <f t="shared" si="19"/>
        <v>513.75465099999997</v>
      </c>
      <c r="L273" s="47"/>
    </row>
    <row r="274" spans="1:12" ht="12" customHeight="1" x14ac:dyDescent="0.2">
      <c r="A274" s="39" t="s">
        <v>331</v>
      </c>
      <c r="B274" t="s">
        <v>166</v>
      </c>
      <c r="C274">
        <v>1122746</v>
      </c>
      <c r="D274">
        <v>2888528</v>
      </c>
      <c r="E274" s="46"/>
      <c r="F274" s="46" t="str">
        <f t="shared" si="16"/>
        <v>2019–20 ERIT</v>
      </c>
      <c r="G274" s="46" t="str">
        <f t="array" ref="G274">A274&amp;" "&amp;SUM(IF(A274=FinyearEx,IF(C274&lt;=QldEx,1,0),0))</f>
        <v>2019–20 118</v>
      </c>
      <c r="H274" s="46" t="str">
        <f t="array" ref="H274">A274&amp;" "&amp;SUM(IF(A274=FinyearEx,IF(D274&lt;=AustraliaEx,1,0),0))</f>
        <v>2019–20 152</v>
      </c>
      <c r="I274" s="46" t="str">
        <f t="shared" si="17"/>
        <v>ERIT</v>
      </c>
      <c r="J274" s="47">
        <f t="shared" si="18"/>
        <v>1.122746</v>
      </c>
      <c r="K274" s="47">
        <f t="shared" si="19"/>
        <v>2.888528</v>
      </c>
      <c r="L274" s="47"/>
    </row>
    <row r="275" spans="1:12" ht="12" customHeight="1" x14ac:dyDescent="0.2">
      <c r="A275" s="39" t="s">
        <v>331</v>
      </c>
      <c r="B275" t="s">
        <v>167</v>
      </c>
      <c r="C275">
        <v>164732</v>
      </c>
      <c r="D275">
        <v>23258432</v>
      </c>
      <c r="E275" s="46"/>
      <c r="F275" s="46" t="str">
        <f t="shared" si="16"/>
        <v>2019–20 ESTO</v>
      </c>
      <c r="G275" s="46" t="str">
        <f t="array" ref="G275">A275&amp;" "&amp;SUM(IF(A275=FinyearEx,IF(C275&lt;=QldEx,1,0),0))</f>
        <v>2019–20 146</v>
      </c>
      <c r="H275" s="46" t="str">
        <f t="array" ref="H275">A275&amp;" "&amp;SUM(IF(A275=FinyearEx,IF(D275&lt;=AustraliaEx,1,0),0))</f>
        <v>2019–20 100</v>
      </c>
      <c r="I275" s="46" t="str">
        <f t="shared" si="17"/>
        <v>ESTO</v>
      </c>
      <c r="J275" s="47">
        <f t="shared" si="18"/>
        <v>0.16473199999999999</v>
      </c>
      <c r="K275" s="47">
        <f t="shared" si="19"/>
        <v>23.258431999999999</v>
      </c>
      <c r="L275" s="47"/>
    </row>
    <row r="276" spans="1:12" ht="12" customHeight="1" x14ac:dyDescent="0.2">
      <c r="A276" s="39" t="s">
        <v>331</v>
      </c>
      <c r="B276" t="s">
        <v>168</v>
      </c>
      <c r="C276">
        <v>25806</v>
      </c>
      <c r="D276">
        <v>6145413</v>
      </c>
      <c r="E276" s="46"/>
      <c r="F276" s="46" t="str">
        <f t="shared" si="16"/>
        <v>2019–20 ETHI</v>
      </c>
      <c r="G276" s="46" t="str">
        <f t="array" ref="G276">A276&amp;" "&amp;SUM(IF(A276=FinyearEx,IF(C276&lt;=QldEx,1,0),0))</f>
        <v>2019–20 173</v>
      </c>
      <c r="H276" s="46" t="str">
        <f t="array" ref="H276">A276&amp;" "&amp;SUM(IF(A276=FinyearEx,IF(D276&lt;=AustraliaEx,1,0),0))</f>
        <v>2019–20 134</v>
      </c>
      <c r="I276" s="46" t="str">
        <f t="shared" si="17"/>
        <v>ETHI</v>
      </c>
      <c r="J276" s="47">
        <f t="shared" si="18"/>
        <v>2.5805999999999999E-2</v>
      </c>
      <c r="K276" s="47">
        <f t="shared" si="19"/>
        <v>6.1454129999999996</v>
      </c>
      <c r="L276" s="47"/>
    </row>
    <row r="277" spans="1:12" ht="12" customHeight="1" x14ac:dyDescent="0.2">
      <c r="A277" s="39" t="s">
        <v>331</v>
      </c>
      <c r="B277" t="s">
        <v>169</v>
      </c>
      <c r="C277">
        <v>1589592</v>
      </c>
      <c r="D277">
        <v>71816828</v>
      </c>
      <c r="E277" s="46"/>
      <c r="F277" s="46" t="str">
        <f t="shared" si="16"/>
        <v>2019–20 ETMR</v>
      </c>
      <c r="G277" s="46" t="str">
        <f t="array" ref="G277">A277&amp;" "&amp;SUM(IF(A277=FinyearEx,IF(C277&lt;=QldEx,1,0),0))</f>
        <v>2019–20 107</v>
      </c>
      <c r="H277" s="46" t="str">
        <f t="array" ref="H277">A277&amp;" "&amp;SUM(IF(A277=FinyearEx,IF(D277&lt;=AustraliaEx,1,0),0))</f>
        <v>2019–20 67</v>
      </c>
      <c r="I277" s="46" t="str">
        <f t="shared" si="17"/>
        <v>ETMR</v>
      </c>
      <c r="J277" s="47">
        <f t="shared" si="18"/>
        <v>1.5895919999999999</v>
      </c>
      <c r="K277" s="47">
        <f t="shared" si="19"/>
        <v>71.816828000000001</v>
      </c>
      <c r="L277" s="47"/>
    </row>
    <row r="278" spans="1:12" ht="12" customHeight="1" x14ac:dyDescent="0.2">
      <c r="A278" s="39" t="s">
        <v>331</v>
      </c>
      <c r="B278" t="s">
        <v>317</v>
      </c>
      <c r="C278">
        <v>0</v>
      </c>
      <c r="D278">
        <v>139199</v>
      </c>
      <c r="E278" s="46"/>
      <c r="F278" s="46" t="str">
        <f t="shared" si="16"/>
        <v>2019–20 FALK</v>
      </c>
      <c r="G278" s="46" t="str">
        <f t="array" ref="G278">A278&amp;" "&amp;SUM(IF(A278=FinyearEx,IF(C278&lt;=QldEx,1,0),0))</f>
        <v>2019–20 218</v>
      </c>
      <c r="H278" s="46" t="str">
        <f t="array" ref="H278">A278&amp;" "&amp;SUM(IF(A278=FinyearEx,IF(D278&lt;=AustraliaEx,1,0),0))</f>
        <v>2019–20 202</v>
      </c>
      <c r="I278" s="46" t="str">
        <f t="shared" si="17"/>
        <v>FALK</v>
      </c>
      <c r="J278" s="47">
        <f t="shared" si="18"/>
        <v>0</v>
      </c>
      <c r="K278" s="47">
        <f t="shared" si="19"/>
        <v>0.13919899999999999</v>
      </c>
      <c r="L278" s="47"/>
    </row>
    <row r="279" spans="1:12" ht="12" customHeight="1" x14ac:dyDescent="0.2">
      <c r="A279" s="39" t="s">
        <v>331</v>
      </c>
      <c r="B279" t="s">
        <v>170</v>
      </c>
      <c r="C279">
        <v>94480</v>
      </c>
      <c r="D279">
        <v>795089</v>
      </c>
      <c r="E279" s="46"/>
      <c r="F279" s="46" t="str">
        <f t="shared" si="16"/>
        <v>2019–20 FCAM</v>
      </c>
      <c r="G279" s="46" t="str">
        <f t="array" ref="G279">A279&amp;" "&amp;SUM(IF(A279=FinyearEx,IF(C279&lt;=QldEx,1,0),0))</f>
        <v>2019–20 156</v>
      </c>
      <c r="H279" s="46" t="str">
        <f t="array" ref="H279">A279&amp;" "&amp;SUM(IF(A279=FinyearEx,IF(D279&lt;=AustraliaEx,1,0),0))</f>
        <v>2019–20 181</v>
      </c>
      <c r="I279" s="46" t="str">
        <f t="shared" si="17"/>
        <v>FCAM</v>
      </c>
      <c r="J279" s="47">
        <f t="shared" si="18"/>
        <v>9.4479999999999995E-2</v>
      </c>
      <c r="K279" s="47">
        <f t="shared" si="19"/>
        <v>0.79508900000000005</v>
      </c>
      <c r="L279" s="47"/>
    </row>
    <row r="280" spans="1:12" ht="12" customHeight="1" x14ac:dyDescent="0.2">
      <c r="A280" s="39" t="s">
        <v>331</v>
      </c>
      <c r="B280" t="s">
        <v>171</v>
      </c>
      <c r="C280">
        <v>312298302</v>
      </c>
      <c r="D280">
        <v>3556599385</v>
      </c>
      <c r="E280" s="46"/>
      <c r="F280" s="46" t="str">
        <f t="shared" si="16"/>
        <v>2019–20 FGMY</v>
      </c>
      <c r="G280" s="46" t="str">
        <f t="array" ref="G280">A280&amp;" "&amp;SUM(IF(A280=FinyearEx,IF(C280&lt;=QldEx,1,0),0))</f>
        <v>2019–20 23</v>
      </c>
      <c r="H280" s="46" t="str">
        <f t="array" ref="H280">A280&amp;" "&amp;SUM(IF(A280=FinyearEx,IF(D280&lt;=AustraliaEx,1,0),0))</f>
        <v>2019–20 16</v>
      </c>
      <c r="I280" s="46" t="str">
        <f t="shared" si="17"/>
        <v>FGMY</v>
      </c>
      <c r="J280" s="47">
        <f t="shared" si="18"/>
        <v>312.29830199999998</v>
      </c>
      <c r="K280" s="47">
        <f t="shared" si="19"/>
        <v>3556.599385</v>
      </c>
      <c r="L280" s="47"/>
    </row>
    <row r="281" spans="1:12" ht="12" customHeight="1" x14ac:dyDescent="0.2">
      <c r="A281" s="39" t="s">
        <v>331</v>
      </c>
      <c r="B281" t="s">
        <v>172</v>
      </c>
      <c r="C281">
        <v>43432735</v>
      </c>
      <c r="D281">
        <v>407049810</v>
      </c>
      <c r="E281" s="46"/>
      <c r="F281" s="46" t="str">
        <f t="shared" si="16"/>
        <v>2019–20 FIJI</v>
      </c>
      <c r="G281" s="46" t="str">
        <f t="array" ref="G281">A281&amp;" "&amp;SUM(IF(A281=FinyearEx,IF(C281&lt;=QldEx,1,0),0))</f>
        <v>2019–20 42</v>
      </c>
      <c r="H281" s="46" t="str">
        <f t="array" ref="H281">A281&amp;" "&amp;SUM(IF(A281=FinyearEx,IF(D281&lt;=AustraliaEx,1,0),0))</f>
        <v>2019–20 43</v>
      </c>
      <c r="I281" s="46" t="str">
        <f t="shared" si="17"/>
        <v>FIJI</v>
      </c>
      <c r="J281" s="47">
        <f t="shared" si="18"/>
        <v>43.432735000000001</v>
      </c>
      <c r="K281" s="47">
        <f t="shared" si="19"/>
        <v>407.04980999999998</v>
      </c>
      <c r="L281" s="47"/>
    </row>
    <row r="282" spans="1:12" ht="12" customHeight="1" x14ac:dyDescent="0.2">
      <c r="A282" s="39" t="s">
        <v>331</v>
      </c>
      <c r="B282" t="s">
        <v>173</v>
      </c>
      <c r="C282">
        <v>27629133</v>
      </c>
      <c r="D282">
        <v>66197485</v>
      </c>
      <c r="E282" s="46"/>
      <c r="F282" s="46" t="str">
        <f t="shared" si="16"/>
        <v>2019–20 FINL</v>
      </c>
      <c r="G282" s="46" t="str">
        <f t="array" ref="G282">A282&amp;" "&amp;SUM(IF(A282=FinyearEx,IF(C282&lt;=QldEx,1,0),0))</f>
        <v>2019–20 49</v>
      </c>
      <c r="H282" s="46" t="str">
        <f t="array" ref="H282">A282&amp;" "&amp;SUM(IF(A282=FinyearEx,IF(D282&lt;=AustraliaEx,1,0),0))</f>
        <v>2019–20 69</v>
      </c>
      <c r="I282" s="46" t="str">
        <f t="shared" si="17"/>
        <v>FINL</v>
      </c>
      <c r="J282" s="47">
        <f t="shared" si="18"/>
        <v>27.629132999999999</v>
      </c>
      <c r="K282" s="47">
        <f t="shared" si="19"/>
        <v>66.197485</v>
      </c>
      <c r="L282" s="47"/>
    </row>
    <row r="283" spans="1:12" ht="12" customHeight="1" x14ac:dyDescent="0.2">
      <c r="A283" s="39" t="s">
        <v>331</v>
      </c>
      <c r="B283" t="s">
        <v>174</v>
      </c>
      <c r="C283">
        <v>494973878</v>
      </c>
      <c r="D283">
        <v>1347397595</v>
      </c>
      <c r="E283" s="46"/>
      <c r="F283" s="46" t="str">
        <f t="shared" si="16"/>
        <v>2019–20 FRAN</v>
      </c>
      <c r="G283" s="46" t="str">
        <f t="array" ref="G283">A283&amp;" "&amp;SUM(IF(A283=FinyearEx,IF(C283&lt;=QldEx,1,0),0))</f>
        <v>2019–20 17</v>
      </c>
      <c r="H283" s="46" t="str">
        <f t="array" ref="H283">A283&amp;" "&amp;SUM(IF(A283=FinyearEx,IF(D283&lt;=AustraliaEx,1,0),0))</f>
        <v>2019–20 24</v>
      </c>
      <c r="I283" s="46" t="str">
        <f t="shared" si="17"/>
        <v>FRAN</v>
      </c>
      <c r="J283" s="47">
        <f t="shared" si="18"/>
        <v>494.97387800000001</v>
      </c>
      <c r="K283" s="47">
        <f t="shared" si="19"/>
        <v>1347.3975949999999</v>
      </c>
      <c r="L283" s="47"/>
    </row>
    <row r="284" spans="1:12" ht="12" customHeight="1" x14ac:dyDescent="0.2">
      <c r="A284" s="39" t="s">
        <v>331</v>
      </c>
      <c r="B284" t="s">
        <v>337</v>
      </c>
      <c r="C284">
        <v>0</v>
      </c>
      <c r="D284">
        <v>180900</v>
      </c>
      <c r="E284" s="46"/>
      <c r="F284" s="46" t="str">
        <f t="shared" si="16"/>
        <v>2019–20 FRGU</v>
      </c>
      <c r="G284" s="46" t="str">
        <f t="array" ref="G284">A284&amp;" "&amp;SUM(IF(A284=FinyearEx,IF(C284&lt;=QldEx,1,0),0))</f>
        <v>2019–20 218</v>
      </c>
      <c r="H284" s="46" t="str">
        <f t="array" ref="H284">A284&amp;" "&amp;SUM(IF(A284=FinyearEx,IF(D284&lt;=AustraliaEx,1,0),0))</f>
        <v>2019–20 200</v>
      </c>
      <c r="I284" s="46" t="str">
        <f t="shared" si="17"/>
        <v>FRGU</v>
      </c>
      <c r="J284" s="47">
        <f t="shared" si="18"/>
        <v>0</v>
      </c>
      <c r="K284" s="47">
        <f t="shared" si="19"/>
        <v>0.18090000000000001</v>
      </c>
      <c r="L284" s="47"/>
    </row>
    <row r="285" spans="1:12" ht="12" customHeight="1" x14ac:dyDescent="0.2">
      <c r="A285" s="39" t="s">
        <v>331</v>
      </c>
      <c r="B285" t="s">
        <v>175</v>
      </c>
      <c r="C285">
        <v>153374</v>
      </c>
      <c r="D285">
        <v>508591</v>
      </c>
      <c r="E285" s="46"/>
      <c r="F285" s="46" t="str">
        <f t="shared" si="16"/>
        <v>2019–20 FWIN</v>
      </c>
      <c r="G285" s="46" t="str">
        <f t="array" ref="G285">A285&amp;" "&amp;SUM(IF(A285=FinyearEx,IF(C285&lt;=QldEx,1,0),0))</f>
        <v>2019–20 150</v>
      </c>
      <c r="H285" s="46" t="str">
        <f t="array" ref="H285">A285&amp;" "&amp;SUM(IF(A285=FinyearEx,IF(D285&lt;=AustraliaEx,1,0),0))</f>
        <v>2019–20 188</v>
      </c>
      <c r="I285" s="46" t="str">
        <f t="shared" si="17"/>
        <v>FWIN</v>
      </c>
      <c r="J285" s="47">
        <f t="shared" si="18"/>
        <v>0.15337400000000001</v>
      </c>
      <c r="K285" s="47">
        <f t="shared" si="19"/>
        <v>0.50859100000000002</v>
      </c>
      <c r="L285" s="47"/>
    </row>
    <row r="286" spans="1:12" ht="12" customHeight="1" x14ac:dyDescent="0.2">
      <c r="A286" s="39" t="s">
        <v>331</v>
      </c>
      <c r="B286" t="s">
        <v>176</v>
      </c>
      <c r="C286">
        <v>116037</v>
      </c>
      <c r="D286">
        <v>1652377</v>
      </c>
      <c r="E286" s="46"/>
      <c r="F286" s="46" t="str">
        <f t="shared" si="16"/>
        <v>2019–20 FYRM</v>
      </c>
      <c r="G286" s="46" t="str">
        <f t="array" ref="G286">A286&amp;" "&amp;SUM(IF(A286=FinyearEx,IF(C286&lt;=QldEx,1,0),0))</f>
        <v>2019–20 153</v>
      </c>
      <c r="H286" s="46" t="str">
        <f t="array" ref="H286">A286&amp;" "&amp;SUM(IF(A286=FinyearEx,IF(D286&lt;=AustraliaEx,1,0),0))</f>
        <v>2019–20 166</v>
      </c>
      <c r="I286" s="46" t="str">
        <f t="shared" si="17"/>
        <v>FYRM</v>
      </c>
      <c r="J286" s="47">
        <f t="shared" si="18"/>
        <v>0.116037</v>
      </c>
      <c r="K286" s="47">
        <f t="shared" si="19"/>
        <v>1.652377</v>
      </c>
      <c r="L286" s="47"/>
    </row>
    <row r="287" spans="1:12" ht="12" customHeight="1" x14ac:dyDescent="0.2">
      <c r="A287" s="39" t="s">
        <v>331</v>
      </c>
      <c r="B287" t="s">
        <v>177</v>
      </c>
      <c r="C287">
        <v>241544</v>
      </c>
      <c r="D287">
        <v>27429430</v>
      </c>
      <c r="E287" s="46"/>
      <c r="F287" s="46" t="str">
        <f t="shared" si="16"/>
        <v>2019–20 GABO</v>
      </c>
      <c r="G287" s="46" t="str">
        <f t="array" ref="G287">A287&amp;" "&amp;SUM(IF(A287=FinyearEx,IF(C287&lt;=QldEx,1,0),0))</f>
        <v>2019–20 143</v>
      </c>
      <c r="H287" s="46" t="str">
        <f t="array" ref="H287">A287&amp;" "&amp;SUM(IF(A287=FinyearEx,IF(D287&lt;=AustraliaEx,1,0),0))</f>
        <v>2019–20 95</v>
      </c>
      <c r="I287" s="46" t="str">
        <f t="shared" si="17"/>
        <v>GABO</v>
      </c>
      <c r="J287" s="47">
        <f t="shared" si="18"/>
        <v>0.24154400000000001</v>
      </c>
      <c r="K287" s="47">
        <f t="shared" si="19"/>
        <v>27.42943</v>
      </c>
      <c r="L287" s="47"/>
    </row>
    <row r="288" spans="1:12" ht="12" customHeight="1" x14ac:dyDescent="0.2">
      <c r="A288" s="39" t="s">
        <v>331</v>
      </c>
      <c r="B288" t="s">
        <v>178</v>
      </c>
      <c r="C288">
        <v>0</v>
      </c>
      <c r="D288">
        <v>201419</v>
      </c>
      <c r="E288" s="46"/>
      <c r="F288" s="46" t="str">
        <f t="shared" si="16"/>
        <v>2019–20 GAMB</v>
      </c>
      <c r="G288" s="46" t="str">
        <f t="array" ref="G288">A288&amp;" "&amp;SUM(IF(A288=FinyearEx,IF(C288&lt;=QldEx,1,0),0))</f>
        <v>2019–20 218</v>
      </c>
      <c r="H288" s="46" t="str">
        <f t="array" ref="H288">A288&amp;" "&amp;SUM(IF(A288=FinyearEx,IF(D288&lt;=AustraliaEx,1,0),0))</f>
        <v>2019–20 197</v>
      </c>
      <c r="I288" s="46" t="str">
        <f t="shared" si="17"/>
        <v>GAMB</v>
      </c>
      <c r="J288" s="47">
        <f t="shared" si="18"/>
        <v>0</v>
      </c>
      <c r="K288" s="47">
        <f t="shared" si="19"/>
        <v>0.20141899999999999</v>
      </c>
      <c r="L288" s="47"/>
    </row>
    <row r="289" spans="1:12" ht="12" customHeight="1" x14ac:dyDescent="0.2">
      <c r="A289" s="39" t="s">
        <v>331</v>
      </c>
      <c r="B289" t="s">
        <v>179</v>
      </c>
      <c r="C289">
        <v>1832252</v>
      </c>
      <c r="D289">
        <v>43586017</v>
      </c>
      <c r="E289" s="46"/>
      <c r="F289" s="46" t="str">
        <f t="shared" si="16"/>
        <v>2019–20 GERG</v>
      </c>
      <c r="G289" s="46" t="str">
        <f t="array" ref="G289">A289&amp;" "&amp;SUM(IF(A289=FinyearEx,IF(C289&lt;=QldEx,1,0),0))</f>
        <v>2019–20 100</v>
      </c>
      <c r="H289" s="46" t="str">
        <f t="array" ref="H289">A289&amp;" "&amp;SUM(IF(A289=FinyearEx,IF(D289&lt;=AustraliaEx,1,0),0))</f>
        <v>2019–20 79</v>
      </c>
      <c r="I289" s="46" t="str">
        <f t="shared" si="17"/>
        <v>GERG</v>
      </c>
      <c r="J289" s="47">
        <f t="shared" si="18"/>
        <v>1.832252</v>
      </c>
      <c r="K289" s="47">
        <f t="shared" si="19"/>
        <v>43.586016999999998</v>
      </c>
      <c r="L289" s="47"/>
    </row>
    <row r="290" spans="1:12" ht="12" customHeight="1" x14ac:dyDescent="0.2">
      <c r="A290" s="39" t="s">
        <v>331</v>
      </c>
      <c r="B290" t="s">
        <v>180</v>
      </c>
      <c r="C290">
        <v>7477684</v>
      </c>
      <c r="D290">
        <v>93124467</v>
      </c>
      <c r="E290" s="46"/>
      <c r="F290" s="46" t="str">
        <f t="shared" si="16"/>
        <v>2019–20 GHAN</v>
      </c>
      <c r="G290" s="46" t="str">
        <f t="array" ref="G290">A290&amp;" "&amp;SUM(IF(A290=FinyearEx,IF(C290&lt;=QldEx,1,0),0))</f>
        <v>2019–20 64</v>
      </c>
      <c r="H290" s="46" t="str">
        <f t="array" ref="H290">A290&amp;" "&amp;SUM(IF(A290=FinyearEx,IF(D290&lt;=AustraliaEx,1,0),0))</f>
        <v>2019–20 61</v>
      </c>
      <c r="I290" s="46" t="str">
        <f t="shared" si="17"/>
        <v>GHAN</v>
      </c>
      <c r="J290" s="47">
        <f t="shared" si="18"/>
        <v>7.477684</v>
      </c>
      <c r="K290" s="47">
        <f t="shared" si="19"/>
        <v>93.124466999999996</v>
      </c>
      <c r="L290" s="47"/>
    </row>
    <row r="291" spans="1:12" ht="12" customHeight="1" x14ac:dyDescent="0.2">
      <c r="A291" s="39" t="s">
        <v>331</v>
      </c>
      <c r="B291" t="s">
        <v>322</v>
      </c>
      <c r="C291">
        <v>10504</v>
      </c>
      <c r="D291">
        <v>166387</v>
      </c>
      <c r="E291" s="46"/>
      <c r="F291" s="46" t="str">
        <f t="shared" si="16"/>
        <v>2019–20 GIBR</v>
      </c>
      <c r="G291" s="46" t="str">
        <f t="array" ref="G291">A291&amp;" "&amp;SUM(IF(A291=FinyearEx,IF(C291&lt;=QldEx,1,0),0))</f>
        <v>2019–20 183</v>
      </c>
      <c r="H291" s="46" t="str">
        <f t="array" ref="H291">A291&amp;" "&amp;SUM(IF(A291=FinyearEx,IF(D291&lt;=AustraliaEx,1,0),0))</f>
        <v>2019–20 201</v>
      </c>
      <c r="I291" s="46" t="str">
        <f t="shared" si="17"/>
        <v>GIBR</v>
      </c>
      <c r="J291" s="47">
        <f t="shared" si="18"/>
        <v>1.0503999999999999E-2</v>
      </c>
      <c r="K291" s="47">
        <f t="shared" si="19"/>
        <v>0.16638700000000001</v>
      </c>
      <c r="L291" s="47"/>
    </row>
    <row r="292" spans="1:12" ht="12" customHeight="1" x14ac:dyDescent="0.2">
      <c r="A292" s="39" t="s">
        <v>331</v>
      </c>
      <c r="B292" t="s">
        <v>181</v>
      </c>
      <c r="C292">
        <v>1763207</v>
      </c>
      <c r="D292">
        <v>3407204</v>
      </c>
      <c r="E292" s="46"/>
      <c r="F292" s="46" t="str">
        <f t="shared" si="16"/>
        <v>2019–20 GMLA</v>
      </c>
      <c r="G292" s="46" t="str">
        <f t="array" ref="G292">A292&amp;" "&amp;SUM(IF(A292=FinyearEx,IF(C292&lt;=QldEx,1,0),0))</f>
        <v>2019–20 102</v>
      </c>
      <c r="H292" s="46" t="str">
        <f t="array" ref="H292">A292&amp;" "&amp;SUM(IF(A292=FinyearEx,IF(D292&lt;=AustraliaEx,1,0),0))</f>
        <v>2019–20 150</v>
      </c>
      <c r="I292" s="46" t="str">
        <f t="shared" si="17"/>
        <v>GMLA</v>
      </c>
      <c r="J292" s="47">
        <f t="shared" si="18"/>
        <v>1.763207</v>
      </c>
      <c r="K292" s="47">
        <f t="shared" si="19"/>
        <v>3.4072040000000001</v>
      </c>
      <c r="L292" s="47"/>
    </row>
    <row r="293" spans="1:12" ht="12" customHeight="1" x14ac:dyDescent="0.2">
      <c r="A293" s="39" t="s">
        <v>331</v>
      </c>
      <c r="B293" t="s">
        <v>350</v>
      </c>
      <c r="C293">
        <v>0</v>
      </c>
      <c r="D293">
        <v>491485</v>
      </c>
      <c r="E293" s="46"/>
      <c r="F293" s="46" t="str">
        <f t="shared" si="16"/>
        <v>2019–20 GNDA</v>
      </c>
      <c r="G293" s="46" t="str">
        <f t="array" ref="G293">A293&amp;" "&amp;SUM(IF(A293=FinyearEx,IF(C293&lt;=QldEx,1,0),0))</f>
        <v>2019–20 218</v>
      </c>
      <c r="H293" s="46" t="str">
        <f t="array" ref="H293">A293&amp;" "&amp;SUM(IF(A293=FinyearEx,IF(D293&lt;=AustraliaEx,1,0),0))</f>
        <v>2019–20 190</v>
      </c>
      <c r="I293" s="46" t="str">
        <f t="shared" si="17"/>
        <v>GNDA</v>
      </c>
      <c r="J293" s="47">
        <f t="shared" si="18"/>
        <v>0</v>
      </c>
      <c r="K293" s="47">
        <f t="shared" si="19"/>
        <v>0.49148500000000001</v>
      </c>
      <c r="L293" s="47"/>
    </row>
    <row r="294" spans="1:12" ht="12" customHeight="1" x14ac:dyDescent="0.2">
      <c r="A294" s="39" t="s">
        <v>331</v>
      </c>
      <c r="B294" t="s">
        <v>182</v>
      </c>
      <c r="C294">
        <v>6431744</v>
      </c>
      <c r="D294">
        <v>44527132</v>
      </c>
      <c r="E294" s="46"/>
      <c r="F294" s="46" t="str">
        <f t="shared" si="16"/>
        <v>2019–20 GREE</v>
      </c>
      <c r="G294" s="46" t="str">
        <f t="array" ref="G294">A294&amp;" "&amp;SUM(IF(A294=FinyearEx,IF(C294&lt;=QldEx,1,0),0))</f>
        <v>2019–20 67</v>
      </c>
      <c r="H294" s="46" t="str">
        <f t="array" ref="H294">A294&amp;" "&amp;SUM(IF(A294=FinyearEx,IF(D294&lt;=AustraliaEx,1,0),0))</f>
        <v>2019–20 78</v>
      </c>
      <c r="I294" s="46" t="str">
        <f t="shared" si="17"/>
        <v>GREE</v>
      </c>
      <c r="J294" s="47">
        <f t="shared" si="18"/>
        <v>6.4317440000000001</v>
      </c>
      <c r="K294" s="47">
        <f t="shared" si="19"/>
        <v>44.527132000000002</v>
      </c>
      <c r="L294" s="47"/>
    </row>
    <row r="295" spans="1:12" ht="12" customHeight="1" x14ac:dyDescent="0.2">
      <c r="A295" s="39" t="s">
        <v>331</v>
      </c>
      <c r="B295" t="s">
        <v>183</v>
      </c>
      <c r="C295">
        <v>3838273</v>
      </c>
      <c r="D295">
        <v>12211110</v>
      </c>
      <c r="E295" s="46"/>
      <c r="F295" s="46" t="str">
        <f t="shared" si="16"/>
        <v>2019–20 GUAM</v>
      </c>
      <c r="G295" s="46" t="str">
        <f t="array" ref="G295">A295&amp;" "&amp;SUM(IF(A295=FinyearEx,IF(C295&lt;=QldEx,1,0),0))</f>
        <v>2019–20 84</v>
      </c>
      <c r="H295" s="46" t="str">
        <f t="array" ref="H295">A295&amp;" "&amp;SUM(IF(A295=FinyearEx,IF(D295&lt;=AustraliaEx,1,0),0))</f>
        <v>2019–20 112</v>
      </c>
      <c r="I295" s="46" t="str">
        <f t="shared" si="17"/>
        <v>GUAM</v>
      </c>
      <c r="J295" s="47">
        <f t="shared" si="18"/>
        <v>3.838273</v>
      </c>
      <c r="K295" s="47">
        <f t="shared" si="19"/>
        <v>12.21111</v>
      </c>
      <c r="L295" s="47"/>
    </row>
    <row r="296" spans="1:12" ht="12" customHeight="1" x14ac:dyDescent="0.2">
      <c r="A296" s="39" t="s">
        <v>331</v>
      </c>
      <c r="B296" t="s">
        <v>184</v>
      </c>
      <c r="C296">
        <v>1359246</v>
      </c>
      <c r="D296">
        <v>5614560</v>
      </c>
      <c r="E296" s="46"/>
      <c r="F296" s="46" t="str">
        <f t="shared" si="16"/>
        <v>2019–20 GUIN</v>
      </c>
      <c r="G296" s="46" t="str">
        <f t="array" ref="G296">A296&amp;" "&amp;SUM(IF(A296=FinyearEx,IF(C296&lt;=QldEx,1,0),0))</f>
        <v>2019–20 110</v>
      </c>
      <c r="H296" s="46" t="str">
        <f t="array" ref="H296">A296&amp;" "&amp;SUM(IF(A296=FinyearEx,IF(D296&lt;=AustraliaEx,1,0),0))</f>
        <v>2019–20 136</v>
      </c>
      <c r="I296" s="46" t="str">
        <f t="shared" si="17"/>
        <v>GUIN</v>
      </c>
      <c r="J296" s="47">
        <f t="shared" si="18"/>
        <v>1.359246</v>
      </c>
      <c r="K296" s="47">
        <f t="shared" si="19"/>
        <v>5.61456</v>
      </c>
      <c r="L296" s="47"/>
    </row>
    <row r="297" spans="1:12" ht="12" customHeight="1" x14ac:dyDescent="0.2">
      <c r="A297" s="39" t="s">
        <v>331</v>
      </c>
      <c r="B297" t="s">
        <v>185</v>
      </c>
      <c r="C297">
        <v>333376</v>
      </c>
      <c r="D297">
        <v>6447505</v>
      </c>
      <c r="E297" s="46"/>
      <c r="F297" s="46" t="str">
        <f t="shared" si="16"/>
        <v>2019–20 GUYA</v>
      </c>
      <c r="G297" s="46" t="str">
        <f t="array" ref="G297">A297&amp;" "&amp;SUM(IF(A297=FinyearEx,IF(C297&lt;=QldEx,1,0),0))</f>
        <v>2019–20 138</v>
      </c>
      <c r="H297" s="46" t="str">
        <f t="array" ref="H297">A297&amp;" "&amp;SUM(IF(A297=FinyearEx,IF(D297&lt;=AustraliaEx,1,0),0))</f>
        <v>2019–20 132</v>
      </c>
      <c r="I297" s="46" t="str">
        <f t="shared" si="17"/>
        <v>GUYA</v>
      </c>
      <c r="J297" s="47">
        <f t="shared" si="18"/>
        <v>0.33337600000000001</v>
      </c>
      <c r="K297" s="47">
        <f t="shared" si="19"/>
        <v>6.4475049999999996</v>
      </c>
      <c r="L297" s="47"/>
    </row>
    <row r="298" spans="1:12" ht="12" customHeight="1" x14ac:dyDescent="0.2">
      <c r="A298" s="39" t="s">
        <v>331</v>
      </c>
      <c r="B298" t="s">
        <v>187</v>
      </c>
      <c r="C298">
        <v>89553</v>
      </c>
      <c r="D298">
        <v>1818287</v>
      </c>
      <c r="E298" s="46"/>
      <c r="F298" s="46" t="str">
        <f t="shared" si="16"/>
        <v>2019–20 HDRS</v>
      </c>
      <c r="G298" s="46" t="str">
        <f t="array" ref="G298">A298&amp;" "&amp;SUM(IF(A298=FinyearEx,IF(C298&lt;=QldEx,1,0),0))</f>
        <v>2019–20 158</v>
      </c>
      <c r="H298" s="46" t="str">
        <f t="array" ref="H298">A298&amp;" "&amp;SUM(IF(A298=FinyearEx,IF(D298&lt;=AustraliaEx,1,0),0))</f>
        <v>2019–20 163</v>
      </c>
      <c r="I298" s="46" t="str">
        <f t="shared" si="17"/>
        <v>HDRS</v>
      </c>
      <c r="J298" s="47">
        <f t="shared" si="18"/>
        <v>8.9552999999999994E-2</v>
      </c>
      <c r="K298" s="47">
        <f t="shared" si="19"/>
        <v>1.818287</v>
      </c>
      <c r="L298" s="47"/>
    </row>
    <row r="299" spans="1:12" ht="12" customHeight="1" x14ac:dyDescent="0.2">
      <c r="A299" s="39" t="s">
        <v>331</v>
      </c>
      <c r="B299" t="s">
        <v>188</v>
      </c>
      <c r="C299">
        <v>13818356</v>
      </c>
      <c r="D299">
        <v>55583935</v>
      </c>
      <c r="E299" s="46"/>
      <c r="F299" s="46" t="str">
        <f t="shared" si="16"/>
        <v>2019–20 HGRY</v>
      </c>
      <c r="G299" s="46" t="str">
        <f t="array" ref="G299">A299&amp;" "&amp;SUM(IF(A299=FinyearEx,IF(C299&lt;=QldEx,1,0),0))</f>
        <v>2019–20 57</v>
      </c>
      <c r="H299" s="46" t="str">
        <f t="array" ref="H299">A299&amp;" "&amp;SUM(IF(A299=FinyearEx,IF(D299&lt;=AustraliaEx,1,0),0))</f>
        <v>2019–20 73</v>
      </c>
      <c r="I299" s="46" t="str">
        <f t="shared" si="17"/>
        <v>HGRY</v>
      </c>
      <c r="J299" s="47">
        <f t="shared" si="18"/>
        <v>13.818356</v>
      </c>
      <c r="K299" s="47">
        <f t="shared" si="19"/>
        <v>55.583934999999997</v>
      </c>
      <c r="L299" s="47"/>
    </row>
    <row r="300" spans="1:12" ht="12" customHeight="1" x14ac:dyDescent="0.2">
      <c r="A300" s="39" t="s">
        <v>331</v>
      </c>
      <c r="B300" t="s">
        <v>189</v>
      </c>
      <c r="C300">
        <v>337980066</v>
      </c>
      <c r="D300">
        <v>6902921261</v>
      </c>
      <c r="E300" s="46"/>
      <c r="F300" s="46" t="str">
        <f t="shared" si="16"/>
        <v>2019–20 HONG</v>
      </c>
      <c r="G300" s="46" t="str">
        <f t="array" ref="G300">A300&amp;" "&amp;SUM(IF(A300=FinyearEx,IF(C300&lt;=QldEx,1,0),0))</f>
        <v>2019–20 22</v>
      </c>
      <c r="H300" s="46" t="str">
        <f t="array" ref="H300">A300&amp;" "&amp;SUM(IF(A300=FinyearEx,IF(D300&lt;=AustraliaEx,1,0),0))</f>
        <v>2019–20 11</v>
      </c>
      <c r="I300" s="46" t="str">
        <f t="shared" si="17"/>
        <v>HONG</v>
      </c>
      <c r="J300" s="47">
        <f t="shared" si="18"/>
        <v>337.98006600000002</v>
      </c>
      <c r="K300" s="47">
        <f t="shared" si="19"/>
        <v>6902.9212610000004</v>
      </c>
      <c r="L300" s="47"/>
    </row>
    <row r="301" spans="1:12" ht="12" customHeight="1" x14ac:dyDescent="0.2">
      <c r="A301" s="39" t="s">
        <v>331</v>
      </c>
      <c r="B301" t="s">
        <v>190</v>
      </c>
      <c r="C301">
        <v>158122</v>
      </c>
      <c r="D301">
        <v>92851244</v>
      </c>
      <c r="E301" s="46"/>
      <c r="F301" s="46" t="str">
        <f t="shared" si="16"/>
        <v>2019–20 ICEL</v>
      </c>
      <c r="G301" s="46" t="str">
        <f t="array" ref="G301">A301&amp;" "&amp;SUM(IF(A301=FinyearEx,IF(C301&lt;=QldEx,1,0),0))</f>
        <v>2019–20 148</v>
      </c>
      <c r="H301" s="46" t="str">
        <f t="array" ref="H301">A301&amp;" "&amp;SUM(IF(A301=FinyearEx,IF(D301&lt;=AustraliaEx,1,0),0))</f>
        <v>2019–20 62</v>
      </c>
      <c r="I301" s="46" t="str">
        <f t="shared" si="17"/>
        <v>ICEL</v>
      </c>
      <c r="J301" s="47">
        <f t="shared" si="18"/>
        <v>0.15812200000000001</v>
      </c>
      <c r="K301" s="47">
        <f t="shared" si="19"/>
        <v>92.851243999999994</v>
      </c>
      <c r="L301" s="47"/>
    </row>
    <row r="302" spans="1:12" ht="12" customHeight="1" x14ac:dyDescent="0.2">
      <c r="A302" s="39" t="s">
        <v>331</v>
      </c>
      <c r="B302" t="s">
        <v>191</v>
      </c>
      <c r="C302">
        <v>1256430352</v>
      </c>
      <c r="D302">
        <v>5770197989</v>
      </c>
      <c r="E302" s="46"/>
      <c r="F302" s="46" t="str">
        <f t="shared" si="16"/>
        <v>2019–20 INDO</v>
      </c>
      <c r="G302" s="46" t="str">
        <f t="array" ref="G302">A302&amp;" "&amp;SUM(IF(A302=FinyearEx,IF(C302&lt;=QldEx,1,0),0))</f>
        <v>2019–20 9</v>
      </c>
      <c r="H302" s="46" t="str">
        <f t="array" ref="H302">A302&amp;" "&amp;SUM(IF(A302=FinyearEx,IF(D302&lt;=AustraliaEx,1,0),0))</f>
        <v>2019–20 13</v>
      </c>
      <c r="I302" s="46" t="str">
        <f t="shared" si="17"/>
        <v>INDO</v>
      </c>
      <c r="J302" s="47">
        <f t="shared" si="18"/>
        <v>1256.4303520000001</v>
      </c>
      <c r="K302" s="47">
        <f t="shared" si="19"/>
        <v>5770.1979890000002</v>
      </c>
      <c r="L302" s="47"/>
    </row>
    <row r="303" spans="1:12" ht="12" customHeight="1" x14ac:dyDescent="0.2">
      <c r="A303" s="39" t="s">
        <v>331</v>
      </c>
      <c r="B303" t="s">
        <v>192</v>
      </c>
      <c r="C303">
        <v>7404043898</v>
      </c>
      <c r="D303">
        <v>10765280664</v>
      </c>
      <c r="E303" s="46"/>
      <c r="F303" s="46" t="str">
        <f t="shared" si="16"/>
        <v>2019–20 INIA</v>
      </c>
      <c r="G303" s="46" t="str">
        <f t="array" ref="G303">A303&amp;" "&amp;SUM(IF(A303=FinyearEx,IF(C303&lt;=QldEx,1,0),0))</f>
        <v>2019–20 4</v>
      </c>
      <c r="H303" s="46" t="str">
        <f t="array" ref="H303">A303&amp;" "&amp;SUM(IF(A303=FinyearEx,IF(D303&lt;=AustraliaEx,1,0),0))</f>
        <v>2019–20 8</v>
      </c>
      <c r="I303" s="46" t="str">
        <f t="shared" si="17"/>
        <v>INIA</v>
      </c>
      <c r="J303" s="47">
        <f t="shared" si="18"/>
        <v>7404.0438979999999</v>
      </c>
      <c r="K303" s="47">
        <f t="shared" si="19"/>
        <v>10765.280664</v>
      </c>
      <c r="L303" s="47"/>
    </row>
    <row r="304" spans="1:12" ht="12" customHeight="1" x14ac:dyDescent="0.2">
      <c r="A304" s="39" t="s">
        <v>331</v>
      </c>
      <c r="B304" t="s">
        <v>193</v>
      </c>
      <c r="C304">
        <v>7231887</v>
      </c>
      <c r="D304">
        <v>24379769</v>
      </c>
      <c r="E304" s="46"/>
      <c r="F304" s="46" t="str">
        <f t="shared" si="16"/>
        <v>2019–20 IRAQ</v>
      </c>
      <c r="G304" s="46" t="str">
        <f t="array" ref="G304">A304&amp;" "&amp;SUM(IF(A304=FinyearEx,IF(C304&lt;=QldEx,1,0),0))</f>
        <v>2019–20 65</v>
      </c>
      <c r="H304" s="46" t="str">
        <f t="array" ref="H304">A304&amp;" "&amp;SUM(IF(A304=FinyearEx,IF(D304&lt;=AustraliaEx,1,0),0))</f>
        <v>2019–20 98</v>
      </c>
      <c r="I304" s="46" t="str">
        <f t="shared" si="17"/>
        <v>IRAQ</v>
      </c>
      <c r="J304" s="47">
        <f t="shared" si="18"/>
        <v>7.2318870000000004</v>
      </c>
      <c r="K304" s="47">
        <f t="shared" si="19"/>
        <v>24.379769</v>
      </c>
      <c r="L304" s="47"/>
    </row>
    <row r="305" spans="1:12" ht="12" customHeight="1" x14ac:dyDescent="0.2">
      <c r="A305" s="39" t="s">
        <v>331</v>
      </c>
      <c r="B305" t="s">
        <v>194</v>
      </c>
      <c r="C305">
        <v>12434948</v>
      </c>
      <c r="D305">
        <v>104101475</v>
      </c>
      <c r="E305" s="46"/>
      <c r="F305" s="46" t="str">
        <f t="shared" si="16"/>
        <v>2019–20 IRE</v>
      </c>
      <c r="G305" s="46" t="str">
        <f t="array" ref="G305">A305&amp;" "&amp;SUM(IF(A305=FinyearEx,IF(C305&lt;=QldEx,1,0),0))</f>
        <v>2019–20 58</v>
      </c>
      <c r="H305" s="46" t="str">
        <f t="array" ref="H305">A305&amp;" "&amp;SUM(IF(A305=FinyearEx,IF(D305&lt;=AustraliaEx,1,0),0))</f>
        <v>2019–20 56</v>
      </c>
      <c r="I305" s="46" t="str">
        <f t="shared" si="17"/>
        <v>IRE</v>
      </c>
      <c r="J305" s="47">
        <f t="shared" si="18"/>
        <v>12.434948</v>
      </c>
      <c r="K305" s="47">
        <f t="shared" si="19"/>
        <v>104.10147499999999</v>
      </c>
      <c r="L305" s="47"/>
    </row>
    <row r="306" spans="1:12" ht="12" customHeight="1" x14ac:dyDescent="0.2">
      <c r="A306" s="39" t="s">
        <v>331</v>
      </c>
      <c r="B306" t="s">
        <v>195</v>
      </c>
      <c r="C306">
        <v>45139885</v>
      </c>
      <c r="D306">
        <v>242443011</v>
      </c>
      <c r="E306" s="46"/>
      <c r="F306" s="46" t="str">
        <f t="shared" si="16"/>
        <v>2019–20 ISRA</v>
      </c>
      <c r="G306" s="46" t="str">
        <f t="array" ref="G306">A306&amp;" "&amp;SUM(IF(A306=FinyearEx,IF(C306&lt;=QldEx,1,0),0))</f>
        <v>2019–20 41</v>
      </c>
      <c r="H306" s="46" t="str">
        <f t="array" ref="H306">A306&amp;" "&amp;SUM(IF(A306=FinyearEx,IF(D306&lt;=AustraliaEx,1,0),0))</f>
        <v>2019–20 47</v>
      </c>
      <c r="I306" s="46" t="str">
        <f t="shared" si="17"/>
        <v>ISRA</v>
      </c>
      <c r="J306" s="47">
        <f t="shared" si="18"/>
        <v>45.139885</v>
      </c>
      <c r="K306" s="47">
        <f t="shared" si="19"/>
        <v>242.44301100000001</v>
      </c>
      <c r="L306" s="47"/>
    </row>
    <row r="307" spans="1:12" ht="12" customHeight="1" x14ac:dyDescent="0.2">
      <c r="A307" s="39" t="s">
        <v>331</v>
      </c>
      <c r="B307" t="s">
        <v>196</v>
      </c>
      <c r="C307">
        <v>104281044</v>
      </c>
      <c r="D307">
        <v>577956393</v>
      </c>
      <c r="E307" s="46"/>
      <c r="F307" s="46" t="str">
        <f t="shared" si="16"/>
        <v>2019–20 ITAL</v>
      </c>
      <c r="G307" s="46" t="str">
        <f t="array" ref="G307">A307&amp;" "&amp;SUM(IF(A307=FinyearEx,IF(C307&lt;=QldEx,1,0),0))</f>
        <v>2019–20 33</v>
      </c>
      <c r="H307" s="46" t="str">
        <f t="array" ref="H307">A307&amp;" "&amp;SUM(IF(A307=FinyearEx,IF(D307&lt;=AustraliaEx,1,0),0))</f>
        <v>2019–20 33</v>
      </c>
      <c r="I307" s="46" t="str">
        <f t="shared" si="17"/>
        <v>ITAL</v>
      </c>
      <c r="J307" s="47">
        <f t="shared" si="18"/>
        <v>104.28104399999999</v>
      </c>
      <c r="K307" s="47">
        <f t="shared" si="19"/>
        <v>577.95639300000005</v>
      </c>
      <c r="L307" s="47"/>
    </row>
    <row r="308" spans="1:12" ht="12" customHeight="1" x14ac:dyDescent="0.2">
      <c r="A308" s="39" t="s">
        <v>331</v>
      </c>
      <c r="B308" t="s">
        <v>197</v>
      </c>
      <c r="C308">
        <v>4012558</v>
      </c>
      <c r="D308">
        <v>80937044</v>
      </c>
      <c r="E308" s="46"/>
      <c r="F308" s="46" t="str">
        <f t="shared" si="16"/>
        <v>2019–20 IVOR</v>
      </c>
      <c r="G308" s="46" t="str">
        <f t="array" ref="G308">A308&amp;" "&amp;SUM(IF(A308=FinyearEx,IF(C308&lt;=QldEx,1,0),0))</f>
        <v>2019–20 81</v>
      </c>
      <c r="H308" s="46" t="str">
        <f t="array" ref="H308">A308&amp;" "&amp;SUM(IF(A308=FinyearEx,IF(D308&lt;=AustraliaEx,1,0),0))</f>
        <v>2019–20 63</v>
      </c>
      <c r="I308" s="46" t="str">
        <f t="shared" si="17"/>
        <v>IVOR</v>
      </c>
      <c r="J308" s="47">
        <f t="shared" si="18"/>
        <v>4.0125580000000003</v>
      </c>
      <c r="K308" s="47">
        <f t="shared" si="19"/>
        <v>80.937044</v>
      </c>
      <c r="L308" s="47"/>
    </row>
    <row r="309" spans="1:12" ht="12" customHeight="1" x14ac:dyDescent="0.2">
      <c r="A309" s="39" t="s">
        <v>331</v>
      </c>
      <c r="B309" t="s">
        <v>198</v>
      </c>
      <c r="C309">
        <v>9956688359</v>
      </c>
      <c r="D309">
        <v>52784190318</v>
      </c>
      <c r="E309" s="46"/>
      <c r="F309" s="46" t="str">
        <f t="shared" si="16"/>
        <v>2019–20 JAP</v>
      </c>
      <c r="G309" s="46" t="str">
        <f t="array" ref="G309">A309&amp;" "&amp;SUM(IF(A309=FinyearEx,IF(C309&lt;=QldEx,1,0),0))</f>
        <v>2019–20 2</v>
      </c>
      <c r="H309" s="46" t="str">
        <f t="array" ref="H309">A309&amp;" "&amp;SUM(IF(A309=FinyearEx,IF(D309&lt;=AustraliaEx,1,0),0))</f>
        <v>2019–20 2</v>
      </c>
      <c r="I309" s="46" t="str">
        <f t="shared" si="17"/>
        <v>JAP</v>
      </c>
      <c r="J309" s="47">
        <f t="shared" si="18"/>
        <v>9956.6883589999998</v>
      </c>
      <c r="K309" s="47">
        <f t="shared" si="19"/>
        <v>52784.190318000001</v>
      </c>
      <c r="L309" s="47"/>
    </row>
    <row r="310" spans="1:12" ht="12" customHeight="1" x14ac:dyDescent="0.2">
      <c r="A310" s="39" t="s">
        <v>331</v>
      </c>
      <c r="B310" t="s">
        <v>199</v>
      </c>
      <c r="C310">
        <v>2358059</v>
      </c>
      <c r="D310">
        <v>31172515</v>
      </c>
      <c r="E310" s="46"/>
      <c r="F310" s="46" t="str">
        <f t="shared" si="16"/>
        <v>2019–20 JMCA</v>
      </c>
      <c r="G310" s="46" t="str">
        <f t="array" ref="G310">A310&amp;" "&amp;SUM(IF(A310=FinyearEx,IF(C310&lt;=QldEx,1,0),0))</f>
        <v>2019–20 92</v>
      </c>
      <c r="H310" s="46" t="str">
        <f t="array" ref="H310">A310&amp;" "&amp;SUM(IF(A310=FinyearEx,IF(D310&lt;=AustraliaEx,1,0),0))</f>
        <v>2019–20 88</v>
      </c>
      <c r="I310" s="46" t="str">
        <f t="shared" si="17"/>
        <v>JMCA</v>
      </c>
      <c r="J310" s="47">
        <f t="shared" si="18"/>
        <v>2.3580589999999999</v>
      </c>
      <c r="K310" s="47">
        <f t="shared" si="19"/>
        <v>31.172515000000001</v>
      </c>
      <c r="L310" s="47"/>
    </row>
    <row r="311" spans="1:12" ht="12" customHeight="1" x14ac:dyDescent="0.2">
      <c r="A311" s="39" t="s">
        <v>331</v>
      </c>
      <c r="B311" t="s">
        <v>200</v>
      </c>
      <c r="C311">
        <v>8861282</v>
      </c>
      <c r="D311">
        <v>164097622</v>
      </c>
      <c r="E311" s="46"/>
      <c r="F311" s="46" t="str">
        <f t="shared" si="16"/>
        <v>2019–20 JORD</v>
      </c>
      <c r="G311" s="46" t="str">
        <f t="array" ref="G311">A311&amp;" "&amp;SUM(IF(A311=FinyearEx,IF(C311&lt;=QldEx,1,0),0))</f>
        <v>2019–20 61</v>
      </c>
      <c r="H311" s="46" t="str">
        <f t="array" ref="H311">A311&amp;" "&amp;SUM(IF(A311=FinyearEx,IF(D311&lt;=AustraliaEx,1,0),0))</f>
        <v>2019–20 52</v>
      </c>
      <c r="I311" s="46" t="str">
        <f t="shared" si="17"/>
        <v>JORD</v>
      </c>
      <c r="J311" s="47">
        <f t="shared" si="18"/>
        <v>8.8612819999999992</v>
      </c>
      <c r="K311" s="47">
        <f t="shared" si="19"/>
        <v>164.097622</v>
      </c>
      <c r="L311" s="47"/>
    </row>
    <row r="312" spans="1:12" ht="12" customHeight="1" x14ac:dyDescent="0.2">
      <c r="A312" s="39" t="s">
        <v>331</v>
      </c>
      <c r="B312" t="s">
        <v>201</v>
      </c>
      <c r="C312">
        <v>2319596</v>
      </c>
      <c r="D312">
        <v>23548124</v>
      </c>
      <c r="E312" s="46"/>
      <c r="F312" s="46" t="str">
        <f t="shared" si="16"/>
        <v>2019–20 KAZA</v>
      </c>
      <c r="G312" s="46" t="str">
        <f t="array" ref="G312">A312&amp;" "&amp;SUM(IF(A312=FinyearEx,IF(C312&lt;=QldEx,1,0),0))</f>
        <v>2019–20 93</v>
      </c>
      <c r="H312" s="46" t="str">
        <f t="array" ref="H312">A312&amp;" "&amp;SUM(IF(A312=FinyearEx,IF(D312&lt;=AustraliaEx,1,0),0))</f>
        <v>2019–20 99</v>
      </c>
      <c r="I312" s="46" t="str">
        <f t="shared" si="17"/>
        <v>KAZA</v>
      </c>
      <c r="J312" s="47">
        <f t="shared" si="18"/>
        <v>2.3195960000000002</v>
      </c>
      <c r="K312" s="47">
        <f t="shared" si="19"/>
        <v>23.548124000000001</v>
      </c>
      <c r="L312" s="47"/>
    </row>
    <row r="313" spans="1:12" ht="12" customHeight="1" x14ac:dyDescent="0.2">
      <c r="A313" s="39" t="s">
        <v>331</v>
      </c>
      <c r="B313" t="s">
        <v>202</v>
      </c>
      <c r="C313">
        <v>23928910</v>
      </c>
      <c r="D313">
        <v>78607387</v>
      </c>
      <c r="E313" s="46"/>
      <c r="F313" s="46" t="str">
        <f t="shared" si="16"/>
        <v>2019–20 KENY</v>
      </c>
      <c r="G313" s="46" t="str">
        <f t="array" ref="G313">A313&amp;" "&amp;SUM(IF(A313=FinyearEx,IF(C313&lt;=QldEx,1,0),0))</f>
        <v>2019–20 51</v>
      </c>
      <c r="H313" s="46" t="str">
        <f t="array" ref="H313">A313&amp;" "&amp;SUM(IF(A313=FinyearEx,IF(D313&lt;=AustraliaEx,1,0),0))</f>
        <v>2019–20 64</v>
      </c>
      <c r="I313" s="46" t="str">
        <f t="shared" si="17"/>
        <v>KENY</v>
      </c>
      <c r="J313" s="47">
        <f t="shared" si="18"/>
        <v>23.928909999999998</v>
      </c>
      <c r="K313" s="47">
        <f t="shared" si="19"/>
        <v>78.607387000000003</v>
      </c>
      <c r="L313" s="47"/>
    </row>
    <row r="314" spans="1:12" ht="12" customHeight="1" x14ac:dyDescent="0.2">
      <c r="A314" s="39" t="s">
        <v>331</v>
      </c>
      <c r="B314" t="s">
        <v>203</v>
      </c>
      <c r="C314">
        <v>6121112</v>
      </c>
      <c r="D314">
        <v>19247122</v>
      </c>
      <c r="E314" s="46"/>
      <c r="F314" s="46" t="str">
        <f t="shared" si="16"/>
        <v>2019–20 KIRI</v>
      </c>
      <c r="G314" s="46" t="str">
        <f t="array" ref="G314">A314&amp;" "&amp;SUM(IF(A314=FinyearEx,IF(C314&lt;=QldEx,1,0),0))</f>
        <v>2019–20 69</v>
      </c>
      <c r="H314" s="46" t="str">
        <f t="array" ref="H314">A314&amp;" "&amp;SUM(IF(A314=FinyearEx,IF(D314&lt;=AustraliaEx,1,0),0))</f>
        <v>2019–20 102</v>
      </c>
      <c r="I314" s="46" t="str">
        <f t="shared" si="17"/>
        <v>KIRI</v>
      </c>
      <c r="J314" s="47">
        <f t="shared" si="18"/>
        <v>6.1211120000000001</v>
      </c>
      <c r="K314" s="47">
        <f t="shared" si="19"/>
        <v>19.247122000000001</v>
      </c>
      <c r="L314" s="47"/>
    </row>
    <row r="315" spans="1:12" ht="12" customHeight="1" x14ac:dyDescent="0.2">
      <c r="A315" s="39" t="s">
        <v>331</v>
      </c>
      <c r="B315" t="s">
        <v>204</v>
      </c>
      <c r="C315">
        <v>25176780</v>
      </c>
      <c r="D315">
        <v>414588339</v>
      </c>
      <c r="E315" s="46"/>
      <c r="F315" s="46" t="str">
        <f t="shared" si="16"/>
        <v>2019–20 KUWA</v>
      </c>
      <c r="G315" s="46" t="str">
        <f t="array" ref="G315">A315&amp;" "&amp;SUM(IF(A315=FinyearEx,IF(C315&lt;=QldEx,1,0),0))</f>
        <v>2019–20 50</v>
      </c>
      <c r="H315" s="46" t="str">
        <f t="array" ref="H315">A315&amp;" "&amp;SUM(IF(A315=FinyearEx,IF(D315&lt;=AustraliaEx,1,0),0))</f>
        <v>2019–20 42</v>
      </c>
      <c r="I315" s="46" t="str">
        <f t="shared" si="17"/>
        <v>KUWA</v>
      </c>
      <c r="J315" s="47">
        <f t="shared" si="18"/>
        <v>25.176780000000001</v>
      </c>
      <c r="K315" s="47">
        <f t="shared" si="19"/>
        <v>414.58833900000002</v>
      </c>
      <c r="L315" s="47"/>
    </row>
    <row r="316" spans="1:12" ht="12" customHeight="1" x14ac:dyDescent="0.2">
      <c r="A316" s="39" t="s">
        <v>331</v>
      </c>
      <c r="B316" t="s">
        <v>205</v>
      </c>
      <c r="C316">
        <v>93267</v>
      </c>
      <c r="D316">
        <v>10558121</v>
      </c>
      <c r="E316" s="46"/>
      <c r="F316" s="46" t="str">
        <f t="shared" si="16"/>
        <v>2019–20 KYRG</v>
      </c>
      <c r="G316" s="46" t="str">
        <f t="array" ref="G316">A316&amp;" "&amp;SUM(IF(A316=FinyearEx,IF(C316&lt;=QldEx,1,0),0))</f>
        <v>2019–20 157</v>
      </c>
      <c r="H316" s="46" t="str">
        <f t="array" ref="H316">A316&amp;" "&amp;SUM(IF(A316=FinyearEx,IF(D316&lt;=AustraliaEx,1,0),0))</f>
        <v>2019–20 115</v>
      </c>
      <c r="I316" s="46" t="str">
        <f t="shared" si="17"/>
        <v>KYRG</v>
      </c>
      <c r="J316" s="47">
        <f t="shared" si="18"/>
        <v>9.3267000000000003E-2</v>
      </c>
      <c r="K316" s="47">
        <f t="shared" si="19"/>
        <v>10.558121</v>
      </c>
      <c r="L316" s="47"/>
    </row>
    <row r="317" spans="1:12" ht="12" customHeight="1" x14ac:dyDescent="0.2">
      <c r="A317" s="39" t="s">
        <v>331</v>
      </c>
      <c r="B317" t="s">
        <v>206</v>
      </c>
      <c r="C317">
        <v>4691115</v>
      </c>
      <c r="D317">
        <v>28305521</v>
      </c>
      <c r="E317" s="46"/>
      <c r="F317" s="46" t="str">
        <f t="shared" si="16"/>
        <v>2019–20 LAOS</v>
      </c>
      <c r="G317" s="46" t="str">
        <f t="array" ref="G317">A317&amp;" "&amp;SUM(IF(A317=FinyearEx,IF(C317&lt;=QldEx,1,0),0))</f>
        <v>2019–20 77</v>
      </c>
      <c r="H317" s="46" t="str">
        <f t="array" ref="H317">A317&amp;" "&amp;SUM(IF(A317=FinyearEx,IF(D317&lt;=AustraliaEx,1,0),0))</f>
        <v>2019–20 91</v>
      </c>
      <c r="I317" s="46" t="str">
        <f t="shared" si="17"/>
        <v>LAOS</v>
      </c>
      <c r="J317" s="47">
        <f t="shared" si="18"/>
        <v>4.6911149999999999</v>
      </c>
      <c r="K317" s="47">
        <f t="shared" si="19"/>
        <v>28.305520999999999</v>
      </c>
      <c r="L317" s="47"/>
    </row>
    <row r="318" spans="1:12" ht="12" customHeight="1" x14ac:dyDescent="0.2">
      <c r="A318" s="39" t="s">
        <v>331</v>
      </c>
      <c r="B318" t="s">
        <v>207</v>
      </c>
      <c r="C318">
        <v>2439006</v>
      </c>
      <c r="D318">
        <v>18272361</v>
      </c>
      <c r="E318" s="46"/>
      <c r="F318" s="46" t="str">
        <f t="shared" si="16"/>
        <v>2019–20 LATV</v>
      </c>
      <c r="G318" s="46" t="str">
        <f t="array" ref="G318">A318&amp;" "&amp;SUM(IF(A318=FinyearEx,IF(C318&lt;=QldEx,1,0),0))</f>
        <v>2019–20 91</v>
      </c>
      <c r="H318" s="46" t="str">
        <f t="array" ref="H318">A318&amp;" "&amp;SUM(IF(A318=FinyearEx,IF(D318&lt;=AustraliaEx,1,0),0))</f>
        <v>2019–20 105</v>
      </c>
      <c r="I318" s="46" t="str">
        <f t="shared" si="17"/>
        <v>LATV</v>
      </c>
      <c r="J318" s="47">
        <f t="shared" si="18"/>
        <v>2.439006</v>
      </c>
      <c r="K318" s="47">
        <f t="shared" si="19"/>
        <v>18.272361</v>
      </c>
      <c r="L318" s="47"/>
    </row>
    <row r="319" spans="1:12" ht="12" customHeight="1" x14ac:dyDescent="0.2">
      <c r="A319" s="39" t="s">
        <v>331</v>
      </c>
      <c r="B319" t="s">
        <v>208</v>
      </c>
      <c r="C319">
        <v>10100</v>
      </c>
      <c r="D319">
        <v>1240451</v>
      </c>
      <c r="E319" s="46"/>
      <c r="F319" s="46" t="str">
        <f t="shared" si="16"/>
        <v>2019–20 LBYA</v>
      </c>
      <c r="G319" s="46" t="str">
        <f t="array" ref="G319">A319&amp;" "&amp;SUM(IF(A319=FinyearEx,IF(C319&lt;=QldEx,1,0),0))</f>
        <v>2019–20 184</v>
      </c>
      <c r="H319" s="46" t="str">
        <f t="array" ref="H319">A319&amp;" "&amp;SUM(IF(A319=FinyearEx,IF(D319&lt;=AustraliaEx,1,0),0))</f>
        <v>2019–20 172</v>
      </c>
      <c r="I319" s="46" t="str">
        <f t="shared" si="17"/>
        <v>LBYA</v>
      </c>
      <c r="J319" s="47">
        <f t="shared" si="18"/>
        <v>1.01E-2</v>
      </c>
      <c r="K319" s="47">
        <f t="shared" si="19"/>
        <v>1.240451</v>
      </c>
      <c r="L319" s="47"/>
    </row>
    <row r="320" spans="1:12" ht="12" customHeight="1" x14ac:dyDescent="0.2">
      <c r="A320" s="39" t="s">
        <v>331</v>
      </c>
      <c r="B320" t="s">
        <v>209</v>
      </c>
      <c r="C320">
        <v>3498862</v>
      </c>
      <c r="D320">
        <v>34361317</v>
      </c>
      <c r="E320" s="46"/>
      <c r="F320" s="46" t="str">
        <f t="shared" si="16"/>
        <v>2019–20 LEBA</v>
      </c>
      <c r="G320" s="46" t="str">
        <f t="array" ref="G320">A320&amp;" "&amp;SUM(IF(A320=FinyearEx,IF(C320&lt;=QldEx,1,0),0))</f>
        <v>2019–20 86</v>
      </c>
      <c r="H320" s="46" t="str">
        <f t="array" ref="H320">A320&amp;" "&amp;SUM(IF(A320=FinyearEx,IF(D320&lt;=AustraliaEx,1,0),0))</f>
        <v>2019–20 85</v>
      </c>
      <c r="I320" s="46" t="str">
        <f t="shared" si="17"/>
        <v>LEBA</v>
      </c>
      <c r="J320" s="47">
        <f t="shared" si="18"/>
        <v>3.4988619999999999</v>
      </c>
      <c r="K320" s="47">
        <f t="shared" si="19"/>
        <v>34.361317</v>
      </c>
      <c r="L320" s="47"/>
    </row>
    <row r="321" spans="1:12" ht="12" customHeight="1" x14ac:dyDescent="0.2">
      <c r="A321" s="39" t="s">
        <v>331</v>
      </c>
      <c r="B321" t="s">
        <v>211</v>
      </c>
      <c r="C321">
        <v>82669</v>
      </c>
      <c r="D321">
        <v>715202</v>
      </c>
      <c r="E321" s="46"/>
      <c r="F321" s="46" t="str">
        <f t="shared" si="16"/>
        <v>2019–20 LIBE</v>
      </c>
      <c r="G321" s="46" t="str">
        <f t="array" ref="G321">A321&amp;" "&amp;SUM(IF(A321=FinyearEx,IF(C321&lt;=QldEx,1,0),0))</f>
        <v>2019–20 159</v>
      </c>
      <c r="H321" s="46" t="str">
        <f t="array" ref="H321">A321&amp;" "&amp;SUM(IF(A321=FinyearEx,IF(D321&lt;=AustraliaEx,1,0),0))</f>
        <v>2019–20 182</v>
      </c>
      <c r="I321" s="46" t="str">
        <f t="shared" si="17"/>
        <v>LIBE</v>
      </c>
      <c r="J321" s="47">
        <f t="shared" si="18"/>
        <v>8.2669000000000006E-2</v>
      </c>
      <c r="K321" s="47">
        <f t="shared" si="19"/>
        <v>0.715202</v>
      </c>
      <c r="L321" s="47"/>
    </row>
    <row r="322" spans="1:12" ht="12" customHeight="1" x14ac:dyDescent="0.2">
      <c r="A322" s="39" t="s">
        <v>331</v>
      </c>
      <c r="B322" t="s">
        <v>212</v>
      </c>
      <c r="C322">
        <v>2304659</v>
      </c>
      <c r="D322">
        <v>8645745</v>
      </c>
      <c r="E322" s="46"/>
      <c r="F322" s="46" t="str">
        <f t="shared" ref="F322:F385" si="20">A322&amp;" "&amp;B322</f>
        <v>2019–20 LITH</v>
      </c>
      <c r="G322" s="46" t="str">
        <f t="array" ref="G322">A322&amp;" "&amp;SUM(IF(A322=FinyearEx,IF(C322&lt;=QldEx,1,0),0))</f>
        <v>2019–20 94</v>
      </c>
      <c r="H322" s="46" t="str">
        <f t="array" ref="H322">A322&amp;" "&amp;SUM(IF(A322=FinyearEx,IF(D322&lt;=AustraliaEx,1,0),0))</f>
        <v>2019–20 124</v>
      </c>
      <c r="I322" s="46" t="str">
        <f t="shared" ref="I322:I385" si="21">B322</f>
        <v>LITH</v>
      </c>
      <c r="J322" s="47">
        <f t="shared" ref="J322:J385" si="22">C322/1000000</f>
        <v>2.304659</v>
      </c>
      <c r="K322" s="47">
        <f t="shared" ref="K322:K385" si="23">D322/1000000</f>
        <v>8.6457449999999998</v>
      </c>
      <c r="L322" s="47"/>
    </row>
    <row r="323" spans="1:12" ht="12" customHeight="1" x14ac:dyDescent="0.2">
      <c r="A323" s="39" t="s">
        <v>331</v>
      </c>
      <c r="B323" t="s">
        <v>213</v>
      </c>
      <c r="C323">
        <v>2500</v>
      </c>
      <c r="D323">
        <v>15184304</v>
      </c>
      <c r="E323" s="46"/>
      <c r="F323" s="46" t="str">
        <f t="shared" si="20"/>
        <v>2019–20 LUX</v>
      </c>
      <c r="G323" s="46" t="str">
        <f t="array" ref="G323">A323&amp;" "&amp;SUM(IF(A323=FinyearEx,IF(C323&lt;=QldEx,1,0),0))</f>
        <v>2019–20 195</v>
      </c>
      <c r="H323" s="46" t="str">
        <f t="array" ref="H323">A323&amp;" "&amp;SUM(IF(A323=FinyearEx,IF(D323&lt;=AustraliaEx,1,0),0))</f>
        <v>2019–20 108</v>
      </c>
      <c r="I323" s="46" t="str">
        <f t="shared" si="21"/>
        <v>LUX</v>
      </c>
      <c r="J323" s="47">
        <f t="shared" si="22"/>
        <v>2.5000000000000001E-3</v>
      </c>
      <c r="K323" s="47">
        <f t="shared" si="23"/>
        <v>15.184303999999999</v>
      </c>
      <c r="L323" s="47"/>
    </row>
    <row r="324" spans="1:12" ht="12" customHeight="1" x14ac:dyDescent="0.2">
      <c r="A324" s="39" t="s">
        <v>331</v>
      </c>
      <c r="B324" t="s">
        <v>214</v>
      </c>
      <c r="C324">
        <v>3947583</v>
      </c>
      <c r="D324">
        <v>67816901</v>
      </c>
      <c r="E324" s="46"/>
      <c r="F324" s="46" t="str">
        <f t="shared" si="20"/>
        <v>2019–20 MACA</v>
      </c>
      <c r="G324" s="46" t="str">
        <f t="array" ref="G324">A324&amp;" "&amp;SUM(IF(A324=FinyearEx,IF(C324&lt;=QldEx,1,0),0))</f>
        <v>2019–20 82</v>
      </c>
      <c r="H324" s="46" t="str">
        <f t="array" ref="H324">A324&amp;" "&amp;SUM(IF(A324=FinyearEx,IF(D324&lt;=AustraliaEx,1,0),0))</f>
        <v>2019–20 68</v>
      </c>
      <c r="I324" s="46" t="str">
        <f t="shared" si="21"/>
        <v>MACA</v>
      </c>
      <c r="J324" s="47">
        <f t="shared" si="22"/>
        <v>3.9475829999999998</v>
      </c>
      <c r="K324" s="47">
        <f t="shared" si="23"/>
        <v>67.816901000000001</v>
      </c>
      <c r="L324" s="47"/>
    </row>
    <row r="325" spans="1:12" ht="12" customHeight="1" x14ac:dyDescent="0.2">
      <c r="A325" s="39" t="s">
        <v>331</v>
      </c>
      <c r="B325" t="s">
        <v>215</v>
      </c>
      <c r="C325">
        <v>19466524</v>
      </c>
      <c r="D325">
        <v>27285434</v>
      </c>
      <c r="E325" s="46"/>
      <c r="F325" s="46" t="str">
        <f t="shared" si="20"/>
        <v>2019–20 MALI</v>
      </c>
      <c r="G325" s="46" t="str">
        <f t="array" ref="G325">A325&amp;" "&amp;SUM(IF(A325=FinyearEx,IF(C325&lt;=QldEx,1,0),0))</f>
        <v>2019–20 53</v>
      </c>
      <c r="H325" s="46" t="str">
        <f t="array" ref="H325">A325&amp;" "&amp;SUM(IF(A325=FinyearEx,IF(D325&lt;=AustraliaEx,1,0),0))</f>
        <v>2019–20 96</v>
      </c>
      <c r="I325" s="46" t="str">
        <f t="shared" si="21"/>
        <v>MALI</v>
      </c>
      <c r="J325" s="47">
        <f t="shared" si="22"/>
        <v>19.466524</v>
      </c>
      <c r="K325" s="47">
        <f t="shared" si="23"/>
        <v>27.285433999999999</v>
      </c>
      <c r="L325" s="47"/>
    </row>
    <row r="326" spans="1:12" ht="12" customHeight="1" x14ac:dyDescent="0.2">
      <c r="A326" s="39" t="s">
        <v>331</v>
      </c>
      <c r="B326" t="s">
        <v>216</v>
      </c>
      <c r="C326">
        <v>4716311</v>
      </c>
      <c r="D326">
        <v>7364913</v>
      </c>
      <c r="E326" s="46"/>
      <c r="F326" s="46" t="str">
        <f t="shared" si="20"/>
        <v>2019–20 MARS</v>
      </c>
      <c r="G326" s="46" t="str">
        <f t="array" ref="G326">A326&amp;" "&amp;SUM(IF(A326=FinyearEx,IF(C326&lt;=QldEx,1,0),0))</f>
        <v>2019–20 76</v>
      </c>
      <c r="H326" s="46" t="str">
        <f t="array" ref="H326">A326&amp;" "&amp;SUM(IF(A326=FinyearEx,IF(D326&lt;=AustraliaEx,1,0),0))</f>
        <v>2019–20 127</v>
      </c>
      <c r="I326" s="46" t="str">
        <f t="shared" si="21"/>
        <v>MARS</v>
      </c>
      <c r="J326" s="47">
        <f t="shared" si="22"/>
        <v>4.7163110000000001</v>
      </c>
      <c r="K326" s="47">
        <f t="shared" si="23"/>
        <v>7.3649129999999996</v>
      </c>
      <c r="L326" s="47"/>
    </row>
    <row r="327" spans="1:12" ht="12" customHeight="1" x14ac:dyDescent="0.2">
      <c r="A327" s="39" t="s">
        <v>331</v>
      </c>
      <c r="B327" t="s">
        <v>217</v>
      </c>
      <c r="C327">
        <v>3876315</v>
      </c>
      <c r="D327">
        <v>18542983</v>
      </c>
      <c r="E327" s="46"/>
      <c r="F327" s="46" t="str">
        <f t="shared" si="20"/>
        <v>2019–20 MASY</v>
      </c>
      <c r="G327" s="46" t="str">
        <f t="array" ref="G327">A327&amp;" "&amp;SUM(IF(A327=FinyearEx,IF(C327&lt;=QldEx,1,0),0))</f>
        <v>2019–20 83</v>
      </c>
      <c r="H327" s="46" t="str">
        <f t="array" ref="H327">A327&amp;" "&amp;SUM(IF(A327=FinyearEx,IF(D327&lt;=AustraliaEx,1,0),0))</f>
        <v>2019–20 104</v>
      </c>
      <c r="I327" s="46" t="str">
        <f t="shared" si="21"/>
        <v>MASY</v>
      </c>
      <c r="J327" s="47">
        <f t="shared" si="22"/>
        <v>3.876315</v>
      </c>
      <c r="K327" s="47">
        <f t="shared" si="23"/>
        <v>18.542983</v>
      </c>
      <c r="L327" s="47"/>
    </row>
    <row r="328" spans="1:12" ht="12" customHeight="1" x14ac:dyDescent="0.2">
      <c r="A328" s="39" t="s">
        <v>331</v>
      </c>
      <c r="B328" t="s">
        <v>218</v>
      </c>
      <c r="C328">
        <v>4103182</v>
      </c>
      <c r="D328">
        <v>95505196</v>
      </c>
      <c r="E328" s="46"/>
      <c r="F328" s="46" t="str">
        <f t="shared" si="20"/>
        <v>2019–20 MAUS</v>
      </c>
      <c r="G328" s="46" t="str">
        <f t="array" ref="G328">A328&amp;" "&amp;SUM(IF(A328=FinyearEx,IF(C328&lt;=QldEx,1,0),0))</f>
        <v>2019–20 79</v>
      </c>
      <c r="H328" s="46" t="str">
        <f t="array" ref="H328">A328&amp;" "&amp;SUM(IF(A328=FinyearEx,IF(D328&lt;=AustraliaEx,1,0),0))</f>
        <v>2019–20 60</v>
      </c>
      <c r="I328" s="46" t="str">
        <f t="shared" si="21"/>
        <v>MAUS</v>
      </c>
      <c r="J328" s="47">
        <f t="shared" si="22"/>
        <v>4.1031820000000003</v>
      </c>
      <c r="K328" s="47">
        <f t="shared" si="23"/>
        <v>95.505195999999998</v>
      </c>
      <c r="L328" s="47"/>
    </row>
    <row r="329" spans="1:12" ht="12" customHeight="1" x14ac:dyDescent="0.2">
      <c r="A329" s="39" t="s">
        <v>331</v>
      </c>
      <c r="B329" t="s">
        <v>219</v>
      </c>
      <c r="C329">
        <v>2843</v>
      </c>
      <c r="D329">
        <v>33631</v>
      </c>
      <c r="E329" s="46"/>
      <c r="F329" s="46" t="str">
        <f t="shared" si="20"/>
        <v>2019–20 MDOV</v>
      </c>
      <c r="G329" s="46" t="str">
        <f t="array" ref="G329">A329&amp;" "&amp;SUM(IF(A329=FinyearEx,IF(C329&lt;=QldEx,1,0),0))</f>
        <v>2019–20 193</v>
      </c>
      <c r="H329" s="46" t="str">
        <f t="array" ref="H329">A329&amp;" "&amp;SUM(IF(A329=FinyearEx,IF(D329&lt;=AustraliaEx,1,0),0))</f>
        <v>2019–20 209</v>
      </c>
      <c r="I329" s="46" t="str">
        <f t="shared" si="21"/>
        <v>MDOV</v>
      </c>
      <c r="J329" s="47">
        <f t="shared" si="22"/>
        <v>2.843E-3</v>
      </c>
      <c r="K329" s="47">
        <f t="shared" si="23"/>
        <v>3.3631000000000001E-2</v>
      </c>
      <c r="L329" s="47"/>
    </row>
    <row r="330" spans="1:12" ht="12" customHeight="1" x14ac:dyDescent="0.2">
      <c r="A330" s="39" t="s">
        <v>331</v>
      </c>
      <c r="B330" t="s">
        <v>220</v>
      </c>
      <c r="C330">
        <v>46460385</v>
      </c>
      <c r="D330">
        <v>254092400</v>
      </c>
      <c r="E330" s="46"/>
      <c r="F330" s="46" t="str">
        <f t="shared" si="20"/>
        <v>2019–20 MEXI</v>
      </c>
      <c r="G330" s="46" t="str">
        <f t="array" ref="G330">A330&amp;" "&amp;SUM(IF(A330=FinyearEx,IF(C330&lt;=QldEx,1,0),0))</f>
        <v>2019–20 40</v>
      </c>
      <c r="H330" s="46" t="str">
        <f t="array" ref="H330">A330&amp;" "&amp;SUM(IF(A330=FinyearEx,IF(D330&lt;=AustraliaEx,1,0),0))</f>
        <v>2019–20 46</v>
      </c>
      <c r="I330" s="46" t="str">
        <f t="shared" si="21"/>
        <v>MEXI</v>
      </c>
      <c r="J330" s="47">
        <f t="shared" si="22"/>
        <v>46.460385000000002</v>
      </c>
      <c r="K330" s="47">
        <f t="shared" si="23"/>
        <v>254.0924</v>
      </c>
      <c r="L330" s="47"/>
    </row>
    <row r="331" spans="1:12" ht="12" customHeight="1" x14ac:dyDescent="0.2">
      <c r="A331" s="39" t="s">
        <v>331</v>
      </c>
      <c r="B331" t="s">
        <v>221</v>
      </c>
      <c r="C331">
        <v>2061349</v>
      </c>
      <c r="D331">
        <v>5987552</v>
      </c>
      <c r="E331" s="46"/>
      <c r="F331" s="46" t="str">
        <f t="shared" si="20"/>
        <v>2019–20 MICR</v>
      </c>
      <c r="G331" s="46" t="str">
        <f t="array" ref="G331">A331&amp;" "&amp;SUM(IF(A331=FinyearEx,IF(C331&lt;=QldEx,1,0),0))</f>
        <v>2019–20 96</v>
      </c>
      <c r="H331" s="46" t="str">
        <f t="array" ref="H331">A331&amp;" "&amp;SUM(IF(A331=FinyearEx,IF(D331&lt;=AustraliaEx,1,0),0))</f>
        <v>2019–20 135</v>
      </c>
      <c r="I331" s="46" t="str">
        <f t="shared" si="21"/>
        <v>MICR</v>
      </c>
      <c r="J331" s="47">
        <f t="shared" si="22"/>
        <v>2.0613489999999999</v>
      </c>
      <c r="K331" s="47">
        <f t="shared" si="23"/>
        <v>5.987552</v>
      </c>
      <c r="L331" s="47"/>
    </row>
    <row r="332" spans="1:12" ht="12" customHeight="1" x14ac:dyDescent="0.2">
      <c r="A332" s="39" t="s">
        <v>331</v>
      </c>
      <c r="B332" t="s">
        <v>222</v>
      </c>
      <c r="C332">
        <v>2249993473</v>
      </c>
      <c r="D332">
        <v>7986078430</v>
      </c>
      <c r="E332" s="46"/>
      <c r="F332" s="46" t="str">
        <f t="shared" si="20"/>
        <v>2019–20 MLAY</v>
      </c>
      <c r="G332" s="46" t="str">
        <f t="array" ref="G332">A332&amp;" "&amp;SUM(IF(A332=FinyearEx,IF(C332&lt;=QldEx,1,0),0))</f>
        <v>2019–20 7</v>
      </c>
      <c r="H332" s="46" t="str">
        <f t="array" ref="H332">A332&amp;" "&amp;SUM(IF(A332=FinyearEx,IF(D332&lt;=AustraliaEx,1,0),0))</f>
        <v>2019–20 10</v>
      </c>
      <c r="I332" s="46" t="str">
        <f t="shared" si="21"/>
        <v>MLAY</v>
      </c>
      <c r="J332" s="47">
        <f t="shared" si="22"/>
        <v>2249.993473</v>
      </c>
      <c r="K332" s="47">
        <f t="shared" si="23"/>
        <v>7986.0784299999996</v>
      </c>
      <c r="L332" s="47"/>
    </row>
    <row r="333" spans="1:12" ht="12" customHeight="1" x14ac:dyDescent="0.2">
      <c r="A333" s="39" t="s">
        <v>331</v>
      </c>
      <c r="B333" t="s">
        <v>223</v>
      </c>
      <c r="C333">
        <v>4731283</v>
      </c>
      <c r="D333">
        <v>48360569</v>
      </c>
      <c r="E333" s="46"/>
      <c r="F333" s="46" t="str">
        <f t="shared" si="20"/>
        <v>2019–20 MLDV</v>
      </c>
      <c r="G333" s="46" t="str">
        <f t="array" ref="G333">A333&amp;" "&amp;SUM(IF(A333=FinyearEx,IF(C333&lt;=QldEx,1,0),0))</f>
        <v>2019–20 75</v>
      </c>
      <c r="H333" s="46" t="str">
        <f t="array" ref="H333">A333&amp;" "&amp;SUM(IF(A333=FinyearEx,IF(D333&lt;=AustraliaEx,1,0),0))</f>
        <v>2019–20 76</v>
      </c>
      <c r="I333" s="46" t="str">
        <f t="shared" si="21"/>
        <v>MLDV</v>
      </c>
      <c r="J333" s="47">
        <f t="shared" si="22"/>
        <v>4.7312830000000003</v>
      </c>
      <c r="K333" s="47">
        <f t="shared" si="23"/>
        <v>48.360568999999998</v>
      </c>
      <c r="L333" s="47"/>
    </row>
    <row r="334" spans="1:12" ht="12" customHeight="1" x14ac:dyDescent="0.2">
      <c r="A334" s="39" t="s">
        <v>331</v>
      </c>
      <c r="B334" t="s">
        <v>224</v>
      </c>
      <c r="C334">
        <v>68674</v>
      </c>
      <c r="D334">
        <v>4783412</v>
      </c>
      <c r="E334" s="46"/>
      <c r="F334" s="46" t="str">
        <f t="shared" si="20"/>
        <v>2019–20 MLTA</v>
      </c>
      <c r="G334" s="46" t="str">
        <f t="array" ref="G334">A334&amp;" "&amp;SUM(IF(A334=FinyearEx,IF(C334&lt;=QldEx,1,0),0))</f>
        <v>2019–20 162</v>
      </c>
      <c r="H334" s="46" t="str">
        <f t="array" ref="H334">A334&amp;" "&amp;SUM(IF(A334=FinyearEx,IF(D334&lt;=AustraliaEx,1,0),0))</f>
        <v>2019–20 140</v>
      </c>
      <c r="I334" s="46" t="str">
        <f t="shared" si="21"/>
        <v>MLTA</v>
      </c>
      <c r="J334" s="47">
        <f t="shared" si="22"/>
        <v>6.8673999999999999E-2</v>
      </c>
      <c r="K334" s="47">
        <f t="shared" si="23"/>
        <v>4.7834120000000002</v>
      </c>
      <c r="L334" s="47"/>
    </row>
    <row r="335" spans="1:12" ht="12" customHeight="1" x14ac:dyDescent="0.2">
      <c r="A335" s="39" t="s">
        <v>331</v>
      </c>
      <c r="B335" t="s">
        <v>225</v>
      </c>
      <c r="C335">
        <v>7509</v>
      </c>
      <c r="D335">
        <v>400070</v>
      </c>
      <c r="E335" s="46"/>
      <c r="F335" s="46" t="str">
        <f t="shared" si="20"/>
        <v>2019–20 MLWI</v>
      </c>
      <c r="G335" s="46" t="str">
        <f t="array" ref="G335">A335&amp;" "&amp;SUM(IF(A335=FinyearEx,IF(C335&lt;=QldEx,1,0),0))</f>
        <v>2019–20 185</v>
      </c>
      <c r="H335" s="46" t="str">
        <f t="array" ref="H335">A335&amp;" "&amp;SUM(IF(A335=FinyearEx,IF(D335&lt;=AustraliaEx,1,0),0))</f>
        <v>2019–20 191</v>
      </c>
      <c r="I335" s="46" t="str">
        <f t="shared" si="21"/>
        <v>MLWI</v>
      </c>
      <c r="J335" s="47">
        <f t="shared" si="22"/>
        <v>7.509E-3</v>
      </c>
      <c r="K335" s="47">
        <f t="shared" si="23"/>
        <v>0.40006999999999998</v>
      </c>
      <c r="L335" s="47"/>
    </row>
    <row r="336" spans="1:12" ht="12" customHeight="1" x14ac:dyDescent="0.2">
      <c r="A336" s="39" t="s">
        <v>331</v>
      </c>
      <c r="B336" t="s">
        <v>226</v>
      </c>
      <c r="C336">
        <v>8566047</v>
      </c>
      <c r="D336">
        <v>43191471</v>
      </c>
      <c r="E336" s="46"/>
      <c r="F336" s="46" t="str">
        <f t="shared" si="20"/>
        <v>2019–20 MNGL</v>
      </c>
      <c r="G336" s="46" t="str">
        <f t="array" ref="G336">A336&amp;" "&amp;SUM(IF(A336=FinyearEx,IF(C336&lt;=QldEx,1,0),0))</f>
        <v>2019–20 62</v>
      </c>
      <c r="H336" s="46" t="str">
        <f t="array" ref="H336">A336&amp;" "&amp;SUM(IF(A336=FinyearEx,IF(D336&lt;=AustraliaEx,1,0),0))</f>
        <v>2019–20 80</v>
      </c>
      <c r="I336" s="46" t="str">
        <f t="shared" si="21"/>
        <v>MNGL</v>
      </c>
      <c r="J336" s="47">
        <f t="shared" si="22"/>
        <v>8.5660469999999993</v>
      </c>
      <c r="K336" s="47">
        <f t="shared" si="23"/>
        <v>43.191471</v>
      </c>
      <c r="L336" s="47"/>
    </row>
    <row r="337" spans="1:12" ht="12" customHeight="1" x14ac:dyDescent="0.2">
      <c r="A337" s="39" t="s">
        <v>331</v>
      </c>
      <c r="B337" t="s">
        <v>227</v>
      </c>
      <c r="C337">
        <v>1372450</v>
      </c>
      <c r="D337">
        <v>27614510</v>
      </c>
      <c r="E337" s="46"/>
      <c r="F337" s="46" t="str">
        <f t="shared" si="20"/>
        <v>2019–20 MORO</v>
      </c>
      <c r="G337" s="46" t="str">
        <f t="array" ref="G337">A337&amp;" "&amp;SUM(IF(A337=FinyearEx,IF(C337&lt;=QldEx,1,0),0))</f>
        <v>2019–20 109</v>
      </c>
      <c r="H337" s="46" t="str">
        <f t="array" ref="H337">A337&amp;" "&amp;SUM(IF(A337=FinyearEx,IF(D337&lt;=AustraliaEx,1,0),0))</f>
        <v>2019–20 92</v>
      </c>
      <c r="I337" s="46" t="str">
        <f t="shared" si="21"/>
        <v>MORO</v>
      </c>
      <c r="J337" s="47">
        <f t="shared" si="22"/>
        <v>1.3724499999999999</v>
      </c>
      <c r="K337" s="47">
        <f t="shared" si="23"/>
        <v>27.614509999999999</v>
      </c>
      <c r="L337" s="47"/>
    </row>
    <row r="338" spans="1:12" ht="12" customHeight="1" x14ac:dyDescent="0.2">
      <c r="A338" s="39" t="s">
        <v>331</v>
      </c>
      <c r="B338" t="s">
        <v>228</v>
      </c>
      <c r="C338">
        <v>4067329</v>
      </c>
      <c r="D338">
        <v>464002538</v>
      </c>
      <c r="E338" s="46"/>
      <c r="F338" s="46" t="str">
        <f t="shared" si="20"/>
        <v>2019–20 MOZA</v>
      </c>
      <c r="G338" s="46" t="str">
        <f t="array" ref="G338">A338&amp;" "&amp;SUM(IF(A338=FinyearEx,IF(C338&lt;=QldEx,1,0),0))</f>
        <v>2019–20 80</v>
      </c>
      <c r="H338" s="46" t="str">
        <f t="array" ref="H338">A338&amp;" "&amp;SUM(IF(A338=FinyearEx,IF(D338&lt;=AustraliaEx,1,0),0))</f>
        <v>2019–20 35</v>
      </c>
      <c r="I338" s="46" t="str">
        <f t="shared" si="21"/>
        <v>MOZA</v>
      </c>
      <c r="J338" s="47">
        <f t="shared" si="22"/>
        <v>4.067329</v>
      </c>
      <c r="K338" s="47">
        <f t="shared" si="23"/>
        <v>464.00253800000002</v>
      </c>
      <c r="L338" s="47"/>
    </row>
    <row r="339" spans="1:12" ht="12" customHeight="1" x14ac:dyDescent="0.2">
      <c r="A339" s="39" t="s">
        <v>331</v>
      </c>
      <c r="B339" t="s">
        <v>229</v>
      </c>
      <c r="C339">
        <v>366356</v>
      </c>
      <c r="D339">
        <v>1870803</v>
      </c>
      <c r="E339" s="46"/>
      <c r="F339" s="46" t="str">
        <f t="shared" si="20"/>
        <v>2019–20 MRNS</v>
      </c>
      <c r="G339" s="46" t="str">
        <f t="array" ref="G339">A339&amp;" "&amp;SUM(IF(A339=FinyearEx,IF(C339&lt;=QldEx,1,0),0))</f>
        <v>2019–20 136</v>
      </c>
      <c r="H339" s="46" t="str">
        <f t="array" ref="H339">A339&amp;" "&amp;SUM(IF(A339=FinyearEx,IF(D339&lt;=AustraliaEx,1,0),0))</f>
        <v>2019–20 161</v>
      </c>
      <c r="I339" s="46" t="str">
        <f t="shared" si="21"/>
        <v>MRNS</v>
      </c>
      <c r="J339" s="47">
        <f t="shared" si="22"/>
        <v>0.36635600000000001</v>
      </c>
      <c r="K339" s="47">
        <f t="shared" si="23"/>
        <v>1.870803</v>
      </c>
      <c r="L339" s="47"/>
    </row>
    <row r="340" spans="1:12" ht="12" customHeight="1" x14ac:dyDescent="0.2">
      <c r="A340" s="39" t="s">
        <v>331</v>
      </c>
      <c r="B340" t="s">
        <v>230</v>
      </c>
      <c r="C340">
        <v>1021529</v>
      </c>
      <c r="D340">
        <v>9279102</v>
      </c>
      <c r="E340" s="46"/>
      <c r="F340" s="46" t="str">
        <f t="shared" si="20"/>
        <v>2019–20 MRTN</v>
      </c>
      <c r="G340" s="46" t="str">
        <f t="array" ref="G340">A340&amp;" "&amp;SUM(IF(A340=FinyearEx,IF(C340&lt;=QldEx,1,0),0))</f>
        <v>2019–20 120</v>
      </c>
      <c r="H340" s="46" t="str">
        <f t="array" ref="H340">A340&amp;" "&amp;SUM(IF(A340=FinyearEx,IF(D340&lt;=AustraliaEx,1,0),0))</f>
        <v>2019–20 123</v>
      </c>
      <c r="I340" s="46" t="str">
        <f t="shared" si="21"/>
        <v>MRTN</v>
      </c>
      <c r="J340" s="47">
        <f t="shared" si="22"/>
        <v>1.0215289999999999</v>
      </c>
      <c r="K340" s="47">
        <f t="shared" si="23"/>
        <v>9.279102</v>
      </c>
      <c r="L340" s="47"/>
    </row>
    <row r="341" spans="1:12" ht="12" customHeight="1" x14ac:dyDescent="0.2">
      <c r="A341" s="39" t="s">
        <v>331</v>
      </c>
      <c r="B341" t="s">
        <v>231</v>
      </c>
      <c r="C341">
        <v>609064</v>
      </c>
      <c r="D341">
        <v>9685394</v>
      </c>
      <c r="E341" s="46"/>
      <c r="F341" s="46" t="str">
        <f t="shared" si="20"/>
        <v>2019–20 NAMI</v>
      </c>
      <c r="G341" s="46" t="str">
        <f t="array" ref="G341">A341&amp;" "&amp;SUM(IF(A341=FinyearEx,IF(C341&lt;=QldEx,1,0),0))</f>
        <v>2019–20 127</v>
      </c>
      <c r="H341" s="46" t="str">
        <f t="array" ref="H341">A341&amp;" "&amp;SUM(IF(A341=FinyearEx,IF(D341&lt;=AustraliaEx,1,0),0))</f>
        <v>2019–20 121</v>
      </c>
      <c r="I341" s="46" t="str">
        <f t="shared" si="21"/>
        <v>NAMI</v>
      </c>
      <c r="J341" s="47">
        <f t="shared" si="22"/>
        <v>0.60906400000000005</v>
      </c>
      <c r="K341" s="47">
        <f t="shared" si="23"/>
        <v>9.6853940000000005</v>
      </c>
      <c r="L341" s="47"/>
    </row>
    <row r="342" spans="1:12" ht="12" customHeight="1" x14ac:dyDescent="0.2">
      <c r="A342" s="39" t="s">
        <v>331</v>
      </c>
      <c r="B342" t="s">
        <v>232</v>
      </c>
      <c r="C342">
        <v>35857991</v>
      </c>
      <c r="D342">
        <v>46617423</v>
      </c>
      <c r="E342" s="46"/>
      <c r="F342" s="46" t="str">
        <f t="shared" si="20"/>
        <v>2019–20 NAUR</v>
      </c>
      <c r="G342" s="46" t="str">
        <f t="array" ref="G342">A342&amp;" "&amp;SUM(IF(A342=FinyearEx,IF(C342&lt;=QldEx,1,0),0))</f>
        <v>2019–20 45</v>
      </c>
      <c r="H342" s="46" t="str">
        <f t="array" ref="H342">A342&amp;" "&amp;SUM(IF(A342=FinyearEx,IF(D342&lt;=AustraliaEx,1,0),0))</f>
        <v>2019–20 77</v>
      </c>
      <c r="I342" s="46" t="str">
        <f t="shared" si="21"/>
        <v>NAUR</v>
      </c>
      <c r="J342" s="47">
        <f t="shared" si="22"/>
        <v>35.857990999999998</v>
      </c>
      <c r="K342" s="47">
        <f t="shared" si="23"/>
        <v>46.617423000000002</v>
      </c>
      <c r="L342" s="47"/>
    </row>
    <row r="343" spans="1:12" ht="12" customHeight="1" x14ac:dyDescent="0.2">
      <c r="A343" s="39" t="s">
        <v>331</v>
      </c>
      <c r="B343" t="s">
        <v>233</v>
      </c>
      <c r="C343">
        <v>99962550</v>
      </c>
      <c r="D343">
        <v>460962872</v>
      </c>
      <c r="E343" s="46"/>
      <c r="F343" s="46" t="str">
        <f t="shared" si="20"/>
        <v>2019–20 NCAL</v>
      </c>
      <c r="G343" s="46" t="str">
        <f t="array" ref="G343">A343&amp;" "&amp;SUM(IF(A343=FinyearEx,IF(C343&lt;=QldEx,1,0),0))</f>
        <v>2019–20 35</v>
      </c>
      <c r="H343" s="46" t="str">
        <f t="array" ref="H343">A343&amp;" "&amp;SUM(IF(A343=FinyearEx,IF(D343&lt;=AustraliaEx,1,0),0))</f>
        <v>2019–20 36</v>
      </c>
      <c r="I343" s="46" t="str">
        <f t="shared" si="21"/>
        <v>NCAL</v>
      </c>
      <c r="J343" s="47">
        <f t="shared" si="22"/>
        <v>99.962549999999993</v>
      </c>
      <c r="K343" s="47">
        <f t="shared" si="23"/>
        <v>460.962872</v>
      </c>
      <c r="L343" s="47"/>
    </row>
    <row r="344" spans="1:12" ht="12" customHeight="1" x14ac:dyDescent="0.2">
      <c r="A344" s="39" t="s">
        <v>331</v>
      </c>
      <c r="B344" t="s">
        <v>323</v>
      </c>
      <c r="C344">
        <v>0</v>
      </c>
      <c r="D344">
        <v>5650594264</v>
      </c>
      <c r="E344" s="46"/>
      <c r="F344" s="46" t="str">
        <f t="shared" si="20"/>
        <v>2019–20 NCD</v>
      </c>
      <c r="G344" s="46" t="str">
        <f t="array" ref="G344">A344&amp;" "&amp;SUM(IF(A344=FinyearEx,IF(C344&lt;=QldEx,1,0),0))</f>
        <v>2019–20 218</v>
      </c>
      <c r="H344" s="46" t="str">
        <f t="array" ref="H344">A344&amp;" "&amp;SUM(IF(A344=FinyearEx,IF(D344&lt;=AustraliaEx,1,0),0))</f>
        <v>2019–20 14</v>
      </c>
      <c r="I344" s="46" t="str">
        <f t="shared" si="21"/>
        <v>NCD</v>
      </c>
      <c r="J344" s="47">
        <f t="shared" si="22"/>
        <v>0</v>
      </c>
      <c r="K344" s="47">
        <f t="shared" si="23"/>
        <v>5650.5942640000003</v>
      </c>
      <c r="L344" s="47"/>
    </row>
    <row r="345" spans="1:12" ht="12" customHeight="1" x14ac:dyDescent="0.2">
      <c r="A345" s="39" t="s">
        <v>331</v>
      </c>
      <c r="B345" t="s">
        <v>234</v>
      </c>
      <c r="C345">
        <v>6277437</v>
      </c>
      <c r="D345">
        <v>37971076</v>
      </c>
      <c r="E345" s="46"/>
      <c r="F345" s="46" t="str">
        <f t="shared" si="20"/>
        <v>2019–20 NEPA</v>
      </c>
      <c r="G345" s="46" t="str">
        <f t="array" ref="G345">A345&amp;" "&amp;SUM(IF(A345=FinyearEx,IF(C345&lt;=QldEx,1,0),0))</f>
        <v>2019–20 68</v>
      </c>
      <c r="H345" s="46" t="str">
        <f t="array" ref="H345">A345&amp;" "&amp;SUM(IF(A345=FinyearEx,IF(D345&lt;=AustraliaEx,1,0),0))</f>
        <v>2019–20 82</v>
      </c>
      <c r="I345" s="46" t="str">
        <f t="shared" si="21"/>
        <v>NEPA</v>
      </c>
      <c r="J345" s="47">
        <f t="shared" si="22"/>
        <v>6.2774369999999999</v>
      </c>
      <c r="K345" s="47">
        <f t="shared" si="23"/>
        <v>37.971075999999996</v>
      </c>
      <c r="L345" s="47"/>
    </row>
    <row r="346" spans="1:12" ht="12" customHeight="1" x14ac:dyDescent="0.2">
      <c r="A346" s="39" t="s">
        <v>331</v>
      </c>
      <c r="B346" t="s">
        <v>235</v>
      </c>
      <c r="C346">
        <v>1237846153</v>
      </c>
      <c r="D346">
        <v>3028599735</v>
      </c>
      <c r="E346" s="46"/>
      <c r="F346" s="46" t="str">
        <f t="shared" si="20"/>
        <v>2019–20 NETH</v>
      </c>
      <c r="G346" s="46" t="str">
        <f t="array" ref="G346">A346&amp;" "&amp;SUM(IF(A346=FinyearEx,IF(C346&lt;=QldEx,1,0),0))</f>
        <v>2019–20 10</v>
      </c>
      <c r="H346" s="46" t="str">
        <f t="array" ref="H346">A346&amp;" "&amp;SUM(IF(A346=FinyearEx,IF(D346&lt;=AustraliaEx,1,0),0))</f>
        <v>2019–20 18</v>
      </c>
      <c r="I346" s="46" t="str">
        <f t="shared" si="21"/>
        <v>NETH</v>
      </c>
      <c r="J346" s="47">
        <f t="shared" si="22"/>
        <v>1237.846153</v>
      </c>
      <c r="K346" s="47">
        <f t="shared" si="23"/>
        <v>3028.5997349999998</v>
      </c>
      <c r="L346" s="47"/>
    </row>
    <row r="347" spans="1:12" ht="12" customHeight="1" x14ac:dyDescent="0.2">
      <c r="A347" s="39" t="s">
        <v>331</v>
      </c>
      <c r="B347" t="s">
        <v>236</v>
      </c>
      <c r="C347">
        <v>2734336</v>
      </c>
      <c r="D347">
        <v>63633889</v>
      </c>
      <c r="E347" s="46"/>
      <c r="F347" s="46" t="str">
        <f t="shared" si="20"/>
        <v>2019–20 NGRA</v>
      </c>
      <c r="G347" s="46" t="str">
        <f t="array" ref="G347">A347&amp;" "&amp;SUM(IF(A347=FinyearEx,IF(C347&lt;=QldEx,1,0),0))</f>
        <v>2019–20 90</v>
      </c>
      <c r="H347" s="46" t="str">
        <f t="array" ref="H347">A347&amp;" "&amp;SUM(IF(A347=FinyearEx,IF(D347&lt;=AustraliaEx,1,0),0))</f>
        <v>2019–20 71</v>
      </c>
      <c r="I347" s="46" t="str">
        <f t="shared" si="21"/>
        <v>NGRA</v>
      </c>
      <c r="J347" s="47">
        <f t="shared" si="22"/>
        <v>2.7343359999999999</v>
      </c>
      <c r="K347" s="47">
        <f t="shared" si="23"/>
        <v>63.633889000000003</v>
      </c>
      <c r="L347" s="47"/>
    </row>
    <row r="348" spans="1:12" ht="12" customHeight="1" x14ac:dyDescent="0.2">
      <c r="A348" s="39" t="s">
        <v>331</v>
      </c>
      <c r="B348" t="s">
        <v>237</v>
      </c>
      <c r="C348">
        <v>4993</v>
      </c>
      <c r="D348">
        <v>111085</v>
      </c>
      <c r="E348" s="46"/>
      <c r="F348" s="46" t="str">
        <f t="shared" si="20"/>
        <v>2019–20 NICA</v>
      </c>
      <c r="G348" s="46" t="str">
        <f t="array" ref="G348">A348&amp;" "&amp;SUM(IF(A348=FinyearEx,IF(C348&lt;=QldEx,1,0),0))</f>
        <v>2019–20 189</v>
      </c>
      <c r="H348" s="46" t="str">
        <f t="array" ref="H348">A348&amp;" "&amp;SUM(IF(A348=FinyearEx,IF(D348&lt;=AustraliaEx,1,0),0))</f>
        <v>2019–20 204</v>
      </c>
      <c r="I348" s="46" t="str">
        <f t="shared" si="21"/>
        <v>NICA</v>
      </c>
      <c r="J348" s="47">
        <f t="shared" si="22"/>
        <v>4.993E-3</v>
      </c>
      <c r="K348" s="47">
        <f t="shared" si="23"/>
        <v>0.111085</v>
      </c>
      <c r="L348" s="47"/>
    </row>
    <row r="349" spans="1:12" ht="12" customHeight="1" x14ac:dyDescent="0.2">
      <c r="A349" s="39" t="s">
        <v>331</v>
      </c>
      <c r="B349" t="s">
        <v>238</v>
      </c>
      <c r="C349">
        <v>0</v>
      </c>
      <c r="D349">
        <v>10162</v>
      </c>
      <c r="E349" s="46"/>
      <c r="F349" s="46" t="str">
        <f t="shared" si="20"/>
        <v>2019–20 NIGE</v>
      </c>
      <c r="G349" s="46" t="str">
        <f t="array" ref="G349">A349&amp;" "&amp;SUM(IF(A349=FinyearEx,IF(C349&lt;=QldEx,1,0),0))</f>
        <v>2019–20 218</v>
      </c>
      <c r="H349" s="46" t="str">
        <f t="array" ref="H349">A349&amp;" "&amp;SUM(IF(A349=FinyearEx,IF(D349&lt;=AustraliaEx,1,0),0))</f>
        <v>2019–20 215</v>
      </c>
      <c r="I349" s="46" t="str">
        <f t="shared" si="21"/>
        <v>NIGE</v>
      </c>
      <c r="J349" s="47">
        <f t="shared" si="22"/>
        <v>0</v>
      </c>
      <c r="K349" s="47">
        <f t="shared" si="23"/>
        <v>1.0161999999999999E-2</v>
      </c>
      <c r="L349" s="47"/>
    </row>
    <row r="350" spans="1:12" ht="12" customHeight="1" x14ac:dyDescent="0.2">
      <c r="A350" s="39" t="s">
        <v>331</v>
      </c>
      <c r="B350" t="s">
        <v>239</v>
      </c>
      <c r="C350">
        <v>159795</v>
      </c>
      <c r="D350">
        <v>803233</v>
      </c>
      <c r="E350" s="46"/>
      <c r="F350" s="46" t="str">
        <f t="shared" si="20"/>
        <v>2019–20 NIUE</v>
      </c>
      <c r="G350" s="46" t="str">
        <f t="array" ref="G350">A350&amp;" "&amp;SUM(IF(A350=FinyearEx,IF(C350&lt;=QldEx,1,0),0))</f>
        <v>2019–20 147</v>
      </c>
      <c r="H350" s="46" t="str">
        <f t="array" ref="H350">A350&amp;" "&amp;SUM(IF(A350=FinyearEx,IF(D350&lt;=AustraliaEx,1,0),0))</f>
        <v>2019–20 180</v>
      </c>
      <c r="I350" s="46" t="str">
        <f t="shared" si="21"/>
        <v>NIUE</v>
      </c>
      <c r="J350" s="47">
        <f t="shared" si="22"/>
        <v>0.15979499999999999</v>
      </c>
      <c r="K350" s="47">
        <f t="shared" si="23"/>
        <v>0.80323299999999997</v>
      </c>
      <c r="L350" s="47"/>
    </row>
    <row r="351" spans="1:12" ht="12" customHeight="1" x14ac:dyDescent="0.2">
      <c r="A351" s="39" t="s">
        <v>331</v>
      </c>
      <c r="B351" t="s">
        <v>240</v>
      </c>
      <c r="C351">
        <v>5667198</v>
      </c>
      <c r="D351">
        <v>14558913</v>
      </c>
      <c r="E351" s="46"/>
      <c r="F351" s="46" t="str">
        <f t="shared" si="20"/>
        <v>2019–20 NORF</v>
      </c>
      <c r="G351" s="46" t="str">
        <f t="array" ref="G351">A351&amp;" "&amp;SUM(IF(A351=FinyearEx,IF(C351&lt;=QldEx,1,0),0))</f>
        <v>2019–20 71</v>
      </c>
      <c r="H351" s="46" t="str">
        <f t="array" ref="H351">A351&amp;" "&amp;SUM(IF(A351=FinyearEx,IF(D351&lt;=AustraliaEx,1,0),0))</f>
        <v>2019–20 110</v>
      </c>
      <c r="I351" s="46" t="str">
        <f t="shared" si="21"/>
        <v>NORF</v>
      </c>
      <c r="J351" s="47">
        <f t="shared" si="22"/>
        <v>5.667198</v>
      </c>
      <c r="K351" s="47">
        <f t="shared" si="23"/>
        <v>14.558913</v>
      </c>
      <c r="L351" s="47"/>
    </row>
    <row r="352" spans="1:12" ht="12" customHeight="1" x14ac:dyDescent="0.2">
      <c r="A352" s="39" t="s">
        <v>331</v>
      </c>
      <c r="B352" t="s">
        <v>241</v>
      </c>
      <c r="C352">
        <v>1641244</v>
      </c>
      <c r="D352">
        <v>103776118</v>
      </c>
      <c r="E352" s="46"/>
      <c r="F352" s="46" t="str">
        <f t="shared" si="20"/>
        <v>2019–20 NWAY</v>
      </c>
      <c r="G352" s="46" t="str">
        <f t="array" ref="G352">A352&amp;" "&amp;SUM(IF(A352=FinyearEx,IF(C352&lt;=QldEx,1,0),0))</f>
        <v>2019–20 105</v>
      </c>
      <c r="H352" s="46" t="str">
        <f t="array" ref="H352">A352&amp;" "&amp;SUM(IF(A352=FinyearEx,IF(D352&lt;=AustraliaEx,1,0),0))</f>
        <v>2019–20 57</v>
      </c>
      <c r="I352" s="46" t="str">
        <f t="shared" si="21"/>
        <v>NWAY</v>
      </c>
      <c r="J352" s="47">
        <f t="shared" si="22"/>
        <v>1.6412439999999999</v>
      </c>
      <c r="K352" s="47">
        <f t="shared" si="23"/>
        <v>103.776118</v>
      </c>
      <c r="L352" s="47"/>
    </row>
    <row r="353" spans="1:12" ht="12" customHeight="1" x14ac:dyDescent="0.2">
      <c r="A353" s="39" t="s">
        <v>331</v>
      </c>
      <c r="B353" t="s">
        <v>242</v>
      </c>
      <c r="C353">
        <v>1005957629</v>
      </c>
      <c r="D353">
        <v>9957215148</v>
      </c>
      <c r="E353" s="46"/>
      <c r="F353" s="46" t="str">
        <f t="shared" si="20"/>
        <v>2019–20 NZ</v>
      </c>
      <c r="G353" s="46" t="str">
        <f t="array" ref="G353">A353&amp;" "&amp;SUM(IF(A353=FinyearEx,IF(C353&lt;=QldEx,1,0),0))</f>
        <v>2019–20 11</v>
      </c>
      <c r="H353" s="46" t="str">
        <f t="array" ref="H353">A353&amp;" "&amp;SUM(IF(A353=FinyearEx,IF(D353&lt;=AustraliaEx,1,0),0))</f>
        <v>2019–20 9</v>
      </c>
      <c r="I353" s="46" t="str">
        <f t="shared" si="21"/>
        <v>NZ</v>
      </c>
      <c r="J353" s="47">
        <f t="shared" si="22"/>
        <v>1005.957629</v>
      </c>
      <c r="K353" s="47">
        <f t="shared" si="23"/>
        <v>9957.2151479999993</v>
      </c>
      <c r="L353" s="47"/>
    </row>
    <row r="354" spans="1:12" ht="12" customHeight="1" x14ac:dyDescent="0.2">
      <c r="A354" s="39" t="s">
        <v>331</v>
      </c>
      <c r="B354" t="s">
        <v>243</v>
      </c>
      <c r="C354">
        <v>263739588</v>
      </c>
      <c r="D354">
        <v>422860702</v>
      </c>
      <c r="E354" s="46"/>
      <c r="F354" s="46" t="str">
        <f t="shared" si="20"/>
        <v>2019–20 OMAN</v>
      </c>
      <c r="G354" s="46" t="str">
        <f t="array" ref="G354">A354&amp;" "&amp;SUM(IF(A354=FinyearEx,IF(C354&lt;=QldEx,1,0),0))</f>
        <v>2019–20 26</v>
      </c>
      <c r="H354" s="46" t="str">
        <f t="array" ref="H354">A354&amp;" "&amp;SUM(IF(A354=FinyearEx,IF(D354&lt;=AustraliaEx,1,0),0))</f>
        <v>2019–20 39</v>
      </c>
      <c r="I354" s="46" t="str">
        <f t="shared" si="21"/>
        <v>OMAN</v>
      </c>
      <c r="J354" s="47">
        <f t="shared" si="22"/>
        <v>263.73958800000003</v>
      </c>
      <c r="K354" s="47">
        <f t="shared" si="23"/>
        <v>422.860702</v>
      </c>
      <c r="L354" s="47"/>
    </row>
    <row r="355" spans="1:12" ht="12" customHeight="1" x14ac:dyDescent="0.2">
      <c r="A355" s="39" t="s">
        <v>331</v>
      </c>
      <c r="B355" t="s">
        <v>244</v>
      </c>
      <c r="C355">
        <v>158833755</v>
      </c>
      <c r="D355">
        <v>421721796</v>
      </c>
      <c r="E355" s="46"/>
      <c r="F355" s="46" t="str">
        <f t="shared" si="20"/>
        <v>2019–20 PAKI</v>
      </c>
      <c r="G355" s="46" t="str">
        <f t="array" ref="G355">A355&amp;" "&amp;SUM(IF(A355=FinyearEx,IF(C355&lt;=QldEx,1,0),0))</f>
        <v>2019–20 31</v>
      </c>
      <c r="H355" s="46" t="str">
        <f t="array" ref="H355">A355&amp;" "&amp;SUM(IF(A355=FinyearEx,IF(D355&lt;=AustraliaEx,1,0),0))</f>
        <v>2019–20 40</v>
      </c>
      <c r="I355" s="46" t="str">
        <f t="shared" si="21"/>
        <v>PAKI</v>
      </c>
      <c r="J355" s="47">
        <f t="shared" si="22"/>
        <v>158.833755</v>
      </c>
      <c r="K355" s="47">
        <f t="shared" si="23"/>
        <v>421.72179599999998</v>
      </c>
      <c r="L355" s="47"/>
    </row>
    <row r="356" spans="1:12" ht="12" customHeight="1" x14ac:dyDescent="0.2">
      <c r="A356" s="39" t="s">
        <v>331</v>
      </c>
      <c r="B356" t="s">
        <v>245</v>
      </c>
      <c r="C356">
        <v>154581</v>
      </c>
      <c r="D356">
        <v>1578798</v>
      </c>
      <c r="E356" s="46"/>
      <c r="F356" s="46" t="str">
        <f t="shared" si="20"/>
        <v>2019–20 PALU</v>
      </c>
      <c r="G356" s="46" t="str">
        <f t="array" ref="G356">A356&amp;" "&amp;SUM(IF(A356=FinyearEx,IF(C356&lt;=QldEx,1,0),0))</f>
        <v>2019–20 149</v>
      </c>
      <c r="H356" s="46" t="str">
        <f t="array" ref="H356">A356&amp;" "&amp;SUM(IF(A356=FinyearEx,IF(D356&lt;=AustraliaEx,1,0),0))</f>
        <v>2019–20 168</v>
      </c>
      <c r="I356" s="46" t="str">
        <f t="shared" si="21"/>
        <v>PALU</v>
      </c>
      <c r="J356" s="47">
        <f t="shared" si="22"/>
        <v>0.154581</v>
      </c>
      <c r="K356" s="47">
        <f t="shared" si="23"/>
        <v>1.5787979999999999</v>
      </c>
      <c r="L356" s="47"/>
    </row>
    <row r="357" spans="1:12" ht="12" customHeight="1" x14ac:dyDescent="0.2">
      <c r="A357" s="39" t="s">
        <v>331</v>
      </c>
      <c r="B357" t="s">
        <v>246</v>
      </c>
      <c r="C357">
        <v>41945414</v>
      </c>
      <c r="D357">
        <v>102165772</v>
      </c>
      <c r="E357" s="46"/>
      <c r="F357" s="46" t="str">
        <f t="shared" si="20"/>
        <v>2019–20 PERU</v>
      </c>
      <c r="G357" s="46" t="str">
        <f t="array" ref="G357">A357&amp;" "&amp;SUM(IF(A357=FinyearEx,IF(C357&lt;=QldEx,1,0),0))</f>
        <v>2019–20 43</v>
      </c>
      <c r="H357" s="46" t="str">
        <f t="array" ref="H357">A357&amp;" "&amp;SUM(IF(A357=FinyearEx,IF(D357&lt;=AustraliaEx,1,0),0))</f>
        <v>2019–20 58</v>
      </c>
      <c r="I357" s="46" t="str">
        <f t="shared" si="21"/>
        <v>PERU</v>
      </c>
      <c r="J357" s="47">
        <f t="shared" si="22"/>
        <v>41.945414</v>
      </c>
      <c r="K357" s="47">
        <f t="shared" si="23"/>
        <v>102.165772</v>
      </c>
      <c r="L357" s="47"/>
    </row>
    <row r="358" spans="1:12" ht="12" customHeight="1" x14ac:dyDescent="0.2">
      <c r="A358" s="39" t="s">
        <v>331</v>
      </c>
      <c r="B358" t="s">
        <v>247</v>
      </c>
      <c r="C358">
        <v>195233180</v>
      </c>
      <c r="D358">
        <v>2125428945</v>
      </c>
      <c r="E358" s="46"/>
      <c r="F358" s="46" t="str">
        <f t="shared" si="20"/>
        <v>2019–20 PHIL</v>
      </c>
      <c r="G358" s="46" t="str">
        <f t="array" ref="G358">A358&amp;" "&amp;SUM(IF(A358=FinyearEx,IF(C358&lt;=QldEx,1,0),0))</f>
        <v>2019–20 29</v>
      </c>
      <c r="H358" s="46" t="str">
        <f t="array" ref="H358">A358&amp;" "&amp;SUM(IF(A358=FinyearEx,IF(D358&lt;=AustraliaEx,1,0),0))</f>
        <v>2019–20 21</v>
      </c>
      <c r="I358" s="46" t="str">
        <f t="shared" si="21"/>
        <v>PHIL</v>
      </c>
      <c r="J358" s="47">
        <f t="shared" si="22"/>
        <v>195.23318</v>
      </c>
      <c r="K358" s="47">
        <f t="shared" si="23"/>
        <v>2125.4289450000001</v>
      </c>
      <c r="L358" s="47"/>
    </row>
    <row r="359" spans="1:12" ht="12" customHeight="1" x14ac:dyDescent="0.2">
      <c r="A359" s="39" t="s">
        <v>331</v>
      </c>
      <c r="B359" t="s">
        <v>249</v>
      </c>
      <c r="C359">
        <v>7569634</v>
      </c>
      <c r="D359">
        <v>58539538</v>
      </c>
      <c r="E359" s="46"/>
      <c r="F359" s="46" t="str">
        <f t="shared" si="20"/>
        <v>2019–20 PLYN</v>
      </c>
      <c r="G359" s="46" t="str">
        <f t="array" ref="G359">A359&amp;" "&amp;SUM(IF(A359=FinyearEx,IF(C359&lt;=QldEx,1,0),0))</f>
        <v>2019–20 63</v>
      </c>
      <c r="H359" s="46" t="str">
        <f t="array" ref="H359">A359&amp;" "&amp;SUM(IF(A359=FinyearEx,IF(D359&lt;=AustraliaEx,1,0),0))</f>
        <v>2019–20 72</v>
      </c>
      <c r="I359" s="46" t="str">
        <f t="shared" si="21"/>
        <v>PLYN</v>
      </c>
      <c r="J359" s="47">
        <f t="shared" si="22"/>
        <v>7.5696339999999998</v>
      </c>
      <c r="K359" s="47">
        <f t="shared" si="23"/>
        <v>58.539538</v>
      </c>
      <c r="L359" s="47"/>
    </row>
    <row r="360" spans="1:12" ht="12" customHeight="1" x14ac:dyDescent="0.2">
      <c r="A360" s="39" t="s">
        <v>331</v>
      </c>
      <c r="B360" t="s">
        <v>250</v>
      </c>
      <c r="C360">
        <v>830010942</v>
      </c>
      <c r="D360">
        <v>2324459843</v>
      </c>
      <c r="E360" s="46"/>
      <c r="F360" s="46" t="str">
        <f t="shared" si="20"/>
        <v>2019–20 PNG</v>
      </c>
      <c r="G360" s="46" t="str">
        <f t="array" ref="G360">A360&amp;" "&amp;SUM(IF(A360=FinyearEx,IF(C360&lt;=QldEx,1,0),0))</f>
        <v>2019–20 14</v>
      </c>
      <c r="H360" s="46" t="str">
        <f t="array" ref="H360">A360&amp;" "&amp;SUM(IF(A360=FinyearEx,IF(D360&lt;=AustraliaEx,1,0),0))</f>
        <v>2019–20 19</v>
      </c>
      <c r="I360" s="46" t="str">
        <f t="shared" si="21"/>
        <v>PNG</v>
      </c>
      <c r="J360" s="47">
        <f t="shared" si="22"/>
        <v>830.010942</v>
      </c>
      <c r="K360" s="47">
        <f t="shared" si="23"/>
        <v>2324.4598430000001</v>
      </c>
      <c r="L360" s="47"/>
    </row>
    <row r="361" spans="1:12" ht="12" customHeight="1" x14ac:dyDescent="0.2">
      <c r="A361" s="39" t="s">
        <v>331</v>
      </c>
      <c r="B361" t="s">
        <v>251</v>
      </c>
      <c r="C361">
        <v>4761572</v>
      </c>
      <c r="D361">
        <v>74482041</v>
      </c>
      <c r="E361" s="46"/>
      <c r="F361" s="46" t="str">
        <f t="shared" si="20"/>
        <v>2019–20 PNMA</v>
      </c>
      <c r="G361" s="46" t="str">
        <f t="array" ref="G361">A361&amp;" "&amp;SUM(IF(A361=FinyearEx,IF(C361&lt;=QldEx,1,0),0))</f>
        <v>2019–20 74</v>
      </c>
      <c r="H361" s="46" t="str">
        <f t="array" ref="H361">A361&amp;" "&amp;SUM(IF(A361=FinyearEx,IF(D361&lt;=AustraliaEx,1,0),0))</f>
        <v>2019–20 66</v>
      </c>
      <c r="I361" s="46" t="str">
        <f t="shared" si="21"/>
        <v>PNMA</v>
      </c>
      <c r="J361" s="47">
        <f t="shared" si="22"/>
        <v>4.7615720000000001</v>
      </c>
      <c r="K361" s="47">
        <f t="shared" si="23"/>
        <v>74.482040999999995</v>
      </c>
      <c r="L361" s="47"/>
    </row>
    <row r="362" spans="1:12" ht="12" customHeight="1" x14ac:dyDescent="0.2">
      <c r="A362" s="39" t="s">
        <v>331</v>
      </c>
      <c r="B362" t="s">
        <v>252</v>
      </c>
      <c r="C362">
        <v>361531946</v>
      </c>
      <c r="D362">
        <v>438684550</v>
      </c>
      <c r="E362" s="46"/>
      <c r="F362" s="46" t="str">
        <f t="shared" si="20"/>
        <v>2019–20 POLA</v>
      </c>
      <c r="G362" s="46" t="str">
        <f t="array" ref="G362">A362&amp;" "&amp;SUM(IF(A362=FinyearEx,IF(C362&lt;=QldEx,1,0),0))</f>
        <v>2019–20 20</v>
      </c>
      <c r="H362" s="46" t="str">
        <f t="array" ref="H362">A362&amp;" "&amp;SUM(IF(A362=FinyearEx,IF(D362&lt;=AustraliaEx,1,0),0))</f>
        <v>2019–20 37</v>
      </c>
      <c r="I362" s="46" t="str">
        <f t="shared" si="21"/>
        <v>POLA</v>
      </c>
      <c r="J362" s="47">
        <f t="shared" si="22"/>
        <v>361.531946</v>
      </c>
      <c r="K362" s="47">
        <f t="shared" si="23"/>
        <v>438.68455</v>
      </c>
      <c r="L362" s="47"/>
    </row>
    <row r="363" spans="1:12" ht="12" customHeight="1" x14ac:dyDescent="0.2">
      <c r="A363" s="39" t="s">
        <v>331</v>
      </c>
      <c r="B363" t="s">
        <v>253</v>
      </c>
      <c r="C363">
        <v>1668737</v>
      </c>
      <c r="D363">
        <v>19501828</v>
      </c>
      <c r="E363" s="46"/>
      <c r="F363" s="46" t="str">
        <f t="shared" si="20"/>
        <v>2019–20 PORT</v>
      </c>
      <c r="G363" s="46" t="str">
        <f t="array" ref="G363">A363&amp;" "&amp;SUM(IF(A363=FinyearEx,IF(C363&lt;=QldEx,1,0),0))</f>
        <v>2019–20 104</v>
      </c>
      <c r="H363" s="46" t="str">
        <f t="array" ref="H363">A363&amp;" "&amp;SUM(IF(A363=FinyearEx,IF(D363&lt;=AustraliaEx,1,0),0))</f>
        <v>2019–20 101</v>
      </c>
      <c r="I363" s="46" t="str">
        <f t="shared" si="21"/>
        <v>PORT</v>
      </c>
      <c r="J363" s="47">
        <f t="shared" si="22"/>
        <v>1.6687369999999999</v>
      </c>
      <c r="K363" s="47">
        <f t="shared" si="23"/>
        <v>19.501828</v>
      </c>
      <c r="L363" s="47"/>
    </row>
    <row r="364" spans="1:12" ht="12" customHeight="1" x14ac:dyDescent="0.2">
      <c r="A364" s="39" t="s">
        <v>331</v>
      </c>
      <c r="B364" t="s">
        <v>254</v>
      </c>
      <c r="C364">
        <v>368662</v>
      </c>
      <c r="D364">
        <v>1981628</v>
      </c>
      <c r="E364" s="46"/>
      <c r="F364" s="46" t="str">
        <f t="shared" si="20"/>
        <v>2019–20 PRGY</v>
      </c>
      <c r="G364" s="46" t="str">
        <f t="array" ref="G364">A364&amp;" "&amp;SUM(IF(A364=FinyearEx,IF(C364&lt;=QldEx,1,0),0))</f>
        <v>2019–20 135</v>
      </c>
      <c r="H364" s="46" t="str">
        <f t="array" ref="H364">A364&amp;" "&amp;SUM(IF(A364=FinyearEx,IF(D364&lt;=AustraliaEx,1,0),0))</f>
        <v>2019–20 159</v>
      </c>
      <c r="I364" s="46" t="str">
        <f t="shared" si="21"/>
        <v>PRGY</v>
      </c>
      <c r="J364" s="47">
        <f t="shared" si="22"/>
        <v>0.36866199999999999</v>
      </c>
      <c r="K364" s="47">
        <f t="shared" si="23"/>
        <v>1.9816279999999999</v>
      </c>
      <c r="L364" s="47"/>
    </row>
    <row r="365" spans="1:12" ht="12" customHeight="1" x14ac:dyDescent="0.2">
      <c r="A365" s="39" t="s">
        <v>331</v>
      </c>
      <c r="B365" t="s">
        <v>255</v>
      </c>
      <c r="C365">
        <v>264765</v>
      </c>
      <c r="D365">
        <v>17086666</v>
      </c>
      <c r="E365" s="46"/>
      <c r="F365" s="46" t="str">
        <f t="shared" si="20"/>
        <v>2019–20 PSIA</v>
      </c>
      <c r="G365" s="46" t="str">
        <f t="array" ref="G365">A365&amp;" "&amp;SUM(IF(A365=FinyearEx,IF(C365&lt;=QldEx,1,0),0))</f>
        <v>2019–20 139</v>
      </c>
      <c r="H365" s="46" t="str">
        <f t="array" ref="H365">A365&amp;" "&amp;SUM(IF(A365=FinyearEx,IF(D365&lt;=AustraliaEx,1,0),0))</f>
        <v>2019–20 107</v>
      </c>
      <c r="I365" s="46" t="str">
        <f t="shared" si="21"/>
        <v>PSIA</v>
      </c>
      <c r="J365" s="47">
        <f t="shared" si="22"/>
        <v>0.26476499999999997</v>
      </c>
      <c r="K365" s="47">
        <f t="shared" si="23"/>
        <v>17.086666000000001</v>
      </c>
      <c r="L365" s="47"/>
    </row>
    <row r="366" spans="1:12" ht="12" customHeight="1" x14ac:dyDescent="0.2">
      <c r="A366" s="39" t="s">
        <v>331</v>
      </c>
      <c r="B366" t="s">
        <v>256</v>
      </c>
      <c r="C366">
        <v>151988851</v>
      </c>
      <c r="D366">
        <v>710533786</v>
      </c>
      <c r="E366" s="46"/>
      <c r="F366" s="46" t="str">
        <f t="shared" si="20"/>
        <v>2019–20 QATA</v>
      </c>
      <c r="G366" s="46" t="str">
        <f t="array" ref="G366">A366&amp;" "&amp;SUM(IF(A366=FinyearEx,IF(C366&lt;=QldEx,1,0),0))</f>
        <v>2019–20 32</v>
      </c>
      <c r="H366" s="46" t="str">
        <f t="array" ref="H366">A366&amp;" "&amp;SUM(IF(A366=FinyearEx,IF(D366&lt;=AustraliaEx,1,0),0))</f>
        <v>2019–20 32</v>
      </c>
      <c r="I366" s="46" t="str">
        <f t="shared" si="21"/>
        <v>QATA</v>
      </c>
      <c r="J366" s="47">
        <f t="shared" si="22"/>
        <v>151.98885100000001</v>
      </c>
      <c r="K366" s="47">
        <f t="shared" si="23"/>
        <v>710.53378599999996</v>
      </c>
      <c r="L366" s="47"/>
    </row>
    <row r="367" spans="1:12" ht="12" customHeight="1" x14ac:dyDescent="0.2">
      <c r="A367" s="39" t="s">
        <v>331</v>
      </c>
      <c r="B367" t="s">
        <v>257</v>
      </c>
      <c r="C367">
        <v>380076</v>
      </c>
      <c r="D367">
        <v>5245289</v>
      </c>
      <c r="E367" s="46"/>
      <c r="F367" s="46" t="str">
        <f t="shared" si="20"/>
        <v>2019–20 REUN</v>
      </c>
      <c r="G367" s="46" t="str">
        <f t="array" ref="G367">A367&amp;" "&amp;SUM(IF(A367=FinyearEx,IF(C367&lt;=QldEx,1,0),0))</f>
        <v>2019–20 133</v>
      </c>
      <c r="H367" s="46" t="str">
        <f t="array" ref="H367">A367&amp;" "&amp;SUM(IF(A367=FinyearEx,IF(D367&lt;=AustraliaEx,1,0),0))</f>
        <v>2019–20 138</v>
      </c>
      <c r="I367" s="46" t="str">
        <f t="shared" si="21"/>
        <v>REUN</v>
      </c>
      <c r="J367" s="47">
        <f t="shared" si="22"/>
        <v>0.38007600000000002</v>
      </c>
      <c r="K367" s="47">
        <f t="shared" si="23"/>
        <v>5.2452889999999996</v>
      </c>
      <c r="L367" s="47"/>
    </row>
    <row r="368" spans="1:12" ht="12" customHeight="1" x14ac:dyDescent="0.2">
      <c r="A368" s="39" t="s">
        <v>331</v>
      </c>
      <c r="B368" t="s">
        <v>258</v>
      </c>
      <c r="C368">
        <v>52573</v>
      </c>
      <c r="D368">
        <v>1739662</v>
      </c>
      <c r="E368" s="46"/>
      <c r="F368" s="46" t="str">
        <f t="shared" si="20"/>
        <v>2019–20 RICO</v>
      </c>
      <c r="G368" s="46" t="str">
        <f t="array" ref="G368">A368&amp;" "&amp;SUM(IF(A368=FinyearEx,IF(C368&lt;=QldEx,1,0),0))</f>
        <v>2019–20 165</v>
      </c>
      <c r="H368" s="46" t="str">
        <f t="array" ref="H368">A368&amp;" "&amp;SUM(IF(A368=FinyearEx,IF(D368&lt;=AustraliaEx,1,0),0))</f>
        <v>2019–20 165</v>
      </c>
      <c r="I368" s="46" t="str">
        <f t="shared" si="21"/>
        <v>RICO</v>
      </c>
      <c r="J368" s="47">
        <f t="shared" si="22"/>
        <v>5.2573000000000002E-2</v>
      </c>
      <c r="K368" s="47">
        <f t="shared" si="23"/>
        <v>1.739662</v>
      </c>
      <c r="L368" s="47"/>
    </row>
    <row r="369" spans="1:12" ht="12" customHeight="1" x14ac:dyDescent="0.2">
      <c r="A369" s="39" t="s">
        <v>331</v>
      </c>
      <c r="B369" t="s">
        <v>259</v>
      </c>
      <c r="C369">
        <v>8549728019</v>
      </c>
      <c r="D369">
        <v>25130350413</v>
      </c>
      <c r="E369" s="46"/>
      <c r="F369" s="46" t="str">
        <f t="shared" si="20"/>
        <v>2019–20 RKOR</v>
      </c>
      <c r="G369" s="46" t="str">
        <f t="array" ref="G369">A369&amp;" "&amp;SUM(IF(A369=FinyearEx,IF(C369&lt;=QldEx,1,0),0))</f>
        <v>2019–20 3</v>
      </c>
      <c r="H369" s="46" t="str">
        <f t="array" ref="H369">A369&amp;" "&amp;SUM(IF(A369=FinyearEx,IF(D369&lt;=AustraliaEx,1,0),0))</f>
        <v>2019–20 3</v>
      </c>
      <c r="I369" s="46" t="str">
        <f t="shared" si="21"/>
        <v>RKOR</v>
      </c>
      <c r="J369" s="47">
        <f t="shared" si="22"/>
        <v>8549.7280190000001</v>
      </c>
      <c r="K369" s="47">
        <f t="shared" si="23"/>
        <v>25130.350413</v>
      </c>
      <c r="L369" s="47"/>
    </row>
    <row r="370" spans="1:12" ht="12" customHeight="1" x14ac:dyDescent="0.2">
      <c r="A370" s="39" t="s">
        <v>331</v>
      </c>
      <c r="B370" t="s">
        <v>260</v>
      </c>
      <c r="C370">
        <v>2057232</v>
      </c>
      <c r="D370">
        <v>31388820</v>
      </c>
      <c r="E370" s="46"/>
      <c r="F370" s="46" t="str">
        <f t="shared" si="20"/>
        <v>2019–20 ROUM</v>
      </c>
      <c r="G370" s="46" t="str">
        <f t="array" ref="G370">A370&amp;" "&amp;SUM(IF(A370=FinyearEx,IF(C370&lt;=QldEx,1,0),0))</f>
        <v>2019–20 97</v>
      </c>
      <c r="H370" s="46" t="str">
        <f t="array" ref="H370">A370&amp;" "&amp;SUM(IF(A370=FinyearEx,IF(D370&lt;=AustraliaEx,1,0),0))</f>
        <v>2019–20 87</v>
      </c>
      <c r="I370" s="46" t="str">
        <f t="shared" si="21"/>
        <v>ROUM</v>
      </c>
      <c r="J370" s="47">
        <f t="shared" si="22"/>
        <v>2.0572319999999999</v>
      </c>
      <c r="K370" s="47">
        <f t="shared" si="23"/>
        <v>31.388819999999999</v>
      </c>
      <c r="L370" s="47"/>
    </row>
    <row r="371" spans="1:12" ht="12" customHeight="1" x14ac:dyDescent="0.2">
      <c r="A371" s="39" t="s">
        <v>331</v>
      </c>
      <c r="B371" t="s">
        <v>261</v>
      </c>
      <c r="C371">
        <v>360822715</v>
      </c>
      <c r="D371">
        <v>722503451</v>
      </c>
      <c r="E371" s="46"/>
      <c r="F371" s="46" t="str">
        <f t="shared" si="20"/>
        <v>2019–20 RUSS</v>
      </c>
      <c r="G371" s="46" t="str">
        <f t="array" ref="G371">A371&amp;" "&amp;SUM(IF(A371=FinyearEx,IF(C371&lt;=QldEx,1,0),0))</f>
        <v>2019–20 21</v>
      </c>
      <c r="H371" s="46" t="str">
        <f t="array" ref="H371">A371&amp;" "&amp;SUM(IF(A371=FinyearEx,IF(D371&lt;=AustraliaEx,1,0),0))</f>
        <v>2019–20 31</v>
      </c>
      <c r="I371" s="46" t="str">
        <f t="shared" si="21"/>
        <v>RUSS</v>
      </c>
      <c r="J371" s="47">
        <f t="shared" si="22"/>
        <v>360.82271500000002</v>
      </c>
      <c r="K371" s="47">
        <f t="shared" si="23"/>
        <v>722.50345100000004</v>
      </c>
      <c r="L371" s="47"/>
    </row>
    <row r="372" spans="1:12" ht="12" customHeight="1" x14ac:dyDescent="0.2">
      <c r="A372" s="39" t="s">
        <v>331</v>
      </c>
      <c r="B372" t="s">
        <v>324</v>
      </c>
      <c r="C372">
        <v>4164</v>
      </c>
      <c r="D372">
        <v>596699</v>
      </c>
      <c r="E372" s="46"/>
      <c r="F372" s="46" t="str">
        <f t="shared" si="20"/>
        <v>2019–20 RWAN</v>
      </c>
      <c r="G372" s="46" t="str">
        <f t="array" ref="G372">A372&amp;" "&amp;SUM(IF(A372=FinyearEx,IF(C372&lt;=QldEx,1,0),0))</f>
        <v>2019–20 192</v>
      </c>
      <c r="H372" s="46" t="str">
        <f t="array" ref="H372">A372&amp;" "&amp;SUM(IF(A372=FinyearEx,IF(D372&lt;=AustraliaEx,1,0),0))</f>
        <v>2019–20 187</v>
      </c>
      <c r="I372" s="46" t="str">
        <f t="shared" si="21"/>
        <v>RWAN</v>
      </c>
      <c r="J372" s="47">
        <f t="shared" si="22"/>
        <v>4.1640000000000002E-3</v>
      </c>
      <c r="K372" s="47">
        <f t="shared" si="23"/>
        <v>0.59669899999999998</v>
      </c>
      <c r="L372" s="47"/>
    </row>
    <row r="373" spans="1:12" ht="12" customHeight="1" x14ac:dyDescent="0.2">
      <c r="A373" s="39" t="s">
        <v>331</v>
      </c>
      <c r="B373" t="s">
        <v>262</v>
      </c>
      <c r="C373">
        <v>292969976</v>
      </c>
      <c r="D373">
        <v>1253463648</v>
      </c>
      <c r="E373" s="46"/>
      <c r="F373" s="46" t="str">
        <f t="shared" si="20"/>
        <v>2019–20 SAFR</v>
      </c>
      <c r="G373" s="46" t="str">
        <f t="array" ref="G373">A373&amp;" "&amp;SUM(IF(A373=FinyearEx,IF(C373&lt;=QldEx,1,0),0))</f>
        <v>2019–20 24</v>
      </c>
      <c r="H373" s="46" t="str">
        <f t="array" ref="H373">A373&amp;" "&amp;SUM(IF(A373=FinyearEx,IF(D373&lt;=AustraliaEx,1,0),0))</f>
        <v>2019–20 25</v>
      </c>
      <c r="I373" s="46" t="str">
        <f t="shared" si="21"/>
        <v>SAFR</v>
      </c>
      <c r="J373" s="47">
        <f t="shared" si="22"/>
        <v>292.96997599999997</v>
      </c>
      <c r="K373" s="47">
        <f t="shared" si="23"/>
        <v>1253.4636479999999</v>
      </c>
      <c r="L373" s="47"/>
    </row>
    <row r="374" spans="1:12" ht="12" customHeight="1" x14ac:dyDescent="0.2">
      <c r="A374" s="39" t="s">
        <v>331</v>
      </c>
      <c r="B374" t="s">
        <v>263</v>
      </c>
      <c r="C374">
        <v>479693</v>
      </c>
      <c r="D374">
        <v>6979348</v>
      </c>
      <c r="E374" s="46"/>
      <c r="F374" s="46" t="str">
        <f t="shared" si="20"/>
        <v>2019–20 SALV</v>
      </c>
      <c r="G374" s="46" t="str">
        <f t="array" ref="G374">A374&amp;" "&amp;SUM(IF(A374=FinyearEx,IF(C374&lt;=QldEx,1,0),0))</f>
        <v>2019–20 130</v>
      </c>
      <c r="H374" s="46" t="str">
        <f t="array" ref="H374">A374&amp;" "&amp;SUM(IF(A374=FinyearEx,IF(D374&lt;=AustraliaEx,1,0),0))</f>
        <v>2019–20 130</v>
      </c>
      <c r="I374" s="46" t="str">
        <f t="shared" si="21"/>
        <v>SALV</v>
      </c>
      <c r="J374" s="47">
        <f t="shared" si="22"/>
        <v>0.47969299999999998</v>
      </c>
      <c r="K374" s="47">
        <f t="shared" si="23"/>
        <v>6.9793479999999999</v>
      </c>
      <c r="L374" s="47"/>
    </row>
    <row r="375" spans="1:12" ht="12" customHeight="1" x14ac:dyDescent="0.2">
      <c r="A375" s="39" t="s">
        <v>331</v>
      </c>
      <c r="B375" t="s">
        <v>264</v>
      </c>
      <c r="C375">
        <v>602657</v>
      </c>
      <c r="D375">
        <v>11151063</v>
      </c>
      <c r="E375" s="46"/>
      <c r="F375" s="46" t="str">
        <f t="shared" si="20"/>
        <v>2019–20 SAMO</v>
      </c>
      <c r="G375" s="46" t="str">
        <f t="array" ref="G375">A375&amp;" "&amp;SUM(IF(A375=FinyearEx,IF(C375&lt;=QldEx,1,0),0))</f>
        <v>2019–20 128</v>
      </c>
      <c r="H375" s="46" t="str">
        <f t="array" ref="H375">A375&amp;" "&amp;SUM(IF(A375=FinyearEx,IF(D375&lt;=AustraliaEx,1,0),0))</f>
        <v>2019–20 114</v>
      </c>
      <c r="I375" s="46" t="str">
        <f t="shared" si="21"/>
        <v>SAMO</v>
      </c>
      <c r="J375" s="47">
        <f t="shared" si="22"/>
        <v>0.602657</v>
      </c>
      <c r="K375" s="47">
        <f t="shared" si="23"/>
        <v>11.151063000000001</v>
      </c>
      <c r="L375" s="47"/>
    </row>
    <row r="376" spans="1:12" ht="12" customHeight="1" x14ac:dyDescent="0.2">
      <c r="A376" s="39" t="s">
        <v>331</v>
      </c>
      <c r="B376" t="s">
        <v>265</v>
      </c>
      <c r="C376">
        <v>100346883</v>
      </c>
      <c r="D376">
        <v>829390825</v>
      </c>
      <c r="E376" s="46"/>
      <c r="F376" s="46" t="str">
        <f t="shared" si="20"/>
        <v>2019–20 SAUD</v>
      </c>
      <c r="G376" s="46" t="str">
        <f t="array" ref="G376">A376&amp;" "&amp;SUM(IF(A376=FinyearEx,IF(C376&lt;=QldEx,1,0),0))</f>
        <v>2019–20 34</v>
      </c>
      <c r="H376" s="46" t="str">
        <f t="array" ref="H376">A376&amp;" "&amp;SUM(IF(A376=FinyearEx,IF(D376&lt;=AustraliaEx,1,0),0))</f>
        <v>2019–20 29</v>
      </c>
      <c r="I376" s="46" t="str">
        <f t="shared" si="21"/>
        <v>SAUD</v>
      </c>
      <c r="J376" s="47">
        <f t="shared" si="22"/>
        <v>100.34688300000001</v>
      </c>
      <c r="K376" s="47">
        <f t="shared" si="23"/>
        <v>829.39082499999995</v>
      </c>
      <c r="L376" s="47"/>
    </row>
    <row r="377" spans="1:12" ht="12" customHeight="1" x14ac:dyDescent="0.2">
      <c r="A377" s="39" t="s">
        <v>331</v>
      </c>
      <c r="B377" t="s">
        <v>266</v>
      </c>
      <c r="C377">
        <v>1791088</v>
      </c>
      <c r="D377">
        <v>29441341</v>
      </c>
      <c r="E377" s="46"/>
      <c r="F377" s="46" t="str">
        <f t="shared" si="20"/>
        <v>2019–20 SENE</v>
      </c>
      <c r="G377" s="46" t="str">
        <f t="array" ref="G377">A377&amp;" "&amp;SUM(IF(A377=FinyearEx,IF(C377&lt;=QldEx,1,0),0))</f>
        <v>2019–20 101</v>
      </c>
      <c r="H377" s="46" t="str">
        <f t="array" ref="H377">A377&amp;" "&amp;SUM(IF(A377=FinyearEx,IF(D377&lt;=AustraliaEx,1,0),0))</f>
        <v>2019–20 90</v>
      </c>
      <c r="I377" s="46" t="str">
        <f t="shared" si="21"/>
        <v>SENE</v>
      </c>
      <c r="J377" s="47">
        <f t="shared" si="22"/>
        <v>1.791088</v>
      </c>
      <c r="K377" s="47">
        <f t="shared" si="23"/>
        <v>29.441341000000001</v>
      </c>
      <c r="L377" s="47"/>
    </row>
    <row r="378" spans="1:12" ht="12" customHeight="1" x14ac:dyDescent="0.2">
      <c r="A378" s="39" t="s">
        <v>331</v>
      </c>
      <c r="B378" t="s">
        <v>267</v>
      </c>
      <c r="C378">
        <v>370432</v>
      </c>
      <c r="D378">
        <v>1854261</v>
      </c>
      <c r="E378" s="46"/>
      <c r="F378" s="46" t="str">
        <f t="shared" si="20"/>
        <v>2019–20 SERB</v>
      </c>
      <c r="G378" s="46" t="str">
        <f t="array" ref="G378">A378&amp;" "&amp;SUM(IF(A378=FinyearEx,IF(C378&lt;=QldEx,1,0),0))</f>
        <v>2019–20 134</v>
      </c>
      <c r="H378" s="46" t="str">
        <f t="array" ref="H378">A378&amp;" "&amp;SUM(IF(A378=FinyearEx,IF(D378&lt;=AustraliaEx,1,0),0))</f>
        <v>2019–20 162</v>
      </c>
      <c r="I378" s="46" t="str">
        <f t="shared" si="21"/>
        <v>SERB</v>
      </c>
      <c r="J378" s="47">
        <f t="shared" si="22"/>
        <v>0.37043199999999998</v>
      </c>
      <c r="K378" s="47">
        <f t="shared" si="23"/>
        <v>1.8542609999999999</v>
      </c>
      <c r="L378" s="47"/>
    </row>
    <row r="379" spans="1:12" ht="12" customHeight="1" x14ac:dyDescent="0.2">
      <c r="A379" s="39" t="s">
        <v>331</v>
      </c>
      <c r="B379" t="s">
        <v>268</v>
      </c>
      <c r="C379">
        <v>795001</v>
      </c>
      <c r="D379">
        <v>6973495</v>
      </c>
      <c r="E379" s="46"/>
      <c r="F379" s="46" t="str">
        <f t="shared" si="20"/>
        <v>2019–20 SEYC</v>
      </c>
      <c r="G379" s="46" t="str">
        <f t="array" ref="G379">A379&amp;" "&amp;SUM(IF(A379=FinyearEx,IF(C379&lt;=QldEx,1,0),0))</f>
        <v>2019–20 124</v>
      </c>
      <c r="H379" s="46" t="str">
        <f t="array" ref="H379">A379&amp;" "&amp;SUM(IF(A379=FinyearEx,IF(D379&lt;=AustraliaEx,1,0),0))</f>
        <v>2019–20 131</v>
      </c>
      <c r="I379" s="46" t="str">
        <f t="shared" si="21"/>
        <v>SEYC</v>
      </c>
      <c r="J379" s="47">
        <f t="shared" si="22"/>
        <v>0.79500099999999996</v>
      </c>
      <c r="K379" s="47">
        <f t="shared" si="23"/>
        <v>6.9734949999999998</v>
      </c>
      <c r="L379" s="47"/>
    </row>
    <row r="380" spans="1:12" ht="12" customHeight="1" x14ac:dyDescent="0.2">
      <c r="A380" s="39" t="s">
        <v>331</v>
      </c>
      <c r="B380" t="s">
        <v>269</v>
      </c>
      <c r="C380">
        <v>21325402</v>
      </c>
      <c r="D380">
        <v>1434966045</v>
      </c>
      <c r="E380" s="46"/>
      <c r="F380" s="46" t="str">
        <f t="shared" si="20"/>
        <v>2019–20 SHIP</v>
      </c>
      <c r="G380" s="46" t="str">
        <f t="array" ref="G380">A380&amp;" "&amp;SUM(IF(A380=FinyearEx,IF(C380&lt;=QldEx,1,0),0))</f>
        <v>2019–20 52</v>
      </c>
      <c r="H380" s="46" t="str">
        <f t="array" ref="H380">A380&amp;" "&amp;SUM(IF(A380=FinyearEx,IF(D380&lt;=AustraliaEx,1,0),0))</f>
        <v>2019–20 23</v>
      </c>
      <c r="I380" s="46" t="str">
        <f t="shared" si="21"/>
        <v>SHIP</v>
      </c>
      <c r="J380" s="47">
        <f t="shared" si="22"/>
        <v>21.325402</v>
      </c>
      <c r="K380" s="47">
        <f t="shared" si="23"/>
        <v>1434.9660449999999</v>
      </c>
      <c r="L380" s="47"/>
    </row>
    <row r="381" spans="1:12" ht="12" customHeight="1" x14ac:dyDescent="0.2">
      <c r="A381" s="39" t="s">
        <v>331</v>
      </c>
      <c r="B381" t="s">
        <v>270</v>
      </c>
      <c r="C381">
        <v>935825867</v>
      </c>
      <c r="D381">
        <v>12420357666</v>
      </c>
      <c r="E381" s="46"/>
      <c r="F381" s="46" t="str">
        <f t="shared" si="20"/>
        <v>2019–20 SING</v>
      </c>
      <c r="G381" s="46" t="str">
        <f t="array" ref="G381">A381&amp;" "&amp;SUM(IF(A381=FinyearEx,IF(C381&lt;=QldEx,1,0),0))</f>
        <v>2019–20 12</v>
      </c>
      <c r="H381" s="46" t="str">
        <f t="array" ref="H381">A381&amp;" "&amp;SUM(IF(A381=FinyearEx,IF(D381&lt;=AustraliaEx,1,0),0))</f>
        <v>2019–20 6</v>
      </c>
      <c r="I381" s="46" t="str">
        <f t="shared" si="21"/>
        <v>SING</v>
      </c>
      <c r="J381" s="47">
        <f t="shared" si="22"/>
        <v>935.82586700000002</v>
      </c>
      <c r="K381" s="47">
        <f t="shared" si="23"/>
        <v>12420.357666</v>
      </c>
      <c r="L381" s="47"/>
    </row>
    <row r="382" spans="1:12" ht="12" customHeight="1" x14ac:dyDescent="0.2">
      <c r="A382" s="39" t="s">
        <v>331</v>
      </c>
      <c r="B382" t="s">
        <v>271</v>
      </c>
      <c r="C382">
        <v>118579</v>
      </c>
      <c r="D382">
        <v>2123002</v>
      </c>
      <c r="E382" s="46"/>
      <c r="F382" s="46" t="str">
        <f t="shared" si="20"/>
        <v>2019–20 SLEO</v>
      </c>
      <c r="G382" s="46" t="str">
        <f t="array" ref="G382">A382&amp;" "&amp;SUM(IF(A382=FinyearEx,IF(C382&lt;=QldEx,1,0),0))</f>
        <v>2019–20 152</v>
      </c>
      <c r="H382" s="46" t="str">
        <f t="array" ref="H382">A382&amp;" "&amp;SUM(IF(A382=FinyearEx,IF(D382&lt;=AustraliaEx,1,0),0))</f>
        <v>2019–20 157</v>
      </c>
      <c r="I382" s="46" t="str">
        <f t="shared" si="21"/>
        <v>SLEO</v>
      </c>
      <c r="J382" s="47">
        <f t="shared" si="22"/>
        <v>0.118579</v>
      </c>
      <c r="K382" s="47">
        <f t="shared" si="23"/>
        <v>2.1230020000000001</v>
      </c>
      <c r="L382" s="47"/>
    </row>
    <row r="383" spans="1:12" ht="12" customHeight="1" x14ac:dyDescent="0.2">
      <c r="A383" s="39" t="s">
        <v>331</v>
      </c>
      <c r="B383" t="s">
        <v>272</v>
      </c>
      <c r="C383">
        <v>56469701</v>
      </c>
      <c r="D383">
        <v>64332410</v>
      </c>
      <c r="E383" s="46"/>
      <c r="F383" s="46" t="str">
        <f t="shared" si="20"/>
        <v>2019–20 SLOV</v>
      </c>
      <c r="G383" s="46" t="str">
        <f t="array" ref="G383">A383&amp;" "&amp;SUM(IF(A383=FinyearEx,IF(C383&lt;=QldEx,1,0),0))</f>
        <v>2019–20 39</v>
      </c>
      <c r="H383" s="46" t="str">
        <f t="array" ref="H383">A383&amp;" "&amp;SUM(IF(A383=FinyearEx,IF(D383&lt;=AustraliaEx,1,0),0))</f>
        <v>2019–20 70</v>
      </c>
      <c r="I383" s="46" t="str">
        <f t="shared" si="21"/>
        <v>SLOV</v>
      </c>
      <c r="J383" s="47">
        <f t="shared" si="22"/>
        <v>56.469701000000001</v>
      </c>
      <c r="K383" s="47">
        <f t="shared" si="23"/>
        <v>64.332409999999996</v>
      </c>
      <c r="L383" s="47"/>
    </row>
    <row r="384" spans="1:12" ht="12" customHeight="1" x14ac:dyDescent="0.2">
      <c r="A384" s="39" t="s">
        <v>331</v>
      </c>
      <c r="B384" t="s">
        <v>273</v>
      </c>
      <c r="C384">
        <v>33470642</v>
      </c>
      <c r="D384">
        <v>101273170</v>
      </c>
      <c r="E384" s="46"/>
      <c r="F384" s="46" t="str">
        <f t="shared" si="20"/>
        <v>2019–20 SOLO</v>
      </c>
      <c r="G384" s="46" t="str">
        <f t="array" ref="G384">A384&amp;" "&amp;SUM(IF(A384=FinyearEx,IF(C384&lt;=QldEx,1,0),0))</f>
        <v>2019–20 46</v>
      </c>
      <c r="H384" s="46" t="str">
        <f t="array" ref="H384">A384&amp;" "&amp;SUM(IF(A384=FinyearEx,IF(D384&lt;=AustraliaEx,1,0),0))</f>
        <v>2019–20 59</v>
      </c>
      <c r="I384" s="46" t="str">
        <f t="shared" si="21"/>
        <v>SOLO</v>
      </c>
      <c r="J384" s="47">
        <f t="shared" si="22"/>
        <v>33.470641999999998</v>
      </c>
      <c r="K384" s="47">
        <f t="shared" si="23"/>
        <v>101.27316999999999</v>
      </c>
      <c r="L384" s="47"/>
    </row>
    <row r="385" spans="1:12" ht="12" customHeight="1" x14ac:dyDescent="0.2">
      <c r="A385" s="39" t="s">
        <v>331</v>
      </c>
      <c r="B385" t="s">
        <v>274</v>
      </c>
      <c r="C385">
        <v>57439</v>
      </c>
      <c r="D385">
        <v>1603282</v>
      </c>
      <c r="E385" s="46"/>
      <c r="F385" s="46" t="str">
        <f t="shared" si="20"/>
        <v>2019–20 SOML</v>
      </c>
      <c r="G385" s="46" t="str">
        <f t="array" ref="G385">A385&amp;" "&amp;SUM(IF(A385=FinyearEx,IF(C385&lt;=QldEx,1,0),0))</f>
        <v>2019–20 164</v>
      </c>
      <c r="H385" s="46" t="str">
        <f t="array" ref="H385">A385&amp;" "&amp;SUM(IF(A385=FinyearEx,IF(D385&lt;=AustraliaEx,1,0),0))</f>
        <v>2019–20 167</v>
      </c>
      <c r="I385" s="46" t="str">
        <f t="shared" si="21"/>
        <v>SOML</v>
      </c>
      <c r="J385" s="47">
        <f t="shared" si="22"/>
        <v>5.7438999999999997E-2</v>
      </c>
      <c r="K385" s="47">
        <f t="shared" si="23"/>
        <v>1.6032820000000001</v>
      </c>
      <c r="L385" s="47"/>
    </row>
    <row r="386" spans="1:12" ht="12" customHeight="1" x14ac:dyDescent="0.2">
      <c r="A386" s="39" t="s">
        <v>331</v>
      </c>
      <c r="B386" t="s">
        <v>275</v>
      </c>
      <c r="C386">
        <v>74504562</v>
      </c>
      <c r="D386">
        <v>357208729</v>
      </c>
      <c r="E386" s="46"/>
      <c r="F386" s="46" t="str">
        <f t="shared" ref="F386:F448" si="24">A386&amp;" "&amp;B386</f>
        <v>2019–20 SPAI</v>
      </c>
      <c r="G386" s="46" t="str">
        <f t="array" ref="G386">A386&amp;" "&amp;SUM(IF(A386=FinyearEx,IF(C386&lt;=QldEx,1,0),0))</f>
        <v>2019–20 38</v>
      </c>
      <c r="H386" s="46" t="str">
        <f t="array" ref="H386">A386&amp;" "&amp;SUM(IF(A386=FinyearEx,IF(D386&lt;=AustraliaEx,1,0),0))</f>
        <v>2019–20 44</v>
      </c>
      <c r="I386" s="46" t="str">
        <f t="shared" ref="I386:I448" si="25">B386</f>
        <v>SPAI</v>
      </c>
      <c r="J386" s="47">
        <f t="shared" ref="J386:J448" si="26">C386/1000000</f>
        <v>74.504562000000007</v>
      </c>
      <c r="K386" s="47">
        <f t="shared" ref="K386:K448" si="27">D386/1000000</f>
        <v>357.20872900000001</v>
      </c>
      <c r="L386" s="47"/>
    </row>
    <row r="387" spans="1:12" ht="12" customHeight="1" x14ac:dyDescent="0.2">
      <c r="A387" s="39" t="s">
        <v>331</v>
      </c>
      <c r="B387" t="s">
        <v>276</v>
      </c>
      <c r="C387">
        <v>10826433</v>
      </c>
      <c r="D387">
        <v>237377675</v>
      </c>
      <c r="E387" s="46"/>
      <c r="F387" s="46" t="str">
        <f t="shared" si="24"/>
        <v>2019–20 SRIL</v>
      </c>
      <c r="G387" s="46" t="str">
        <f t="array" ref="G387">A387&amp;" "&amp;SUM(IF(A387=FinyearEx,IF(C387&lt;=QldEx,1,0),0))</f>
        <v>2019–20 59</v>
      </c>
      <c r="H387" s="46" t="str">
        <f t="array" ref="H387">A387&amp;" "&amp;SUM(IF(A387=FinyearEx,IF(D387&lt;=AustraliaEx,1,0),0))</f>
        <v>2019–20 48</v>
      </c>
      <c r="I387" s="46" t="str">
        <f t="shared" si="25"/>
        <v>SRIL</v>
      </c>
      <c r="J387" s="47">
        <f t="shared" si="26"/>
        <v>10.826433</v>
      </c>
      <c r="K387" s="47">
        <f t="shared" si="27"/>
        <v>237.37767500000001</v>
      </c>
      <c r="L387" s="47"/>
    </row>
    <row r="388" spans="1:12" ht="12" customHeight="1" x14ac:dyDescent="0.2">
      <c r="A388" s="39" t="s">
        <v>331</v>
      </c>
      <c r="B388" t="s">
        <v>277</v>
      </c>
      <c r="C388">
        <v>1254287</v>
      </c>
      <c r="D388">
        <v>12240960</v>
      </c>
      <c r="E388" s="46"/>
      <c r="F388" s="46" t="str">
        <f t="shared" si="24"/>
        <v>2019–20 SRNM</v>
      </c>
      <c r="G388" s="46" t="str">
        <f t="array" ref="G388">A388&amp;" "&amp;SUM(IF(A388=FinyearEx,IF(C388&lt;=QldEx,1,0),0))</f>
        <v>2019–20 115</v>
      </c>
      <c r="H388" s="46" t="str">
        <f t="array" ref="H388">A388&amp;" "&amp;SUM(IF(A388=FinyearEx,IF(D388&lt;=AustraliaEx,1,0),0))</f>
        <v>2019–20 111</v>
      </c>
      <c r="I388" s="46" t="str">
        <f t="shared" si="25"/>
        <v>SRNM</v>
      </c>
      <c r="J388" s="47">
        <f t="shared" si="26"/>
        <v>1.2542869999999999</v>
      </c>
      <c r="K388" s="47">
        <f t="shared" si="27"/>
        <v>12.240959999999999</v>
      </c>
      <c r="L388" s="47"/>
    </row>
    <row r="389" spans="1:12" ht="12" customHeight="1" x14ac:dyDescent="0.2">
      <c r="A389" s="39" t="s">
        <v>331</v>
      </c>
      <c r="B389" t="s">
        <v>325</v>
      </c>
      <c r="C389">
        <v>4623</v>
      </c>
      <c r="D389">
        <v>77247</v>
      </c>
      <c r="E389" s="46"/>
      <c r="F389" s="46" t="str">
        <f t="shared" si="24"/>
        <v>2019–20 SSUD</v>
      </c>
      <c r="G389" s="46" t="str">
        <f t="array" ref="G389">A389&amp;" "&amp;SUM(IF(A389=FinyearEx,IF(C389&lt;=QldEx,1,0),0))</f>
        <v>2019–20 190</v>
      </c>
      <c r="H389" s="46" t="str">
        <f t="array" ref="H389">A389&amp;" "&amp;SUM(IF(A389=FinyearEx,IF(D389&lt;=AustraliaEx,1,0),0))</f>
        <v>2019–20 206</v>
      </c>
      <c r="I389" s="46" t="str">
        <f t="shared" si="25"/>
        <v>SSUD</v>
      </c>
      <c r="J389" s="47">
        <f t="shared" si="26"/>
        <v>4.6230000000000004E-3</v>
      </c>
      <c r="K389" s="47">
        <f t="shared" si="27"/>
        <v>7.7246999999999996E-2</v>
      </c>
      <c r="L389" s="47"/>
    </row>
    <row r="390" spans="1:12" ht="12" customHeight="1" x14ac:dyDescent="0.2">
      <c r="A390" s="39" t="s">
        <v>331</v>
      </c>
      <c r="B390" t="s">
        <v>279</v>
      </c>
      <c r="C390">
        <v>15290</v>
      </c>
      <c r="D390">
        <v>686197</v>
      </c>
      <c r="E390" s="46"/>
      <c r="F390" s="46" t="str">
        <f t="shared" si="24"/>
        <v>2019–20 STHE</v>
      </c>
      <c r="G390" s="46" t="str">
        <f t="array" ref="G390">A390&amp;" "&amp;SUM(IF(A390=FinyearEx,IF(C390&lt;=QldEx,1,0),0))</f>
        <v>2019–20 179</v>
      </c>
      <c r="H390" s="46" t="str">
        <f t="array" ref="H390">A390&amp;" "&amp;SUM(IF(A390=FinyearEx,IF(D390&lt;=AustraliaEx,1,0),0))</f>
        <v>2019–20 184</v>
      </c>
      <c r="I390" s="46" t="str">
        <f t="shared" si="25"/>
        <v>STHE</v>
      </c>
      <c r="J390" s="47">
        <f t="shared" si="26"/>
        <v>1.529E-2</v>
      </c>
      <c r="K390" s="47">
        <f t="shared" si="27"/>
        <v>0.68619699999999995</v>
      </c>
      <c r="L390" s="47"/>
    </row>
    <row r="391" spans="1:12" ht="12" customHeight="1" x14ac:dyDescent="0.2">
      <c r="A391" s="39" t="s">
        <v>331</v>
      </c>
      <c r="B391" t="s">
        <v>280</v>
      </c>
      <c r="C391">
        <v>71308</v>
      </c>
      <c r="D391">
        <v>1779896</v>
      </c>
      <c r="E391" s="46"/>
      <c r="F391" s="46" t="str">
        <f t="shared" si="24"/>
        <v>2019–20 STLU</v>
      </c>
      <c r="G391" s="46" t="str">
        <f t="array" ref="G391">A391&amp;" "&amp;SUM(IF(A391=FinyearEx,IF(C391&lt;=QldEx,1,0),0))</f>
        <v>2019–20 161</v>
      </c>
      <c r="H391" s="46" t="str">
        <f t="array" ref="H391">A391&amp;" "&amp;SUM(IF(A391=FinyearEx,IF(D391&lt;=AustraliaEx,1,0),0))</f>
        <v>2019–20 164</v>
      </c>
      <c r="I391" s="46" t="str">
        <f t="shared" si="25"/>
        <v>STLU</v>
      </c>
      <c r="J391" s="47">
        <f t="shared" si="26"/>
        <v>7.1307999999999996E-2</v>
      </c>
      <c r="K391" s="47">
        <f t="shared" si="27"/>
        <v>1.7798959999999999</v>
      </c>
      <c r="L391" s="47"/>
    </row>
    <row r="392" spans="1:12" ht="12" customHeight="1" x14ac:dyDescent="0.2">
      <c r="A392" s="39" t="s">
        <v>331</v>
      </c>
      <c r="B392" t="s">
        <v>336</v>
      </c>
      <c r="C392">
        <v>0</v>
      </c>
      <c r="D392">
        <v>2163446</v>
      </c>
      <c r="E392" s="46"/>
      <c r="F392" s="46" t="str">
        <f t="shared" si="24"/>
        <v>2019–20 STVI</v>
      </c>
      <c r="G392" s="46" t="str">
        <f t="array" ref="G392">A392&amp;" "&amp;SUM(IF(A392=FinyearEx,IF(C392&lt;=QldEx,1,0),0))</f>
        <v>2019–20 218</v>
      </c>
      <c r="H392" s="46" t="str">
        <f t="array" ref="H392">A392&amp;" "&amp;SUM(IF(A392=FinyearEx,IF(D392&lt;=AustraliaEx,1,0),0))</f>
        <v>2019–20 155</v>
      </c>
      <c r="I392" s="46" t="str">
        <f t="shared" si="25"/>
        <v>STVI</v>
      </c>
      <c r="J392" s="47">
        <f t="shared" si="26"/>
        <v>0</v>
      </c>
      <c r="K392" s="47">
        <f t="shared" si="27"/>
        <v>2.163446</v>
      </c>
      <c r="L392" s="47"/>
    </row>
    <row r="393" spans="1:12" ht="12" customHeight="1" x14ac:dyDescent="0.2">
      <c r="A393" s="39" t="s">
        <v>331</v>
      </c>
      <c r="B393" t="s">
        <v>281</v>
      </c>
      <c r="C393">
        <v>2902687</v>
      </c>
      <c r="D393">
        <v>10328217</v>
      </c>
      <c r="E393" s="46"/>
      <c r="F393" s="46" t="str">
        <f t="shared" si="24"/>
        <v>2019–20 SUDN</v>
      </c>
      <c r="G393" s="46" t="str">
        <f t="array" ref="G393">A393&amp;" "&amp;SUM(IF(A393=FinyearEx,IF(C393&lt;=QldEx,1,0),0))</f>
        <v>2019–20 88</v>
      </c>
      <c r="H393" s="46" t="str">
        <f t="array" ref="H393">A393&amp;" "&amp;SUM(IF(A393=FinyearEx,IF(D393&lt;=AustraliaEx,1,0),0))</f>
        <v>2019–20 118</v>
      </c>
      <c r="I393" s="46" t="str">
        <f t="shared" si="25"/>
        <v>SUDN</v>
      </c>
      <c r="J393" s="47">
        <f t="shared" si="26"/>
        <v>2.9026869999999998</v>
      </c>
      <c r="K393" s="47">
        <f t="shared" si="27"/>
        <v>10.328217</v>
      </c>
      <c r="L393" s="47"/>
    </row>
    <row r="394" spans="1:12" ht="12" customHeight="1" x14ac:dyDescent="0.2">
      <c r="A394" s="39" t="s">
        <v>331</v>
      </c>
      <c r="B394" t="s">
        <v>282</v>
      </c>
      <c r="C394">
        <v>362352</v>
      </c>
      <c r="D394">
        <v>3573219</v>
      </c>
      <c r="E394" s="46"/>
      <c r="F394" s="46" t="str">
        <f t="shared" si="24"/>
        <v>2019–20 SVAK</v>
      </c>
      <c r="G394" s="46" t="str">
        <f t="array" ref="G394">A394&amp;" "&amp;SUM(IF(A394=FinyearEx,IF(C394&lt;=QldEx,1,0),0))</f>
        <v>2019–20 137</v>
      </c>
      <c r="H394" s="46" t="str">
        <f t="array" ref="H394">A394&amp;" "&amp;SUM(IF(A394=FinyearEx,IF(D394&lt;=AustraliaEx,1,0),0))</f>
        <v>2019–20 148</v>
      </c>
      <c r="I394" s="46" t="str">
        <f t="shared" si="25"/>
        <v>SVAK</v>
      </c>
      <c r="J394" s="47">
        <f t="shared" si="26"/>
        <v>0.36235200000000001</v>
      </c>
      <c r="K394" s="47">
        <f t="shared" si="27"/>
        <v>3.5732189999999999</v>
      </c>
      <c r="L394" s="47"/>
    </row>
    <row r="395" spans="1:12" ht="12" customHeight="1" x14ac:dyDescent="0.2">
      <c r="A395" s="39" t="s">
        <v>331</v>
      </c>
      <c r="B395" t="s">
        <v>283</v>
      </c>
      <c r="C395">
        <v>290419670</v>
      </c>
      <c r="D395">
        <v>416544033</v>
      </c>
      <c r="E395" s="46"/>
      <c r="F395" s="46" t="str">
        <f t="shared" si="24"/>
        <v>2019–20 SWED</v>
      </c>
      <c r="G395" s="46" t="str">
        <f t="array" ref="G395">A395&amp;" "&amp;SUM(IF(A395=FinyearEx,IF(C395&lt;=QldEx,1,0),0))</f>
        <v>2019–20 25</v>
      </c>
      <c r="H395" s="46" t="str">
        <f t="array" ref="H395">A395&amp;" "&amp;SUM(IF(A395=FinyearEx,IF(D395&lt;=AustraliaEx,1,0),0))</f>
        <v>2019–20 41</v>
      </c>
      <c r="I395" s="46" t="str">
        <f t="shared" si="25"/>
        <v>SWED</v>
      </c>
      <c r="J395" s="47">
        <f t="shared" si="26"/>
        <v>290.41967</v>
      </c>
      <c r="K395" s="47">
        <f t="shared" si="27"/>
        <v>416.54403300000001</v>
      </c>
      <c r="L395" s="47"/>
    </row>
    <row r="396" spans="1:12" ht="12" customHeight="1" x14ac:dyDescent="0.2">
      <c r="A396" s="39" t="s">
        <v>331</v>
      </c>
      <c r="B396" t="s">
        <v>284</v>
      </c>
      <c r="C396">
        <v>17353313</v>
      </c>
      <c r="D396">
        <v>2127726598</v>
      </c>
      <c r="E396" s="46"/>
      <c r="F396" s="46" t="str">
        <f t="shared" si="24"/>
        <v>2019–20 SWIT</v>
      </c>
      <c r="G396" s="46" t="str">
        <f t="array" ref="G396">A396&amp;" "&amp;SUM(IF(A396=FinyearEx,IF(C396&lt;=QldEx,1,0),0))</f>
        <v>2019–20 54</v>
      </c>
      <c r="H396" s="46" t="str">
        <f t="array" ref="H396">A396&amp;" "&amp;SUM(IF(A396=FinyearEx,IF(D396&lt;=AustraliaEx,1,0),0))</f>
        <v>2019–20 20</v>
      </c>
      <c r="I396" s="46" t="str">
        <f t="shared" si="25"/>
        <v>SWIT</v>
      </c>
      <c r="J396" s="47">
        <f t="shared" si="26"/>
        <v>17.353313</v>
      </c>
      <c r="K396" s="47">
        <f t="shared" si="27"/>
        <v>2127.7265980000002</v>
      </c>
      <c r="L396" s="47"/>
    </row>
    <row r="397" spans="1:12" ht="12" customHeight="1" x14ac:dyDescent="0.2">
      <c r="A397" s="39" t="s">
        <v>331</v>
      </c>
      <c r="B397" t="s">
        <v>285</v>
      </c>
      <c r="C397">
        <v>19381</v>
      </c>
      <c r="D397">
        <v>28593</v>
      </c>
      <c r="E397" s="46"/>
      <c r="F397" s="46" t="str">
        <f t="shared" si="24"/>
        <v>2019–20 SWZI</v>
      </c>
      <c r="G397" s="46" t="str">
        <f t="array" ref="G397">A397&amp;" "&amp;SUM(IF(A397=FinyearEx,IF(C397&lt;=QldEx,1,0),0))</f>
        <v>2019–20 177</v>
      </c>
      <c r="H397" s="46" t="str">
        <f t="array" ref="H397">A397&amp;" "&amp;SUM(IF(A397=FinyearEx,IF(D397&lt;=AustraliaEx,1,0),0))</f>
        <v>2019–20 212</v>
      </c>
      <c r="I397" s="46" t="str">
        <f t="shared" si="25"/>
        <v>SWZI</v>
      </c>
      <c r="J397" s="47">
        <f t="shared" si="26"/>
        <v>1.9380999999999999E-2</v>
      </c>
      <c r="K397" s="47">
        <f t="shared" si="27"/>
        <v>2.8593E-2</v>
      </c>
      <c r="L397" s="47"/>
    </row>
    <row r="398" spans="1:12" ht="12" customHeight="1" x14ac:dyDescent="0.2">
      <c r="A398" s="39" t="s">
        <v>331</v>
      </c>
      <c r="B398" t="s">
        <v>286</v>
      </c>
      <c r="C398">
        <v>65246</v>
      </c>
      <c r="D398">
        <v>1350793</v>
      </c>
      <c r="E398" s="46"/>
      <c r="F398" s="46" t="str">
        <f t="shared" si="24"/>
        <v>2019–20 SYRI</v>
      </c>
      <c r="G398" s="46" t="str">
        <f t="array" ref="G398">A398&amp;" "&amp;SUM(IF(A398=FinyearEx,IF(C398&lt;=QldEx,1,0),0))</f>
        <v>2019–20 163</v>
      </c>
      <c r="H398" s="46" t="str">
        <f t="array" ref="H398">A398&amp;" "&amp;SUM(IF(A398=FinyearEx,IF(D398&lt;=AustraliaEx,1,0),0))</f>
        <v>2019–20 169</v>
      </c>
      <c r="I398" s="46" t="str">
        <f t="shared" si="25"/>
        <v>SYRI</v>
      </c>
      <c r="J398" s="47">
        <f t="shared" si="26"/>
        <v>6.5245999999999998E-2</v>
      </c>
      <c r="K398" s="47">
        <f t="shared" si="27"/>
        <v>1.3507929999999999</v>
      </c>
      <c r="L398" s="47"/>
    </row>
    <row r="399" spans="1:12" ht="12" customHeight="1" x14ac:dyDescent="0.2">
      <c r="A399" s="39" t="s">
        <v>331</v>
      </c>
      <c r="B399" t="s">
        <v>287</v>
      </c>
      <c r="C399">
        <v>2706189977</v>
      </c>
      <c r="D399">
        <v>11754793684</v>
      </c>
      <c r="E399" s="46"/>
      <c r="F399" s="46" t="str">
        <f t="shared" si="24"/>
        <v>2019–20 TAIW</v>
      </c>
      <c r="G399" s="46" t="str">
        <f t="array" ref="G399">A399&amp;" "&amp;SUM(IF(A399=FinyearEx,IF(C399&lt;=QldEx,1,0),0))</f>
        <v>2019–20 5</v>
      </c>
      <c r="H399" s="46" t="str">
        <f t="array" ref="H399">A399&amp;" "&amp;SUM(IF(A399=FinyearEx,IF(D399&lt;=AustraliaEx,1,0),0))</f>
        <v>2019–20 7</v>
      </c>
      <c r="I399" s="46" t="str">
        <f t="shared" si="25"/>
        <v>TAIW</v>
      </c>
      <c r="J399" s="47">
        <f t="shared" si="26"/>
        <v>2706.189977</v>
      </c>
      <c r="K399" s="47">
        <f t="shared" si="27"/>
        <v>11754.793684</v>
      </c>
      <c r="L399" s="47"/>
    </row>
    <row r="400" spans="1:12" ht="12" customHeight="1" x14ac:dyDescent="0.2">
      <c r="A400" s="39" t="s">
        <v>331</v>
      </c>
      <c r="B400" t="s">
        <v>288</v>
      </c>
      <c r="C400">
        <v>6570750</v>
      </c>
      <c r="D400">
        <v>42831782</v>
      </c>
      <c r="E400" s="46"/>
      <c r="F400" s="46" t="str">
        <f t="shared" si="24"/>
        <v>2019–20 TANZ</v>
      </c>
      <c r="G400" s="46" t="str">
        <f t="array" ref="G400">A400&amp;" "&amp;SUM(IF(A400=FinyearEx,IF(C400&lt;=QldEx,1,0),0))</f>
        <v>2019–20 66</v>
      </c>
      <c r="H400" s="46" t="str">
        <f t="array" ref="H400">A400&amp;" "&amp;SUM(IF(A400=FinyearEx,IF(D400&lt;=AustraliaEx,1,0),0))</f>
        <v>2019–20 81</v>
      </c>
      <c r="I400" s="46" t="str">
        <f t="shared" si="25"/>
        <v>TANZ</v>
      </c>
      <c r="J400" s="47">
        <f t="shared" si="26"/>
        <v>6.5707500000000003</v>
      </c>
      <c r="K400" s="47">
        <f t="shared" si="27"/>
        <v>42.831781999999997</v>
      </c>
      <c r="L400" s="47"/>
    </row>
    <row r="401" spans="1:12" ht="12" customHeight="1" x14ac:dyDescent="0.2">
      <c r="A401" s="39" t="s">
        <v>331</v>
      </c>
      <c r="B401" t="s">
        <v>289</v>
      </c>
      <c r="C401">
        <v>465420202</v>
      </c>
      <c r="D401">
        <v>4205743458</v>
      </c>
      <c r="E401" s="46"/>
      <c r="F401" s="46" t="str">
        <f t="shared" si="24"/>
        <v>2019–20 THAI</v>
      </c>
      <c r="G401" s="46" t="str">
        <f t="array" ref="G401">A401&amp;" "&amp;SUM(IF(A401=FinyearEx,IF(C401&lt;=QldEx,1,0),0))</f>
        <v>2019–20 18</v>
      </c>
      <c r="H401" s="46" t="str">
        <f t="array" ref="H401">A401&amp;" "&amp;SUM(IF(A401=FinyearEx,IF(D401&lt;=AustraliaEx,1,0),0))</f>
        <v>2019–20 15</v>
      </c>
      <c r="I401" s="46" t="str">
        <f t="shared" si="25"/>
        <v>THAI</v>
      </c>
      <c r="J401" s="47">
        <f t="shared" si="26"/>
        <v>465.42020200000002</v>
      </c>
      <c r="K401" s="47">
        <f t="shared" si="27"/>
        <v>4205.7434579999999</v>
      </c>
      <c r="L401" s="47"/>
    </row>
    <row r="402" spans="1:12" ht="12" customHeight="1" x14ac:dyDescent="0.2">
      <c r="A402" s="39" t="s">
        <v>331</v>
      </c>
      <c r="B402" t="s">
        <v>290</v>
      </c>
      <c r="C402">
        <v>2832007</v>
      </c>
      <c r="D402">
        <v>18879018</v>
      </c>
      <c r="E402" s="46"/>
      <c r="F402" s="46" t="str">
        <f t="shared" si="24"/>
        <v>2019–20 TNGA</v>
      </c>
      <c r="G402" s="46" t="str">
        <f t="array" ref="G402">A402&amp;" "&amp;SUM(IF(A402=FinyearEx,IF(C402&lt;=QldEx,1,0),0))</f>
        <v>2019–20 89</v>
      </c>
      <c r="H402" s="46" t="str">
        <f t="array" ref="H402">A402&amp;" "&amp;SUM(IF(A402=FinyearEx,IF(D402&lt;=AustraliaEx,1,0),0))</f>
        <v>2019–20 103</v>
      </c>
      <c r="I402" s="46" t="str">
        <f t="shared" si="25"/>
        <v>TNGA</v>
      </c>
      <c r="J402" s="47">
        <f t="shared" si="26"/>
        <v>2.8320069999999999</v>
      </c>
      <c r="K402" s="47">
        <f t="shared" si="27"/>
        <v>18.879017999999999</v>
      </c>
      <c r="L402" s="47"/>
    </row>
    <row r="403" spans="1:12" ht="12" customHeight="1" x14ac:dyDescent="0.2">
      <c r="A403" s="39" t="s">
        <v>331</v>
      </c>
      <c r="B403" t="s">
        <v>291</v>
      </c>
      <c r="C403">
        <v>588736</v>
      </c>
      <c r="D403">
        <v>4567979</v>
      </c>
      <c r="E403" s="46"/>
      <c r="F403" s="46" t="str">
        <f t="shared" si="24"/>
        <v>2019–20 TOGO</v>
      </c>
      <c r="G403" s="46" t="str">
        <f t="array" ref="G403">A403&amp;" "&amp;SUM(IF(A403=FinyearEx,IF(C403&lt;=QldEx,1,0),0))</f>
        <v>2019–20 129</v>
      </c>
      <c r="H403" s="46" t="str">
        <f t="array" ref="H403">A403&amp;" "&amp;SUM(IF(A403=FinyearEx,IF(D403&lt;=AustraliaEx,1,0),0))</f>
        <v>2019–20 141</v>
      </c>
      <c r="I403" s="46" t="str">
        <f t="shared" si="25"/>
        <v>TOGO</v>
      </c>
      <c r="J403" s="47">
        <f t="shared" si="26"/>
        <v>0.58873600000000004</v>
      </c>
      <c r="K403" s="47">
        <f t="shared" si="27"/>
        <v>4.5679790000000002</v>
      </c>
      <c r="L403" s="47"/>
    </row>
    <row r="404" spans="1:12" ht="12" customHeight="1" x14ac:dyDescent="0.2">
      <c r="A404" s="39" t="s">
        <v>331</v>
      </c>
      <c r="B404" t="s">
        <v>292</v>
      </c>
      <c r="C404">
        <v>897917</v>
      </c>
      <c r="D404">
        <v>33444921</v>
      </c>
      <c r="E404" s="46"/>
      <c r="F404" s="46" t="str">
        <f t="shared" si="24"/>
        <v>2019–20 TRIN</v>
      </c>
      <c r="G404" s="46" t="str">
        <f t="array" ref="G404">A404&amp;" "&amp;SUM(IF(A404=FinyearEx,IF(C404&lt;=QldEx,1,0),0))</f>
        <v>2019–20 121</v>
      </c>
      <c r="H404" s="46" t="str">
        <f t="array" ref="H404">A404&amp;" "&amp;SUM(IF(A404=FinyearEx,IF(D404&lt;=AustraliaEx,1,0),0))</f>
        <v>2019–20 86</v>
      </c>
      <c r="I404" s="46" t="str">
        <f t="shared" si="25"/>
        <v>TRIN</v>
      </c>
      <c r="J404" s="47">
        <f t="shared" si="26"/>
        <v>0.89791699999999997</v>
      </c>
      <c r="K404" s="47">
        <f t="shared" si="27"/>
        <v>33.444921000000001</v>
      </c>
      <c r="L404" s="47"/>
    </row>
    <row r="405" spans="1:12" ht="12" customHeight="1" x14ac:dyDescent="0.2">
      <c r="A405" s="39" t="s">
        <v>331</v>
      </c>
      <c r="B405" t="s">
        <v>293</v>
      </c>
      <c r="C405">
        <v>0</v>
      </c>
      <c r="D405">
        <v>1105268</v>
      </c>
      <c r="E405" s="46"/>
      <c r="F405" s="46" t="str">
        <f t="shared" si="24"/>
        <v>2019–20 TUNI</v>
      </c>
      <c r="G405" s="46" t="str">
        <f t="array" ref="G405">A405&amp;" "&amp;SUM(IF(A405=FinyearEx,IF(C405&lt;=QldEx,1,0),0))</f>
        <v>2019–20 218</v>
      </c>
      <c r="H405" s="46" t="str">
        <f t="array" ref="H405">A405&amp;" "&amp;SUM(IF(A405=FinyearEx,IF(D405&lt;=AustraliaEx,1,0),0))</f>
        <v>2019–20 173</v>
      </c>
      <c r="I405" s="46" t="str">
        <f t="shared" si="25"/>
        <v>TUNI</v>
      </c>
      <c r="J405" s="47">
        <f t="shared" si="26"/>
        <v>0</v>
      </c>
      <c r="K405" s="47">
        <f t="shared" si="27"/>
        <v>1.1052679999999999</v>
      </c>
      <c r="L405" s="47"/>
    </row>
    <row r="406" spans="1:12" ht="12" customHeight="1" x14ac:dyDescent="0.2">
      <c r="A406" s="39" t="s">
        <v>331</v>
      </c>
      <c r="B406" t="s">
        <v>294</v>
      </c>
      <c r="C406">
        <v>81260655</v>
      </c>
      <c r="D406">
        <v>432188529</v>
      </c>
      <c r="E406" s="46"/>
      <c r="F406" s="46" t="str">
        <f t="shared" si="24"/>
        <v>2019–20 TURK</v>
      </c>
      <c r="G406" s="46" t="str">
        <f t="array" ref="G406">A406&amp;" "&amp;SUM(IF(A406=FinyearEx,IF(C406&lt;=QldEx,1,0),0))</f>
        <v>2019–20 37</v>
      </c>
      <c r="H406" s="46" t="str">
        <f t="array" ref="H406">A406&amp;" "&amp;SUM(IF(A406=FinyearEx,IF(D406&lt;=AustraliaEx,1,0),0))</f>
        <v>2019–20 38</v>
      </c>
      <c r="I406" s="46" t="str">
        <f t="shared" si="25"/>
        <v>TURK</v>
      </c>
      <c r="J406" s="47">
        <f t="shared" si="26"/>
        <v>81.260655</v>
      </c>
      <c r="K406" s="47">
        <f t="shared" si="27"/>
        <v>432.18852900000002</v>
      </c>
      <c r="L406" s="47"/>
    </row>
    <row r="407" spans="1:12" ht="12" customHeight="1" x14ac:dyDescent="0.2">
      <c r="A407" s="39" t="s">
        <v>331</v>
      </c>
      <c r="B407" t="s">
        <v>296</v>
      </c>
      <c r="C407">
        <v>1214760</v>
      </c>
      <c r="D407">
        <v>3408824</v>
      </c>
      <c r="E407" s="46"/>
      <c r="F407" s="46" t="str">
        <f t="shared" si="24"/>
        <v>2019–20 TUVA</v>
      </c>
      <c r="G407" s="46" t="str">
        <f t="array" ref="G407">A407&amp;" "&amp;SUM(IF(A407=FinyearEx,IF(C407&lt;=QldEx,1,0),0))</f>
        <v>2019–20 117</v>
      </c>
      <c r="H407" s="46" t="str">
        <f t="array" ref="H407">A407&amp;" "&amp;SUM(IF(A407=FinyearEx,IF(D407&lt;=AustraliaEx,1,0),0))</f>
        <v>2019–20 149</v>
      </c>
      <c r="I407" s="46" t="str">
        <f t="shared" si="25"/>
        <v>TUVA</v>
      </c>
      <c r="J407" s="47">
        <f t="shared" si="26"/>
        <v>1.2147600000000001</v>
      </c>
      <c r="K407" s="47">
        <f t="shared" si="27"/>
        <v>3.4088240000000001</v>
      </c>
      <c r="L407" s="47"/>
    </row>
    <row r="408" spans="1:12" ht="12" customHeight="1" x14ac:dyDescent="0.2">
      <c r="A408" s="39" t="s">
        <v>331</v>
      </c>
      <c r="B408" t="s">
        <v>297</v>
      </c>
      <c r="C408">
        <v>237221580</v>
      </c>
      <c r="D408">
        <v>3315978973</v>
      </c>
      <c r="E408" s="46"/>
      <c r="F408" s="46" t="str">
        <f t="shared" si="24"/>
        <v>2019–20 UAEM</v>
      </c>
      <c r="G408" s="46" t="str">
        <f t="array" ref="G408">A408&amp;" "&amp;SUM(IF(A408=FinyearEx,IF(C408&lt;=QldEx,1,0),0))</f>
        <v>2019–20 27</v>
      </c>
      <c r="H408" s="46" t="str">
        <f t="array" ref="H408">A408&amp;" "&amp;SUM(IF(A408=FinyearEx,IF(D408&lt;=AustraliaEx,1,0),0))</f>
        <v>2019–20 17</v>
      </c>
      <c r="I408" s="46" t="str">
        <f t="shared" si="25"/>
        <v>UAEM</v>
      </c>
      <c r="J408" s="47">
        <f t="shared" si="26"/>
        <v>237.22157999999999</v>
      </c>
      <c r="K408" s="47">
        <f t="shared" si="27"/>
        <v>3315.9789730000002</v>
      </c>
      <c r="L408" s="47"/>
    </row>
    <row r="409" spans="1:12" ht="12" customHeight="1" x14ac:dyDescent="0.2">
      <c r="A409" s="39" t="s">
        <v>331</v>
      </c>
      <c r="B409" t="s">
        <v>298</v>
      </c>
      <c r="C409">
        <v>167501</v>
      </c>
      <c r="D409">
        <v>2153515</v>
      </c>
      <c r="E409" s="46"/>
      <c r="F409" s="46" t="str">
        <f t="shared" si="24"/>
        <v>2019–20 UGAN</v>
      </c>
      <c r="G409" s="46" t="str">
        <f t="array" ref="G409">A409&amp;" "&amp;SUM(IF(A409=FinyearEx,IF(C409&lt;=QldEx,1,0),0))</f>
        <v>2019–20 145</v>
      </c>
      <c r="H409" s="46" t="str">
        <f t="array" ref="H409">A409&amp;" "&amp;SUM(IF(A409=FinyearEx,IF(D409&lt;=AustraliaEx,1,0),0))</f>
        <v>2019–20 156</v>
      </c>
      <c r="I409" s="46" t="str">
        <f t="shared" si="25"/>
        <v>UGAN</v>
      </c>
      <c r="J409" s="47">
        <f t="shared" si="26"/>
        <v>0.16750100000000001</v>
      </c>
      <c r="K409" s="47">
        <f t="shared" si="27"/>
        <v>2.1535150000000001</v>
      </c>
      <c r="L409" s="47"/>
    </row>
    <row r="410" spans="1:12" ht="12" customHeight="1" x14ac:dyDescent="0.2">
      <c r="A410" s="39" t="s">
        <v>331</v>
      </c>
      <c r="B410" t="s">
        <v>299</v>
      </c>
      <c r="C410">
        <v>850105371</v>
      </c>
      <c r="D410">
        <v>15631830590</v>
      </c>
      <c r="E410" s="46"/>
      <c r="F410" s="46" t="str">
        <f t="shared" si="24"/>
        <v>2019–20 UK</v>
      </c>
      <c r="G410" s="46" t="str">
        <f t="array" ref="G410">A410&amp;" "&amp;SUM(IF(A410=FinyearEx,IF(C410&lt;=QldEx,1,0),0))</f>
        <v>2019–20 13</v>
      </c>
      <c r="H410" s="46" t="str">
        <f t="array" ref="H410">A410&amp;" "&amp;SUM(IF(A410=FinyearEx,IF(D410&lt;=AustraliaEx,1,0),0))</f>
        <v>2019–20 5</v>
      </c>
      <c r="I410" s="46" t="str">
        <f t="shared" si="25"/>
        <v>UK</v>
      </c>
      <c r="J410" s="47">
        <f t="shared" si="26"/>
        <v>850.10537099999999</v>
      </c>
      <c r="K410" s="47">
        <f t="shared" si="27"/>
        <v>15631.83059</v>
      </c>
      <c r="L410" s="47"/>
    </row>
    <row r="411" spans="1:12" ht="12" customHeight="1" x14ac:dyDescent="0.2">
      <c r="A411" s="39" t="s">
        <v>331</v>
      </c>
      <c r="B411" t="s">
        <v>300</v>
      </c>
      <c r="C411">
        <v>1884050</v>
      </c>
      <c r="D411">
        <v>27581177</v>
      </c>
      <c r="E411" s="46"/>
      <c r="F411" s="46" t="str">
        <f t="shared" si="24"/>
        <v>2019–20 UKRA</v>
      </c>
      <c r="G411" s="46" t="str">
        <f t="array" ref="G411">A411&amp;" "&amp;SUM(IF(A411=FinyearEx,IF(C411&lt;=QldEx,1,0),0))</f>
        <v>2019–20 98</v>
      </c>
      <c r="H411" s="46" t="str">
        <f t="array" ref="H411">A411&amp;" "&amp;SUM(IF(A411=FinyearEx,IF(D411&lt;=AustraliaEx,1,0),0))</f>
        <v>2019–20 93</v>
      </c>
      <c r="I411" s="46" t="str">
        <f t="shared" si="25"/>
        <v>UKRA</v>
      </c>
      <c r="J411" s="47">
        <f t="shared" si="26"/>
        <v>1.88405</v>
      </c>
      <c r="K411" s="47">
        <f t="shared" si="27"/>
        <v>27.581177</v>
      </c>
      <c r="L411" s="47"/>
    </row>
    <row r="412" spans="1:12" ht="12" customHeight="1" x14ac:dyDescent="0.2">
      <c r="A412" s="39" t="s">
        <v>331</v>
      </c>
      <c r="B412" t="s">
        <v>301</v>
      </c>
      <c r="C412">
        <v>852683</v>
      </c>
      <c r="D412">
        <v>10059670</v>
      </c>
      <c r="E412" s="46"/>
      <c r="F412" s="46" t="str">
        <f t="shared" si="24"/>
        <v>2019–20 URUG</v>
      </c>
      <c r="G412" s="46" t="str">
        <f t="array" ref="G412">A412&amp;" "&amp;SUM(IF(A412=FinyearEx,IF(C412&lt;=QldEx,1,0),0))</f>
        <v>2019–20 122</v>
      </c>
      <c r="H412" s="46" t="str">
        <f t="array" ref="H412">A412&amp;" "&amp;SUM(IF(A412=FinyearEx,IF(D412&lt;=AustraliaEx,1,0),0))</f>
        <v>2019–20 120</v>
      </c>
      <c r="I412" s="46" t="str">
        <f t="shared" si="25"/>
        <v>URUG</v>
      </c>
      <c r="J412" s="47">
        <f t="shared" si="26"/>
        <v>0.85268299999999997</v>
      </c>
      <c r="K412" s="47">
        <f t="shared" si="27"/>
        <v>10.059670000000001</v>
      </c>
      <c r="L412" s="47"/>
    </row>
    <row r="413" spans="1:12" ht="12" customHeight="1" x14ac:dyDescent="0.2">
      <c r="A413" s="39" t="s">
        <v>331</v>
      </c>
      <c r="B413" t="s">
        <v>302</v>
      </c>
      <c r="C413">
        <v>2072353218</v>
      </c>
      <c r="D413">
        <v>17493534568</v>
      </c>
      <c r="E413" s="46"/>
      <c r="F413" s="46" t="str">
        <f t="shared" si="24"/>
        <v>2019–20 USA</v>
      </c>
      <c r="G413" s="46" t="str">
        <f t="array" ref="G413">A413&amp;" "&amp;SUM(IF(A413=FinyearEx,IF(C413&lt;=QldEx,1,0),0))</f>
        <v>2019–20 8</v>
      </c>
      <c r="H413" s="46" t="str">
        <f t="array" ref="H413">A413&amp;" "&amp;SUM(IF(A413=FinyearEx,IF(D413&lt;=AustraliaEx,1,0),0))</f>
        <v>2019–20 4</v>
      </c>
      <c r="I413" s="46" t="str">
        <f t="shared" si="25"/>
        <v>USA</v>
      </c>
      <c r="J413" s="47">
        <f t="shared" si="26"/>
        <v>2072.3532180000002</v>
      </c>
      <c r="K413" s="47">
        <f t="shared" si="27"/>
        <v>17493.534567999999</v>
      </c>
      <c r="L413" s="47"/>
    </row>
    <row r="414" spans="1:12" ht="12" customHeight="1" x14ac:dyDescent="0.2">
      <c r="A414" s="39" t="s">
        <v>331</v>
      </c>
      <c r="B414" t="s">
        <v>329</v>
      </c>
      <c r="C414">
        <v>1252248</v>
      </c>
      <c r="D414">
        <v>7654813</v>
      </c>
      <c r="E414" s="46"/>
      <c r="F414" s="46" t="str">
        <f t="shared" si="24"/>
        <v>2019–20 UZBK</v>
      </c>
      <c r="G414" s="46" t="str">
        <f t="array" ref="G414">A414&amp;" "&amp;SUM(IF(A414=FinyearEx,IF(C414&lt;=QldEx,1,0),0))</f>
        <v>2019–20 116</v>
      </c>
      <c r="H414" s="46" t="str">
        <f t="array" ref="H414">A414&amp;" "&amp;SUM(IF(A414=FinyearEx,IF(D414&lt;=AustraliaEx,1,0),0))</f>
        <v>2019–20 125</v>
      </c>
      <c r="I414" s="46" t="str">
        <f t="shared" si="25"/>
        <v>UZBK</v>
      </c>
      <c r="J414" s="47">
        <f t="shared" si="26"/>
        <v>1.252248</v>
      </c>
      <c r="K414" s="47">
        <f t="shared" si="27"/>
        <v>7.6548129999999999</v>
      </c>
      <c r="L414" s="47"/>
    </row>
    <row r="415" spans="1:12" ht="12" customHeight="1" x14ac:dyDescent="0.2">
      <c r="A415" s="39" t="s">
        <v>331</v>
      </c>
      <c r="B415" t="s">
        <v>303</v>
      </c>
      <c r="C415">
        <v>28659316</v>
      </c>
      <c r="D415">
        <v>76189966</v>
      </c>
      <c r="E415" s="46"/>
      <c r="F415" s="46" t="str">
        <f t="shared" si="24"/>
        <v>2019–20 VANU</v>
      </c>
      <c r="G415" s="46" t="str">
        <f t="array" ref="G415">A415&amp;" "&amp;SUM(IF(A415=FinyearEx,IF(C415&lt;=QldEx,1,0),0))</f>
        <v>2019–20 48</v>
      </c>
      <c r="H415" s="46" t="str">
        <f t="array" ref="H415">A415&amp;" "&amp;SUM(IF(A415=FinyearEx,IF(D415&lt;=AustraliaEx,1,0),0))</f>
        <v>2019–20 65</v>
      </c>
      <c r="I415" s="46" t="str">
        <f t="shared" si="25"/>
        <v>VANU</v>
      </c>
      <c r="J415" s="47">
        <f t="shared" si="26"/>
        <v>28.659316</v>
      </c>
      <c r="K415" s="47">
        <f t="shared" si="27"/>
        <v>76.189965999999998</v>
      </c>
      <c r="L415" s="47"/>
    </row>
    <row r="416" spans="1:12" ht="12" customHeight="1" x14ac:dyDescent="0.2">
      <c r="A416" s="39" t="s">
        <v>331</v>
      </c>
      <c r="B416" t="s">
        <v>305</v>
      </c>
      <c r="C416">
        <v>2373776720</v>
      </c>
      <c r="D416">
        <v>6227959051</v>
      </c>
      <c r="E416" s="46"/>
      <c r="F416" s="46" t="str">
        <f t="shared" si="24"/>
        <v>2019–20 VIET</v>
      </c>
      <c r="G416" s="46" t="str">
        <f t="array" ref="G416">A416&amp;" "&amp;SUM(IF(A416=FinyearEx,IF(C416&lt;=QldEx,1,0),0))</f>
        <v>2019–20 6</v>
      </c>
      <c r="H416" s="46" t="str">
        <f t="array" ref="H416">A416&amp;" "&amp;SUM(IF(A416=FinyearEx,IF(D416&lt;=AustraliaEx,1,0),0))</f>
        <v>2019–20 12</v>
      </c>
      <c r="I416" s="46" t="str">
        <f t="shared" si="25"/>
        <v>VIET</v>
      </c>
      <c r="J416" s="47">
        <f t="shared" si="26"/>
        <v>2373.7767199999998</v>
      </c>
      <c r="K416" s="47">
        <f t="shared" si="27"/>
        <v>6227.9590509999998</v>
      </c>
      <c r="L416" s="47"/>
    </row>
    <row r="417" spans="1:12" ht="12" customHeight="1" x14ac:dyDescent="0.2">
      <c r="A417" s="39" t="s">
        <v>331</v>
      </c>
      <c r="B417" t="s">
        <v>330</v>
      </c>
      <c r="C417">
        <v>2635</v>
      </c>
      <c r="D417">
        <v>502201</v>
      </c>
      <c r="E417" s="46"/>
      <c r="F417" s="46" t="str">
        <f t="shared" si="24"/>
        <v>2019–20 VIRG</v>
      </c>
      <c r="G417" s="46" t="str">
        <f t="array" ref="G417">A417&amp;" "&amp;SUM(IF(A417=FinyearEx,IF(C417&lt;=QldEx,1,0),0))</f>
        <v>2019–20 194</v>
      </c>
      <c r="H417" s="46" t="str">
        <f t="array" ref="H417">A417&amp;" "&amp;SUM(IF(A417=FinyearEx,IF(D417&lt;=AustraliaEx,1,0),0))</f>
        <v>2019–20 189</v>
      </c>
      <c r="I417" s="46" t="str">
        <f t="shared" si="25"/>
        <v>VIRG</v>
      </c>
      <c r="J417" s="47">
        <f t="shared" si="26"/>
        <v>2.6350000000000002E-3</v>
      </c>
      <c r="K417" s="47">
        <f t="shared" si="27"/>
        <v>0.50220100000000001</v>
      </c>
      <c r="L417" s="47"/>
    </row>
    <row r="418" spans="1:12" ht="12" customHeight="1" x14ac:dyDescent="0.2">
      <c r="A418" s="39" t="s">
        <v>331</v>
      </c>
      <c r="B418" t="s">
        <v>306</v>
      </c>
      <c r="C418">
        <v>749237</v>
      </c>
      <c r="D418">
        <v>3952901</v>
      </c>
      <c r="E418" s="46"/>
      <c r="F418" s="46" t="str">
        <f t="shared" si="24"/>
        <v>2019–20 WALL</v>
      </c>
      <c r="G418" s="46" t="str">
        <f t="array" ref="G418">A418&amp;" "&amp;SUM(IF(A418=FinyearEx,IF(C418&lt;=QldEx,1,0),0))</f>
        <v>2019–20 126</v>
      </c>
      <c r="H418" s="46" t="str">
        <f t="array" ref="H418">A418&amp;" "&amp;SUM(IF(A418=FinyearEx,IF(D418&lt;=AustraliaEx,1,0),0))</f>
        <v>2019–20 146</v>
      </c>
      <c r="I418" s="46" t="str">
        <f t="shared" si="25"/>
        <v>WALL</v>
      </c>
      <c r="J418" s="47">
        <f t="shared" si="26"/>
        <v>0.74923700000000004</v>
      </c>
      <c r="K418" s="47">
        <f t="shared" si="27"/>
        <v>3.9529010000000002</v>
      </c>
      <c r="L418" s="47"/>
    </row>
    <row r="419" spans="1:12" ht="12" customHeight="1" x14ac:dyDescent="0.2">
      <c r="A419" s="39" t="s">
        <v>331</v>
      </c>
      <c r="B419" t="s">
        <v>307</v>
      </c>
      <c r="C419">
        <v>4372835</v>
      </c>
      <c r="D419">
        <v>51420332</v>
      </c>
      <c r="E419" s="46"/>
      <c r="F419" s="46" t="str">
        <f t="shared" si="24"/>
        <v>2019–20 WSAM</v>
      </c>
      <c r="G419" s="46" t="str">
        <f t="array" ref="G419">A419&amp;" "&amp;SUM(IF(A419=FinyearEx,IF(C419&lt;=QldEx,1,0),0))</f>
        <v>2019–20 78</v>
      </c>
      <c r="H419" s="46" t="str">
        <f t="array" ref="H419">A419&amp;" "&amp;SUM(IF(A419=FinyearEx,IF(D419&lt;=AustraliaEx,1,0),0))</f>
        <v>2019–20 74</v>
      </c>
      <c r="I419" s="46" t="str">
        <f t="shared" si="25"/>
        <v>WSAM</v>
      </c>
      <c r="J419" s="47">
        <f t="shared" si="26"/>
        <v>4.3728350000000002</v>
      </c>
      <c r="K419" s="47">
        <f t="shared" si="27"/>
        <v>51.420332000000002</v>
      </c>
      <c r="L419" s="47"/>
    </row>
    <row r="420" spans="1:12" ht="12" customHeight="1" x14ac:dyDescent="0.2">
      <c r="A420" s="39" t="s">
        <v>331</v>
      </c>
      <c r="B420" t="s">
        <v>308</v>
      </c>
      <c r="C420">
        <v>32500</v>
      </c>
      <c r="D420">
        <v>230414745</v>
      </c>
      <c r="E420" s="46"/>
      <c r="F420" s="46" t="str">
        <f t="shared" si="24"/>
        <v>2019–20 YEMN</v>
      </c>
      <c r="G420" s="46" t="str">
        <f t="array" ref="G420">A420&amp;" "&amp;SUM(IF(A420=FinyearEx,IF(C420&lt;=QldEx,1,0),0))</f>
        <v>2019–20 171</v>
      </c>
      <c r="H420" s="46" t="str">
        <f t="array" ref="H420">A420&amp;" "&amp;SUM(IF(A420=FinyearEx,IF(D420&lt;=AustraliaEx,1,0),0))</f>
        <v>2019–20 49</v>
      </c>
      <c r="I420" s="46" t="str">
        <f t="shared" si="25"/>
        <v>YEMN</v>
      </c>
      <c r="J420" s="47">
        <f t="shared" si="26"/>
        <v>3.2500000000000001E-2</v>
      </c>
      <c r="K420" s="47">
        <f t="shared" si="27"/>
        <v>230.41474500000001</v>
      </c>
      <c r="L420" s="47"/>
    </row>
    <row r="421" spans="1:12" ht="12" customHeight="1" x14ac:dyDescent="0.2">
      <c r="A421" s="39" t="s">
        <v>331</v>
      </c>
      <c r="B421" t="s">
        <v>309</v>
      </c>
      <c r="C421">
        <v>259805</v>
      </c>
      <c r="D421">
        <v>2690536</v>
      </c>
      <c r="E421" s="46"/>
      <c r="F421" s="46" t="str">
        <f t="shared" si="24"/>
        <v>2019–20 ZAIR</v>
      </c>
      <c r="G421" s="46" t="str">
        <f t="array" ref="G421">A421&amp;" "&amp;SUM(IF(A421=FinyearEx,IF(C421&lt;=QldEx,1,0),0))</f>
        <v>2019–20 140</v>
      </c>
      <c r="H421" s="46" t="str">
        <f t="array" ref="H421">A421&amp;" "&amp;SUM(IF(A421=FinyearEx,IF(D421&lt;=AustraliaEx,1,0),0))</f>
        <v>2019–20 153</v>
      </c>
      <c r="I421" s="46" t="str">
        <f t="shared" si="25"/>
        <v>ZAIR</v>
      </c>
      <c r="J421" s="47">
        <f t="shared" si="26"/>
        <v>0.25980500000000001</v>
      </c>
      <c r="K421" s="47">
        <f t="shared" si="27"/>
        <v>2.6905359999999998</v>
      </c>
      <c r="L421" s="47"/>
    </row>
    <row r="422" spans="1:12" ht="12" customHeight="1" x14ac:dyDescent="0.2">
      <c r="A422" s="39" t="s">
        <v>331</v>
      </c>
      <c r="B422" t="s">
        <v>310</v>
      </c>
      <c r="C422">
        <v>1867991</v>
      </c>
      <c r="D422">
        <v>2431366</v>
      </c>
      <c r="E422" s="46"/>
      <c r="F422" s="46" t="str">
        <f t="shared" si="24"/>
        <v>2019–20 ZIMB</v>
      </c>
      <c r="G422" s="46" t="str">
        <f t="array" ref="G422">A422&amp;" "&amp;SUM(IF(A422=FinyearEx,IF(C422&lt;=QldEx,1,0),0))</f>
        <v>2019–20 99</v>
      </c>
      <c r="H422" s="46" t="str">
        <f t="array" ref="H422">A422&amp;" "&amp;SUM(IF(A422=FinyearEx,IF(D422&lt;=AustraliaEx,1,0),0))</f>
        <v>2019–20 154</v>
      </c>
      <c r="I422" s="46" t="str">
        <f t="shared" si="25"/>
        <v>ZIMB</v>
      </c>
      <c r="J422" s="47">
        <f t="shared" si="26"/>
        <v>1.867991</v>
      </c>
      <c r="K422" s="47">
        <f t="shared" si="27"/>
        <v>2.4313660000000001</v>
      </c>
      <c r="L422" s="47"/>
    </row>
    <row r="423" spans="1:12" ht="12" customHeight="1" x14ac:dyDescent="0.2">
      <c r="A423" s="39" t="s">
        <v>331</v>
      </c>
      <c r="B423" t="s">
        <v>311</v>
      </c>
      <c r="C423">
        <v>2276824</v>
      </c>
      <c r="D423">
        <v>10247234</v>
      </c>
      <c r="E423" s="46"/>
      <c r="F423" s="46" t="str">
        <f t="shared" si="24"/>
        <v>2019–20 ZMBA</v>
      </c>
      <c r="G423" s="46" t="str">
        <f t="array" ref="G423">A423&amp;" "&amp;SUM(IF(A423=FinyearEx,IF(C423&lt;=QldEx,1,0),0))</f>
        <v>2019–20 95</v>
      </c>
      <c r="H423" s="46" t="str">
        <f t="array" ref="H423">A423&amp;" "&amp;SUM(IF(A423=FinyearEx,IF(D423&lt;=AustraliaEx,1,0),0))</f>
        <v>2019–20 119</v>
      </c>
      <c r="I423" s="46" t="str">
        <f t="shared" si="25"/>
        <v>ZMBA</v>
      </c>
      <c r="J423" s="47">
        <f t="shared" si="26"/>
        <v>2.276824</v>
      </c>
      <c r="K423" s="47">
        <f t="shared" si="27"/>
        <v>10.247234000000001</v>
      </c>
      <c r="L423" s="47"/>
    </row>
    <row r="424" spans="1:12" ht="12" customHeight="1" x14ac:dyDescent="0.2">
      <c r="A424" s="39" t="s">
        <v>331</v>
      </c>
      <c r="B424" t="s">
        <v>148</v>
      </c>
      <c r="C424">
        <v>5780</v>
      </c>
      <c r="D424">
        <v>32356</v>
      </c>
      <c r="E424" s="46"/>
      <c r="F424" s="46" t="str">
        <f t="shared" si="24"/>
        <v>2019–20 CHAD</v>
      </c>
      <c r="G424" s="46" t="str">
        <f t="array" ref="G424">A424&amp;" "&amp;SUM(IF(A424=FinyearEx,IF(C424&lt;=QldEx,1,0),0))</f>
        <v>2019–20 186</v>
      </c>
      <c r="H424" s="46" t="str">
        <f t="array" ref="H424">A424&amp;" "&amp;SUM(IF(A424=FinyearEx,IF(D424&lt;=AustraliaEx,1,0),0))</f>
        <v>2019–20 210</v>
      </c>
      <c r="I424" s="46" t="str">
        <f t="shared" si="25"/>
        <v>CHAD</v>
      </c>
      <c r="J424" s="47">
        <f t="shared" si="26"/>
        <v>5.7800000000000004E-3</v>
      </c>
      <c r="K424" s="47">
        <f t="shared" si="27"/>
        <v>3.2356000000000003E-2</v>
      </c>
      <c r="L424" s="47"/>
    </row>
    <row r="425" spans="1:12" ht="12" customHeight="1" x14ac:dyDescent="0.2">
      <c r="A425" s="39" t="s">
        <v>331</v>
      </c>
      <c r="B425" t="s">
        <v>186</v>
      </c>
      <c r="C425">
        <v>0</v>
      </c>
      <c r="D425">
        <v>86975</v>
      </c>
      <c r="E425" s="46"/>
      <c r="F425" s="46" t="str">
        <f t="shared" si="24"/>
        <v>2019–20 HAIT</v>
      </c>
      <c r="G425" s="46" t="str">
        <f t="array" ref="G425">A425&amp;" "&amp;SUM(IF(A425=FinyearEx,IF(C425&lt;=QldEx,1,0),0))</f>
        <v>2019–20 218</v>
      </c>
      <c r="H425" s="46" t="str">
        <f t="array" ref="H425">A425&amp;" "&amp;SUM(IF(A425=FinyearEx,IF(D425&lt;=AustraliaEx,1,0),0))</f>
        <v>2019–20 205</v>
      </c>
      <c r="I425" s="46" t="str">
        <f t="shared" si="25"/>
        <v>HAIT</v>
      </c>
      <c r="J425" s="47">
        <f t="shared" si="26"/>
        <v>0</v>
      </c>
      <c r="K425" s="47">
        <f t="shared" si="27"/>
        <v>8.6974999999999997E-2</v>
      </c>
      <c r="L425" s="47"/>
    </row>
    <row r="426" spans="1:12" ht="12" customHeight="1" x14ac:dyDescent="0.2">
      <c r="A426" s="39" t="s">
        <v>331</v>
      </c>
      <c r="B426" t="s">
        <v>354</v>
      </c>
      <c r="C426">
        <v>0</v>
      </c>
      <c r="D426">
        <v>14335</v>
      </c>
      <c r="E426" s="46"/>
      <c r="F426" s="46" t="str">
        <f t="shared" si="24"/>
        <v>2019–20 SAOT</v>
      </c>
      <c r="G426" s="46" t="str">
        <f t="array" ref="G426">A426&amp;" "&amp;SUM(IF(A426=FinyearEx,IF(C426&lt;=QldEx,1,0),0))</f>
        <v>2019–20 218</v>
      </c>
      <c r="H426" s="46" t="str">
        <f t="array" ref="H426">A426&amp;" "&amp;SUM(IF(A426=FinyearEx,IF(D426&lt;=AustraliaEx,1,0),0))</f>
        <v>2019–20 214</v>
      </c>
      <c r="I426" s="46" t="str">
        <f t="shared" si="25"/>
        <v>SAOT</v>
      </c>
      <c r="J426" s="47">
        <f t="shared" si="26"/>
        <v>0</v>
      </c>
      <c r="K426" s="47">
        <f t="shared" si="27"/>
        <v>1.4335000000000001E-2</v>
      </c>
      <c r="L426" s="47"/>
    </row>
    <row r="427" spans="1:12" ht="12" customHeight="1" x14ac:dyDescent="0.2">
      <c r="A427" s="39" t="s">
        <v>331</v>
      </c>
      <c r="B427" t="s">
        <v>278</v>
      </c>
      <c r="C427">
        <v>0</v>
      </c>
      <c r="D427">
        <v>1083487</v>
      </c>
      <c r="E427" s="46"/>
      <c r="F427" s="46" t="str">
        <f t="shared" si="24"/>
        <v>2019–20 STCN</v>
      </c>
      <c r="G427" s="46" t="str">
        <f t="array" ref="G427">A427&amp;" "&amp;SUM(IF(A427=FinyearEx,IF(C427&lt;=QldEx,1,0),0))</f>
        <v>2019–20 218</v>
      </c>
      <c r="H427" s="46" t="str">
        <f t="array" ref="H427">A427&amp;" "&amp;SUM(IF(A427=FinyearEx,IF(D427&lt;=AustraliaEx,1,0),0))</f>
        <v>2019–20 174</v>
      </c>
      <c r="I427" s="46" t="str">
        <f t="shared" si="25"/>
        <v>STCN</v>
      </c>
      <c r="J427" s="47">
        <f t="shared" si="26"/>
        <v>0</v>
      </c>
      <c r="K427" s="47">
        <f t="shared" si="27"/>
        <v>1.0834870000000001</v>
      </c>
      <c r="L427" s="47"/>
    </row>
    <row r="428" spans="1:12" ht="12" customHeight="1" x14ac:dyDescent="0.2">
      <c r="A428" s="39" t="s">
        <v>331</v>
      </c>
      <c r="B428" t="s">
        <v>304</v>
      </c>
      <c r="C428">
        <v>1315456</v>
      </c>
      <c r="D428">
        <v>4887193</v>
      </c>
      <c r="E428" s="46"/>
      <c r="F428" s="46" t="str">
        <f t="shared" si="24"/>
        <v>2019–20 VENZ</v>
      </c>
      <c r="G428" s="46" t="str">
        <f t="array" ref="G428">A428&amp;" "&amp;SUM(IF(A428=FinyearEx,IF(C428&lt;=QldEx,1,0),0))</f>
        <v>2019–20 111</v>
      </c>
      <c r="H428" s="46" t="str">
        <f t="array" ref="H428">A428&amp;" "&amp;SUM(IF(A428=FinyearEx,IF(D428&lt;=AustraliaEx,1,0),0))</f>
        <v>2019–20 139</v>
      </c>
      <c r="I428" s="46" t="str">
        <f t="shared" si="25"/>
        <v>VENZ</v>
      </c>
      <c r="J428" s="47">
        <f t="shared" si="26"/>
        <v>1.315456</v>
      </c>
      <c r="K428" s="47">
        <f t="shared" si="27"/>
        <v>4.8871929999999999</v>
      </c>
      <c r="L428" s="47"/>
    </row>
    <row r="429" spans="1:12" ht="12" customHeight="1" x14ac:dyDescent="0.2">
      <c r="A429" s="39" t="s">
        <v>331</v>
      </c>
      <c r="B429" t="s">
        <v>332</v>
      </c>
      <c r="C429">
        <v>47659</v>
      </c>
      <c r="D429">
        <v>122859</v>
      </c>
      <c r="E429" s="46"/>
      <c r="F429" s="46" t="str">
        <f t="shared" si="24"/>
        <v>2019–20 BGUI</v>
      </c>
      <c r="G429" s="46" t="str">
        <f t="array" ref="G429">A429&amp;" "&amp;SUM(IF(A429=FinyearEx,IF(C429&lt;=QldEx,1,0),0))</f>
        <v>2019–20 168</v>
      </c>
      <c r="H429" s="46" t="str">
        <f t="array" ref="H429">A429&amp;" "&amp;SUM(IF(A429=FinyearEx,IF(D429&lt;=AustraliaEx,1,0),0))</f>
        <v>2019–20 203</v>
      </c>
      <c r="I429" s="46" t="str">
        <f t="shared" si="25"/>
        <v>BGUI</v>
      </c>
      <c r="J429" s="47">
        <f t="shared" si="26"/>
        <v>4.7659E-2</v>
      </c>
      <c r="K429" s="47">
        <f t="shared" si="27"/>
        <v>0.122859</v>
      </c>
      <c r="L429" s="47"/>
    </row>
    <row r="430" spans="1:12" ht="12" customHeight="1" x14ac:dyDescent="0.2">
      <c r="A430" s="39" t="s">
        <v>331</v>
      </c>
      <c r="B430" t="s">
        <v>210</v>
      </c>
      <c r="C430">
        <v>4476</v>
      </c>
      <c r="D430">
        <v>4476</v>
      </c>
      <c r="E430" s="46"/>
      <c r="F430" s="46" t="str">
        <f t="shared" si="24"/>
        <v>2019–20 LESO</v>
      </c>
      <c r="G430" s="46" t="str">
        <f t="array" ref="G430">A430&amp;" "&amp;SUM(IF(A430=FinyearEx,IF(C430&lt;=QldEx,1,0),0))</f>
        <v>2019–20 191</v>
      </c>
      <c r="H430" s="46" t="str">
        <f t="array" ref="H430">A430&amp;" "&amp;SUM(IF(A430=FinyearEx,IF(D430&lt;=AustraliaEx,1,0),0))</f>
        <v>2019–20 216</v>
      </c>
      <c r="I430" s="46" t="str">
        <f t="shared" si="25"/>
        <v>LESO</v>
      </c>
      <c r="J430" s="47">
        <f t="shared" si="26"/>
        <v>4.4759999999999999E-3</v>
      </c>
      <c r="K430" s="47">
        <f t="shared" si="27"/>
        <v>4.4759999999999999E-3</v>
      </c>
      <c r="L430" s="47"/>
    </row>
    <row r="431" spans="1:12" ht="12" customHeight="1" x14ac:dyDescent="0.2">
      <c r="A431" s="39" t="s">
        <v>331</v>
      </c>
      <c r="B431" t="s">
        <v>334</v>
      </c>
      <c r="C431">
        <v>0</v>
      </c>
      <c r="D431">
        <v>55905</v>
      </c>
      <c r="E431" s="46"/>
      <c r="F431" s="46" t="str">
        <f t="shared" si="24"/>
        <v>2019–20 BRND</v>
      </c>
      <c r="G431" s="46" t="str">
        <f t="array" ref="G431">A431&amp;" "&amp;SUM(IF(A431=FinyearEx,IF(C431&lt;=QldEx,1,0),0))</f>
        <v>2019–20 218</v>
      </c>
      <c r="H431" s="46" t="str">
        <f t="array" ref="H431">A431&amp;" "&amp;SUM(IF(A431=FinyearEx,IF(D431&lt;=AustraliaEx,1,0),0))</f>
        <v>2019–20 207</v>
      </c>
      <c r="I431" s="46" t="str">
        <f t="shared" si="25"/>
        <v>BRND</v>
      </c>
      <c r="J431" s="47">
        <f t="shared" si="26"/>
        <v>0</v>
      </c>
      <c r="K431" s="47">
        <f t="shared" si="27"/>
        <v>5.5905000000000003E-2</v>
      </c>
      <c r="L431" s="47"/>
    </row>
    <row r="432" spans="1:12" ht="12" customHeight="1" x14ac:dyDescent="0.2">
      <c r="A432" s="39" t="s">
        <v>331</v>
      </c>
      <c r="B432" t="s">
        <v>314</v>
      </c>
      <c r="C432">
        <v>0</v>
      </c>
      <c r="D432">
        <v>688317</v>
      </c>
      <c r="E432" s="46"/>
      <c r="F432" s="46" t="str">
        <f t="shared" si="24"/>
        <v>2019–20 CEAR</v>
      </c>
      <c r="G432" s="46" t="str">
        <f t="array" ref="G432">A432&amp;" "&amp;SUM(IF(A432=FinyearEx,IF(C432&lt;=QldEx,1,0),0))</f>
        <v>2019–20 218</v>
      </c>
      <c r="H432" s="46" t="str">
        <f t="array" ref="H432">A432&amp;" "&amp;SUM(IF(A432=FinyearEx,IF(D432&lt;=AustraliaEx,1,0),0))</f>
        <v>2019–20 183</v>
      </c>
      <c r="I432" s="46" t="str">
        <f t="shared" si="25"/>
        <v>CEAR</v>
      </c>
      <c r="J432" s="47">
        <f t="shared" si="26"/>
        <v>0</v>
      </c>
      <c r="K432" s="47">
        <f t="shared" si="27"/>
        <v>0.68831699999999996</v>
      </c>
      <c r="L432" s="47"/>
    </row>
    <row r="433" spans="1:12" ht="12" customHeight="1" x14ac:dyDescent="0.2">
      <c r="A433" s="39" t="s">
        <v>331</v>
      </c>
      <c r="B433" t="s">
        <v>320</v>
      </c>
      <c r="C433">
        <v>0</v>
      </c>
      <c r="D433">
        <v>28231</v>
      </c>
      <c r="E433" s="46"/>
      <c r="F433" s="46" t="str">
        <f t="shared" si="24"/>
        <v>2019–20 CVER</v>
      </c>
      <c r="G433" s="46" t="str">
        <f t="array" ref="G433">A433&amp;" "&amp;SUM(IF(A433=FinyearEx,IF(C433&lt;=QldEx,1,0),0))</f>
        <v>2019–20 218</v>
      </c>
      <c r="H433" s="46" t="str">
        <f t="array" ref="H433">A433&amp;" "&amp;SUM(IF(A433=FinyearEx,IF(D433&lt;=AustraliaEx,1,0),0))</f>
        <v>2019–20 213</v>
      </c>
      <c r="I433" s="46" t="str">
        <f t="shared" si="25"/>
        <v>CVER</v>
      </c>
      <c r="J433" s="47">
        <f t="shared" si="26"/>
        <v>0</v>
      </c>
      <c r="K433" s="47">
        <f t="shared" si="27"/>
        <v>2.8230999999999999E-2</v>
      </c>
      <c r="L433" s="47"/>
    </row>
    <row r="434" spans="1:12" ht="12" customHeight="1" x14ac:dyDescent="0.2">
      <c r="A434" s="39" t="s">
        <v>331</v>
      </c>
      <c r="B434" t="s">
        <v>353</v>
      </c>
      <c r="C434">
        <v>0</v>
      </c>
      <c r="D434">
        <v>4293</v>
      </c>
      <c r="E434" s="46"/>
      <c r="F434" s="46" t="str">
        <f t="shared" si="24"/>
        <v>2019–20 PIER</v>
      </c>
      <c r="G434" s="46" t="str">
        <f t="array" ref="G434">A434&amp;" "&amp;SUM(IF(A434=FinyearEx,IF(C434&lt;=QldEx,1,0),0))</f>
        <v>2019–20 218</v>
      </c>
      <c r="H434" s="46" t="str">
        <f t="array" ref="H434">A434&amp;" "&amp;SUM(IF(A434=FinyearEx,IF(D434&lt;=AustraliaEx,1,0),0))</f>
        <v>2019–20 217</v>
      </c>
      <c r="I434" s="46" t="str">
        <f t="shared" si="25"/>
        <v>PIER</v>
      </c>
      <c r="J434" s="47">
        <f t="shared" si="26"/>
        <v>0</v>
      </c>
      <c r="K434" s="47">
        <f t="shared" si="27"/>
        <v>4.2929999999999999E-3</v>
      </c>
      <c r="L434" s="47"/>
    </row>
    <row r="435" spans="1:12" ht="12" customHeight="1" x14ac:dyDescent="0.2">
      <c r="A435" s="39" t="s">
        <v>331</v>
      </c>
      <c r="B435" t="s">
        <v>326</v>
      </c>
      <c r="C435">
        <v>0</v>
      </c>
      <c r="D435">
        <v>30291</v>
      </c>
      <c r="E435" s="46"/>
      <c r="F435" s="46" t="str">
        <f t="shared" si="24"/>
        <v>2019–20 TAJI</v>
      </c>
      <c r="G435" s="46" t="str">
        <f t="array" ref="G435">A435&amp;" "&amp;SUM(IF(A435=FinyearEx,IF(C435&lt;=QldEx,1,0),0))</f>
        <v>2019–20 218</v>
      </c>
      <c r="H435" s="46" t="str">
        <f t="array" ref="H435">A435&amp;" "&amp;SUM(IF(A435=FinyearEx,IF(D435&lt;=AustraliaEx,1,0),0))</f>
        <v>2019–20 211</v>
      </c>
      <c r="I435" s="46" t="str">
        <f t="shared" si="25"/>
        <v>TAJI</v>
      </c>
      <c r="J435" s="47">
        <f t="shared" si="26"/>
        <v>0</v>
      </c>
      <c r="K435" s="47">
        <f t="shared" si="27"/>
        <v>3.0290999999999998E-2</v>
      </c>
      <c r="L435" s="47"/>
    </row>
    <row r="436" spans="1:12" ht="12" customHeight="1" x14ac:dyDescent="0.2">
      <c r="A436" s="39" t="s">
        <v>331</v>
      </c>
      <c r="B436" t="s">
        <v>295</v>
      </c>
      <c r="C436">
        <v>0</v>
      </c>
      <c r="D436">
        <v>34882</v>
      </c>
      <c r="E436" s="46"/>
      <c r="F436" s="46" t="str">
        <f t="shared" si="24"/>
        <v>2019–20 TURS</v>
      </c>
      <c r="G436" s="46" t="str">
        <f t="array" ref="G436">A436&amp;" "&amp;SUM(IF(A436=FinyearEx,IF(C436&lt;=QldEx,1,0),0))</f>
        <v>2019–20 218</v>
      </c>
      <c r="H436" s="46" t="str">
        <f t="array" ref="H436">A436&amp;" "&amp;SUM(IF(A436=FinyearEx,IF(D436&lt;=AustraliaEx,1,0),0))</f>
        <v>2019–20 208</v>
      </c>
      <c r="I436" s="46" t="str">
        <f t="shared" si="25"/>
        <v>TURS</v>
      </c>
      <c r="J436" s="47">
        <f t="shared" si="26"/>
        <v>0</v>
      </c>
      <c r="K436" s="47">
        <f t="shared" si="27"/>
        <v>3.4882000000000003E-2</v>
      </c>
      <c r="L436" s="47"/>
    </row>
    <row r="437" spans="1:12" ht="12" customHeight="1" x14ac:dyDescent="0.2">
      <c r="A437" s="39" t="s">
        <v>331</v>
      </c>
      <c r="B437" t="s">
        <v>347</v>
      </c>
      <c r="C437">
        <v>0</v>
      </c>
      <c r="D437">
        <v>234000</v>
      </c>
      <c r="E437" s="46"/>
      <c r="F437" s="46" t="str">
        <f t="shared" si="24"/>
        <v>2019–20 BIOT</v>
      </c>
      <c r="G437" s="46" t="str">
        <f t="array" ref="G437">A437&amp;" "&amp;SUM(IF(A437=FinyearEx,IF(C437&lt;=QldEx,1,0),0))</f>
        <v>2019–20 218</v>
      </c>
      <c r="H437" s="46" t="str">
        <f t="array" ref="H437">A437&amp;" "&amp;SUM(IF(A437=FinyearEx,IF(D437&lt;=AustraliaEx,1,0),0))</f>
        <v>2019–20 196</v>
      </c>
      <c r="I437" s="46" t="str">
        <f t="shared" si="25"/>
        <v>BIOT</v>
      </c>
      <c r="J437" s="47">
        <f t="shared" si="26"/>
        <v>0</v>
      </c>
      <c r="K437" s="47">
        <f t="shared" si="27"/>
        <v>0.23400000000000001</v>
      </c>
      <c r="L437" s="47"/>
    </row>
    <row r="438" spans="1:12" ht="12" customHeight="1" x14ac:dyDescent="0.2">
      <c r="A438" s="39" t="s">
        <v>331</v>
      </c>
      <c r="B438" t="s">
        <v>351</v>
      </c>
      <c r="C438">
        <v>0</v>
      </c>
      <c r="D438">
        <v>9540294</v>
      </c>
      <c r="E438" s="46"/>
      <c r="F438" s="46" t="str">
        <f t="shared" si="24"/>
        <v>2019–20 IWAS</v>
      </c>
      <c r="G438" s="46" t="str">
        <f t="array" ref="G438">A438&amp;" "&amp;SUM(IF(A438=FinyearEx,IF(C438&lt;=QldEx,1,0),0))</f>
        <v>2019–20 218</v>
      </c>
      <c r="H438" s="46" t="str">
        <f t="array" ref="H438">A438&amp;" "&amp;SUM(IF(A438=FinyearEx,IF(D438&lt;=AustraliaEx,1,0),0))</f>
        <v>2019–20 122</v>
      </c>
      <c r="I438" s="46" t="str">
        <f t="shared" si="25"/>
        <v>IWAS</v>
      </c>
      <c r="J438" s="47">
        <f t="shared" si="26"/>
        <v>0</v>
      </c>
      <c r="K438" s="47">
        <f t="shared" si="27"/>
        <v>9.5402939999999994</v>
      </c>
      <c r="L438" s="47"/>
    </row>
    <row r="439" spans="1:12" ht="12" customHeight="1" x14ac:dyDescent="0.2">
      <c r="A439" s="39" t="s">
        <v>331</v>
      </c>
      <c r="B439" t="s">
        <v>248</v>
      </c>
      <c r="C439">
        <v>0</v>
      </c>
      <c r="D439">
        <v>3048</v>
      </c>
      <c r="E439" s="46"/>
      <c r="F439" s="46" t="str">
        <f t="shared" si="24"/>
        <v>2019–20 PITC</v>
      </c>
      <c r="G439" s="46" t="str">
        <f t="array" ref="G439">A439&amp;" "&amp;SUM(IF(A439=FinyearEx,IF(C439&lt;=QldEx,1,0),0))</f>
        <v>2019–20 218</v>
      </c>
      <c r="H439" s="46" t="str">
        <f t="array" ref="H439">A439&amp;" "&amp;SUM(IF(A439=FinyearEx,IF(D439&lt;=AustraliaEx,1,0),0))</f>
        <v>2019–20 218</v>
      </c>
      <c r="I439" s="46" t="str">
        <f t="shared" si="25"/>
        <v>PITC</v>
      </c>
      <c r="J439" s="47">
        <f t="shared" si="26"/>
        <v>0</v>
      </c>
      <c r="K439" s="47">
        <f t="shared" si="27"/>
        <v>3.0479999999999999E-3</v>
      </c>
      <c r="L439" s="47"/>
    </row>
    <row r="440" spans="1:12" ht="12" customHeight="1" x14ac:dyDescent="0.2">
      <c r="A440" s="39" t="s">
        <v>333</v>
      </c>
      <c r="B440" t="s">
        <v>118</v>
      </c>
      <c r="C440">
        <v>30851893</v>
      </c>
      <c r="D440">
        <v>31873215</v>
      </c>
      <c r="E440" s="46"/>
      <c r="F440" s="46" t="str">
        <f t="shared" si="24"/>
        <v>2020–21 AFGH</v>
      </c>
      <c r="G440" s="46" t="str">
        <f t="array" ref="G440">A440&amp;" "&amp;SUM(IF(A440=FinyearEx,IF(C440&lt;=QldEx,1,0),0))</f>
        <v>2020–21 48</v>
      </c>
      <c r="H440" s="46" t="str">
        <f t="array" ref="H440">A440&amp;" "&amp;SUM(IF(A440=FinyearEx,IF(D440&lt;=AustraliaEx,1,0),0))</f>
        <v>2020–21 94</v>
      </c>
      <c r="I440" s="46" t="str">
        <f t="shared" si="25"/>
        <v>AFGH</v>
      </c>
      <c r="J440" s="47">
        <f t="shared" si="26"/>
        <v>30.851893</v>
      </c>
      <c r="K440" s="47">
        <f t="shared" si="27"/>
        <v>31.873214999999998</v>
      </c>
      <c r="L440" s="47"/>
    </row>
    <row r="441" spans="1:12" ht="12" customHeight="1" x14ac:dyDescent="0.2">
      <c r="A441" s="39" t="s">
        <v>333</v>
      </c>
      <c r="B441" t="s">
        <v>119</v>
      </c>
      <c r="C441">
        <v>3210</v>
      </c>
      <c r="D441">
        <v>438287</v>
      </c>
      <c r="E441" s="46"/>
      <c r="F441" s="46" t="str">
        <f t="shared" si="24"/>
        <v>2020–21 AGUA</v>
      </c>
      <c r="G441" s="46" t="str">
        <f t="array" ref="G441">A441&amp;" "&amp;SUM(IF(A441=FinyearEx,IF(C441&lt;=QldEx,1,0),0))</f>
        <v>2020–21 197</v>
      </c>
      <c r="H441" s="46" t="str">
        <f t="array" ref="H441">A441&amp;" "&amp;SUM(IF(A441=FinyearEx,IF(D441&lt;=AustraliaEx,1,0),0))</f>
        <v>2020–21 193</v>
      </c>
      <c r="I441" s="46" t="str">
        <f t="shared" si="25"/>
        <v>AGUA</v>
      </c>
      <c r="J441" s="47">
        <f t="shared" si="26"/>
        <v>3.2100000000000002E-3</v>
      </c>
      <c r="K441" s="47">
        <f t="shared" si="27"/>
        <v>0.43828699999999998</v>
      </c>
      <c r="L441" s="47"/>
    </row>
    <row r="442" spans="1:12" ht="12" customHeight="1" x14ac:dyDescent="0.2">
      <c r="A442" s="39" t="s">
        <v>333</v>
      </c>
      <c r="B442" t="s">
        <v>120</v>
      </c>
      <c r="C442">
        <v>5316</v>
      </c>
      <c r="D442">
        <v>1358626</v>
      </c>
      <c r="E442" s="46"/>
      <c r="F442" s="46" t="str">
        <f t="shared" si="24"/>
        <v>2020–21 ALBA</v>
      </c>
      <c r="G442" s="46" t="str">
        <f t="array" ref="G442">A442&amp;" "&amp;SUM(IF(A442=FinyearEx,IF(C442&lt;=QldEx,1,0),0))</f>
        <v>2020–21 193</v>
      </c>
      <c r="H442" s="46" t="str">
        <f t="array" ref="H442">A442&amp;" "&amp;SUM(IF(A442=FinyearEx,IF(D442&lt;=AustraliaEx,1,0),0))</f>
        <v>2020–21 171</v>
      </c>
      <c r="I442" s="46" t="str">
        <f t="shared" si="25"/>
        <v>ALBA</v>
      </c>
      <c r="J442" s="47">
        <f t="shared" si="26"/>
        <v>5.3160000000000004E-3</v>
      </c>
      <c r="K442" s="47">
        <f t="shared" si="27"/>
        <v>1.3586259999999999</v>
      </c>
      <c r="L442" s="47"/>
    </row>
    <row r="443" spans="1:12" ht="12" customHeight="1" x14ac:dyDescent="0.2">
      <c r="A443" s="39" t="s">
        <v>333</v>
      </c>
      <c r="B443" t="s">
        <v>121</v>
      </c>
      <c r="C443">
        <v>1453758</v>
      </c>
      <c r="D443">
        <v>4901614</v>
      </c>
      <c r="E443" s="46"/>
      <c r="F443" s="46" t="str">
        <f t="shared" si="24"/>
        <v>2020–21 ALGR</v>
      </c>
      <c r="G443" s="46" t="str">
        <f t="array" ref="G443">A443&amp;" "&amp;SUM(IF(A443=FinyearEx,IF(C443&lt;=QldEx,1,0),0))</f>
        <v>2020–21 107</v>
      </c>
      <c r="H443" s="46" t="str">
        <f t="array" ref="H443">A443&amp;" "&amp;SUM(IF(A443=FinyearEx,IF(D443&lt;=AustraliaEx,1,0),0))</f>
        <v>2020–21 137</v>
      </c>
      <c r="I443" s="46" t="str">
        <f t="shared" si="25"/>
        <v>ALGR</v>
      </c>
      <c r="J443" s="47">
        <f t="shared" si="26"/>
        <v>1.4537580000000001</v>
      </c>
      <c r="K443" s="47">
        <f t="shared" si="27"/>
        <v>4.9016140000000004</v>
      </c>
      <c r="L443" s="47"/>
    </row>
    <row r="444" spans="1:12" ht="12" customHeight="1" x14ac:dyDescent="0.2">
      <c r="A444" s="39" t="s">
        <v>333</v>
      </c>
      <c r="B444" t="s">
        <v>122</v>
      </c>
      <c r="C444">
        <v>158137</v>
      </c>
      <c r="D444">
        <v>3465144</v>
      </c>
      <c r="E444" s="46"/>
      <c r="F444" s="46" t="str">
        <f t="shared" si="24"/>
        <v>2020–21 ANGO</v>
      </c>
      <c r="G444" s="46" t="str">
        <f t="array" ref="G444">A444&amp;" "&amp;SUM(IF(A444=FinyearEx,IF(C444&lt;=QldEx,1,0),0))</f>
        <v>2020–21 149</v>
      </c>
      <c r="H444" s="46" t="str">
        <f t="array" ref="H444">A444&amp;" "&amp;SUM(IF(A444=FinyearEx,IF(D444&lt;=AustraliaEx,1,0),0))</f>
        <v>2020–21 148</v>
      </c>
      <c r="I444" s="46" t="str">
        <f t="shared" si="25"/>
        <v>ANGO</v>
      </c>
      <c r="J444" s="47">
        <f t="shared" si="26"/>
        <v>0.158137</v>
      </c>
      <c r="K444" s="47">
        <f t="shared" si="27"/>
        <v>3.465144</v>
      </c>
      <c r="L444" s="47"/>
    </row>
    <row r="445" spans="1:12" ht="12" customHeight="1" x14ac:dyDescent="0.2">
      <c r="A445" s="39" t="s">
        <v>333</v>
      </c>
      <c r="B445" t="s">
        <v>123</v>
      </c>
      <c r="C445">
        <v>1474264</v>
      </c>
      <c r="D445">
        <v>6759816</v>
      </c>
      <c r="E445" s="46"/>
      <c r="F445" s="46" t="str">
        <f t="shared" si="24"/>
        <v>2020–21 ANTC</v>
      </c>
      <c r="G445" s="46" t="str">
        <f t="array" ref="G445">A445&amp;" "&amp;SUM(IF(A445=FinyearEx,IF(C445&lt;=QldEx,1,0),0))</f>
        <v>2020–21 106</v>
      </c>
      <c r="H445" s="46" t="str">
        <f t="array" ref="H445">A445&amp;" "&amp;SUM(IF(A445=FinyearEx,IF(D445&lt;=AustraliaEx,1,0),0))</f>
        <v>2020–21 128</v>
      </c>
      <c r="I445" s="46" t="str">
        <f t="shared" si="25"/>
        <v>ANTC</v>
      </c>
      <c r="J445" s="47">
        <f t="shared" si="26"/>
        <v>1.474264</v>
      </c>
      <c r="K445" s="47">
        <f t="shared" si="27"/>
        <v>6.7598159999999998</v>
      </c>
      <c r="L445" s="47"/>
    </row>
    <row r="446" spans="1:12" ht="12" customHeight="1" x14ac:dyDescent="0.2">
      <c r="A446" s="39" t="s">
        <v>333</v>
      </c>
      <c r="B446" t="s">
        <v>124</v>
      </c>
      <c r="C446">
        <v>619871</v>
      </c>
      <c r="D446">
        <v>873407</v>
      </c>
      <c r="E446" s="46"/>
      <c r="F446" s="46" t="str">
        <f t="shared" si="24"/>
        <v>2020–21 ANTI</v>
      </c>
      <c r="G446" s="46" t="str">
        <f t="array" ref="G446">A446&amp;" "&amp;SUM(IF(A446=FinyearEx,IF(C446&lt;=QldEx,1,0),0))</f>
        <v>2020–21 126</v>
      </c>
      <c r="H446" s="46" t="str">
        <f t="array" ref="H446">A446&amp;" "&amp;SUM(IF(A446=FinyearEx,IF(D446&lt;=AustraliaEx,1,0),0))</f>
        <v>2020–21 181</v>
      </c>
      <c r="I446" s="46" t="str">
        <f t="shared" si="25"/>
        <v>ANTI</v>
      </c>
      <c r="J446" s="47">
        <f t="shared" si="26"/>
        <v>0.61987099999999995</v>
      </c>
      <c r="K446" s="47">
        <f t="shared" si="27"/>
        <v>0.87340700000000004</v>
      </c>
      <c r="L446" s="47"/>
    </row>
    <row r="447" spans="1:12" ht="12" customHeight="1" x14ac:dyDescent="0.2">
      <c r="A447" s="39" t="s">
        <v>333</v>
      </c>
      <c r="B447" t="s">
        <v>125</v>
      </c>
      <c r="C447">
        <v>85160443</v>
      </c>
      <c r="D447">
        <v>222894812</v>
      </c>
      <c r="E447" s="46"/>
      <c r="F447" s="46" t="str">
        <f t="shared" si="24"/>
        <v>2020–21 ARGE</v>
      </c>
      <c r="G447" s="46" t="str">
        <f t="array" ref="G447">A447&amp;" "&amp;SUM(IF(A447=FinyearEx,IF(C447&lt;=QldEx,1,0),0))</f>
        <v>2020–21 38</v>
      </c>
      <c r="H447" s="46" t="str">
        <f t="array" ref="H447">A447&amp;" "&amp;SUM(IF(A447=FinyearEx,IF(D447&lt;=AustraliaEx,1,0),0))</f>
        <v>2020–21 52</v>
      </c>
      <c r="I447" s="46" t="str">
        <f t="shared" si="25"/>
        <v>ARGE</v>
      </c>
      <c r="J447" s="47">
        <f t="shared" si="26"/>
        <v>85.160443000000001</v>
      </c>
      <c r="K447" s="47">
        <f t="shared" si="27"/>
        <v>222.894812</v>
      </c>
      <c r="L447" s="47"/>
    </row>
    <row r="448" spans="1:12" ht="12" customHeight="1" x14ac:dyDescent="0.2">
      <c r="A448" s="39" t="s">
        <v>333</v>
      </c>
      <c r="B448" t="s">
        <v>126</v>
      </c>
      <c r="C448">
        <v>70368</v>
      </c>
      <c r="D448">
        <v>732896</v>
      </c>
      <c r="E448" s="46"/>
      <c r="F448" s="46" t="str">
        <f t="shared" si="24"/>
        <v>2020–21 ARMN</v>
      </c>
      <c r="G448" s="46" t="str">
        <f t="array" ref="G448">A448&amp;" "&amp;SUM(IF(A448=FinyearEx,IF(C448&lt;=QldEx,1,0),0))</f>
        <v>2020–21 166</v>
      </c>
      <c r="H448" s="46" t="str">
        <f t="array" ref="H448">A448&amp;" "&amp;SUM(IF(A448=FinyearEx,IF(D448&lt;=AustraliaEx,1,0),0))</f>
        <v>2020–21 186</v>
      </c>
      <c r="I448" s="46" t="str">
        <f t="shared" si="25"/>
        <v>ARMN</v>
      </c>
      <c r="J448" s="47">
        <f t="shared" si="26"/>
        <v>7.0368E-2</v>
      </c>
      <c r="K448" s="47">
        <f t="shared" si="27"/>
        <v>0.73289599999999999</v>
      </c>
      <c r="L448" s="47"/>
    </row>
    <row r="449" spans="1:12" ht="12" customHeight="1" x14ac:dyDescent="0.2">
      <c r="A449" s="39" t="s">
        <v>333</v>
      </c>
      <c r="B449" t="s">
        <v>127</v>
      </c>
      <c r="C449">
        <v>3306162</v>
      </c>
      <c r="D449">
        <v>50074345</v>
      </c>
      <c r="E449" s="46"/>
      <c r="F449" s="46" t="str">
        <f t="shared" ref="F449:F512" si="28">A449&amp;" "&amp;B449</f>
        <v>2020–21 ASTA</v>
      </c>
      <c r="G449" s="46" t="str">
        <f t="array" ref="G449">A449&amp;" "&amp;SUM(IF(A449=FinyearEx,IF(C449&lt;=QldEx,1,0),0))</f>
        <v>2020–21 85</v>
      </c>
      <c r="H449" s="46" t="str">
        <f t="array" ref="H449">A449&amp;" "&amp;SUM(IF(A449=FinyearEx,IF(D449&lt;=AustraliaEx,1,0),0))</f>
        <v>2020–21 80</v>
      </c>
      <c r="I449" s="46" t="str">
        <f t="shared" ref="I449:I512" si="29">B449</f>
        <v>ASTA</v>
      </c>
      <c r="J449" s="47">
        <f t="shared" ref="J449:J512" si="30">C449/1000000</f>
        <v>3.306162</v>
      </c>
      <c r="K449" s="47">
        <f t="shared" ref="K449:K512" si="31">D449/1000000</f>
        <v>50.074345000000001</v>
      </c>
      <c r="L449" s="47"/>
    </row>
    <row r="450" spans="1:12" ht="12" customHeight="1" x14ac:dyDescent="0.2">
      <c r="A450" s="39" t="s">
        <v>333</v>
      </c>
      <c r="B450" t="s">
        <v>128</v>
      </c>
      <c r="C450">
        <v>5745</v>
      </c>
      <c r="D450">
        <v>3431466</v>
      </c>
      <c r="E450" s="46"/>
      <c r="F450" s="46" t="str">
        <f t="shared" si="28"/>
        <v>2020–21 AZBJ</v>
      </c>
      <c r="G450" s="46" t="str">
        <f t="array" ref="G450">A450&amp;" "&amp;SUM(IF(A450=FinyearEx,IF(C450&lt;=QldEx,1,0),0))</f>
        <v>2020–21 192</v>
      </c>
      <c r="H450" s="46" t="str">
        <f t="array" ref="H450">A450&amp;" "&amp;SUM(IF(A450=FinyearEx,IF(D450&lt;=AustraliaEx,1,0),0))</f>
        <v>2020–21 149</v>
      </c>
      <c r="I450" s="46" t="str">
        <f t="shared" si="29"/>
        <v>AZBJ</v>
      </c>
      <c r="J450" s="47">
        <f t="shared" si="30"/>
        <v>5.7450000000000001E-3</v>
      </c>
      <c r="K450" s="47">
        <f t="shared" si="31"/>
        <v>3.4314659999999999</v>
      </c>
      <c r="L450" s="47"/>
    </row>
    <row r="451" spans="1:12" ht="12" customHeight="1" x14ac:dyDescent="0.2">
      <c r="A451" s="39" t="s">
        <v>333</v>
      </c>
      <c r="B451" t="s">
        <v>129</v>
      </c>
      <c r="C451">
        <v>374975194</v>
      </c>
      <c r="D451">
        <v>1018128947</v>
      </c>
      <c r="E451" s="46"/>
      <c r="F451" s="46" t="str">
        <f t="shared" si="28"/>
        <v>2020–21 BADE</v>
      </c>
      <c r="G451" s="46" t="str">
        <f t="array" ref="G451">A451&amp;" "&amp;SUM(IF(A451=FinyearEx,IF(C451&lt;=QldEx,1,0),0))</f>
        <v>2020–21 19</v>
      </c>
      <c r="H451" s="46" t="str">
        <f t="array" ref="H451">A451&amp;" "&amp;SUM(IF(A451=FinyearEx,IF(D451&lt;=AustraliaEx,1,0),0))</f>
        <v>2020–21 28</v>
      </c>
      <c r="I451" s="46" t="str">
        <f t="shared" si="29"/>
        <v>BADE</v>
      </c>
      <c r="J451" s="47">
        <f t="shared" si="30"/>
        <v>374.97519399999999</v>
      </c>
      <c r="K451" s="47">
        <f t="shared" si="31"/>
        <v>1018.128947</v>
      </c>
      <c r="L451" s="47"/>
    </row>
    <row r="452" spans="1:12" ht="12" customHeight="1" x14ac:dyDescent="0.2">
      <c r="A452" s="39" t="s">
        <v>333</v>
      </c>
      <c r="B452" t="s">
        <v>312</v>
      </c>
      <c r="C452">
        <v>67595</v>
      </c>
      <c r="D452">
        <v>3155866</v>
      </c>
      <c r="E452" s="46"/>
      <c r="F452" s="46" t="str">
        <f t="shared" si="28"/>
        <v>2020–21 BAHA</v>
      </c>
      <c r="G452" s="46" t="str">
        <f t="array" ref="G452">A452&amp;" "&amp;SUM(IF(A452=FinyearEx,IF(C452&lt;=QldEx,1,0),0))</f>
        <v>2020–21 168</v>
      </c>
      <c r="H452" s="46" t="str">
        <f t="array" ref="H452">A452&amp;" "&amp;SUM(IF(A452=FinyearEx,IF(D452&lt;=AustraliaEx,1,0),0))</f>
        <v>2020–21 151</v>
      </c>
      <c r="I452" s="46" t="str">
        <f t="shared" si="29"/>
        <v>BAHA</v>
      </c>
      <c r="J452" s="47">
        <f t="shared" si="30"/>
        <v>6.7595000000000002E-2</v>
      </c>
      <c r="K452" s="47">
        <f t="shared" si="31"/>
        <v>3.1558660000000001</v>
      </c>
      <c r="L452" s="47"/>
    </row>
    <row r="453" spans="1:12" ht="12" customHeight="1" x14ac:dyDescent="0.2">
      <c r="A453" s="39" t="s">
        <v>333</v>
      </c>
      <c r="B453" t="s">
        <v>130</v>
      </c>
      <c r="C453">
        <v>87877</v>
      </c>
      <c r="D453">
        <v>3120654</v>
      </c>
      <c r="E453" s="46"/>
      <c r="F453" s="46" t="str">
        <f t="shared" si="28"/>
        <v>2020–21 BARB</v>
      </c>
      <c r="G453" s="46" t="str">
        <f t="array" ref="G453">A453&amp;" "&amp;SUM(IF(A453=FinyearEx,IF(C453&lt;=QldEx,1,0),0))</f>
        <v>2020–21 162</v>
      </c>
      <c r="H453" s="46" t="str">
        <f t="array" ref="H453">A453&amp;" "&amp;SUM(IF(A453=FinyearEx,IF(D453&lt;=AustraliaEx,1,0),0))</f>
        <v>2020–21 152</v>
      </c>
      <c r="I453" s="46" t="str">
        <f t="shared" si="29"/>
        <v>BARB</v>
      </c>
      <c r="J453" s="47">
        <f t="shared" si="30"/>
        <v>8.7876999999999997E-2</v>
      </c>
      <c r="K453" s="47">
        <f t="shared" si="31"/>
        <v>3.120654</v>
      </c>
      <c r="L453" s="47"/>
    </row>
    <row r="454" spans="1:12" ht="12" customHeight="1" x14ac:dyDescent="0.2">
      <c r="A454" s="39" t="s">
        <v>333</v>
      </c>
      <c r="B454" t="s">
        <v>313</v>
      </c>
      <c r="C454">
        <v>86886</v>
      </c>
      <c r="D454">
        <v>1051362</v>
      </c>
      <c r="E454" s="46"/>
      <c r="F454" s="46" t="str">
        <f t="shared" si="28"/>
        <v>2020–21 BELA</v>
      </c>
      <c r="G454" s="46" t="str">
        <f t="array" ref="G454">A454&amp;" "&amp;SUM(IF(A454=FinyearEx,IF(C454&lt;=QldEx,1,0),0))</f>
        <v>2020–21 163</v>
      </c>
      <c r="H454" s="46" t="str">
        <f t="array" ref="H454">A454&amp;" "&amp;SUM(IF(A454=FinyearEx,IF(D454&lt;=AustraliaEx,1,0),0))</f>
        <v>2020–21 175</v>
      </c>
      <c r="I454" s="46" t="str">
        <f t="shared" si="29"/>
        <v>BELA</v>
      </c>
      <c r="J454" s="47">
        <f t="shared" si="30"/>
        <v>8.6886000000000005E-2</v>
      </c>
      <c r="K454" s="47">
        <f t="shared" si="31"/>
        <v>1.0513619999999999</v>
      </c>
      <c r="L454" s="47"/>
    </row>
    <row r="455" spans="1:12" ht="12" customHeight="1" x14ac:dyDescent="0.2">
      <c r="A455" s="39" t="s">
        <v>333</v>
      </c>
      <c r="B455" t="s">
        <v>131</v>
      </c>
      <c r="C455">
        <v>109373</v>
      </c>
      <c r="D455">
        <v>897807</v>
      </c>
      <c r="E455" s="46"/>
      <c r="F455" s="46" t="str">
        <f t="shared" si="28"/>
        <v>2020–21 BELE</v>
      </c>
      <c r="G455" s="46" t="str">
        <f t="array" ref="G455">A455&amp;" "&amp;SUM(IF(A455=FinyearEx,IF(C455&lt;=QldEx,1,0),0))</f>
        <v>2020–21 157</v>
      </c>
      <c r="H455" s="46" t="str">
        <f t="array" ref="H455">A455&amp;" "&amp;SUM(IF(A455=FinyearEx,IF(D455&lt;=AustraliaEx,1,0),0))</f>
        <v>2020–21 180</v>
      </c>
      <c r="I455" s="46" t="str">
        <f t="shared" si="29"/>
        <v>BELE</v>
      </c>
      <c r="J455" s="47">
        <f t="shared" si="30"/>
        <v>0.109373</v>
      </c>
      <c r="K455" s="47">
        <f t="shared" si="31"/>
        <v>0.89780700000000002</v>
      </c>
      <c r="L455" s="47"/>
    </row>
    <row r="456" spans="1:12" ht="12" customHeight="1" x14ac:dyDescent="0.2">
      <c r="A456" s="39" t="s">
        <v>333</v>
      </c>
      <c r="B456" t="s">
        <v>132</v>
      </c>
      <c r="C456">
        <v>144665603</v>
      </c>
      <c r="D456">
        <v>1121095382</v>
      </c>
      <c r="E456" s="46"/>
      <c r="F456" s="46" t="str">
        <f t="shared" si="28"/>
        <v>2020–21 BELG</v>
      </c>
      <c r="G456" s="46" t="str">
        <f t="array" ref="G456">A456&amp;" "&amp;SUM(IF(A456=FinyearEx,IF(C456&lt;=QldEx,1,0),0))</f>
        <v>2020–21 34</v>
      </c>
      <c r="H456" s="46" t="str">
        <f t="array" ref="H456">A456&amp;" "&amp;SUM(IF(A456=FinyearEx,IF(D456&lt;=AustraliaEx,1,0),0))</f>
        <v>2020–21 27</v>
      </c>
      <c r="I456" s="46" t="str">
        <f t="shared" si="29"/>
        <v>BELG</v>
      </c>
      <c r="J456" s="47">
        <f t="shared" si="30"/>
        <v>144.665603</v>
      </c>
      <c r="K456" s="47">
        <f t="shared" si="31"/>
        <v>1121.095382</v>
      </c>
      <c r="L456" s="47"/>
    </row>
    <row r="457" spans="1:12" ht="12" customHeight="1" x14ac:dyDescent="0.2">
      <c r="A457" s="39" t="s">
        <v>333</v>
      </c>
      <c r="B457" t="s">
        <v>133</v>
      </c>
      <c r="C457">
        <v>143176</v>
      </c>
      <c r="D457">
        <v>1434652</v>
      </c>
      <c r="E457" s="46"/>
      <c r="F457" s="46" t="str">
        <f t="shared" si="28"/>
        <v>2020–21 BENR</v>
      </c>
      <c r="G457" s="46" t="str">
        <f t="array" ref="G457">A457&amp;" "&amp;SUM(IF(A457=FinyearEx,IF(C457&lt;=QldEx,1,0),0))</f>
        <v>2020–21 152</v>
      </c>
      <c r="H457" s="46" t="str">
        <f t="array" ref="H457">A457&amp;" "&amp;SUM(IF(A457=FinyearEx,IF(D457&lt;=AustraliaEx,1,0),0))</f>
        <v>2020–21 169</v>
      </c>
      <c r="I457" s="46" t="str">
        <f t="shared" si="29"/>
        <v>BENR</v>
      </c>
      <c r="J457" s="47">
        <f t="shared" si="30"/>
        <v>0.143176</v>
      </c>
      <c r="K457" s="47">
        <f t="shared" si="31"/>
        <v>1.434652</v>
      </c>
      <c r="L457" s="47"/>
    </row>
    <row r="458" spans="1:12" ht="12" customHeight="1" x14ac:dyDescent="0.2">
      <c r="A458" s="39" t="s">
        <v>333</v>
      </c>
      <c r="B458" t="s">
        <v>134</v>
      </c>
      <c r="C458">
        <v>7888132</v>
      </c>
      <c r="D458">
        <v>1140239713</v>
      </c>
      <c r="E458" s="46"/>
      <c r="F458" s="46" t="str">
        <f t="shared" si="28"/>
        <v>2020–21 BHRN</v>
      </c>
      <c r="G458" s="46" t="str">
        <f t="array" ref="G458">A458&amp;" "&amp;SUM(IF(A458=FinyearEx,IF(C458&lt;=QldEx,1,0),0))</f>
        <v>2020–21 71</v>
      </c>
      <c r="H458" s="46" t="str">
        <f t="array" ref="H458">A458&amp;" "&amp;SUM(IF(A458=FinyearEx,IF(D458&lt;=AustraliaEx,1,0),0))</f>
        <v>2020–21 26</v>
      </c>
      <c r="I458" s="46" t="str">
        <f t="shared" si="29"/>
        <v>BHRN</v>
      </c>
      <c r="J458" s="47">
        <f t="shared" si="30"/>
        <v>7.8881319999999997</v>
      </c>
      <c r="K458" s="47">
        <f t="shared" si="31"/>
        <v>1140.2397129999999</v>
      </c>
      <c r="L458" s="47"/>
    </row>
    <row r="459" spans="1:12" ht="12" customHeight="1" x14ac:dyDescent="0.2">
      <c r="A459" s="39" t="s">
        <v>333</v>
      </c>
      <c r="B459" t="s">
        <v>135</v>
      </c>
      <c r="C459">
        <v>114271</v>
      </c>
      <c r="D459">
        <v>3547788</v>
      </c>
      <c r="E459" s="46"/>
      <c r="F459" s="46" t="str">
        <f t="shared" si="28"/>
        <v>2020–21 BHUT</v>
      </c>
      <c r="G459" s="46" t="str">
        <f t="array" ref="G459">A459&amp;" "&amp;SUM(IF(A459=FinyearEx,IF(C459&lt;=QldEx,1,0),0))</f>
        <v>2020–21 156</v>
      </c>
      <c r="H459" s="46" t="str">
        <f t="array" ref="H459">A459&amp;" "&amp;SUM(IF(A459=FinyearEx,IF(D459&lt;=AustraliaEx,1,0),0))</f>
        <v>2020–21 147</v>
      </c>
      <c r="I459" s="46" t="str">
        <f t="shared" si="29"/>
        <v>BHUT</v>
      </c>
      <c r="J459" s="47">
        <f t="shared" si="30"/>
        <v>0.114271</v>
      </c>
      <c r="K459" s="47">
        <f t="shared" si="31"/>
        <v>3.5477880000000002</v>
      </c>
      <c r="L459" s="47"/>
    </row>
    <row r="460" spans="1:12" ht="12" customHeight="1" x14ac:dyDescent="0.2">
      <c r="A460" s="39" t="s">
        <v>333</v>
      </c>
      <c r="B460" t="s">
        <v>347</v>
      </c>
      <c r="C460">
        <v>0</v>
      </c>
      <c r="D460">
        <v>349280</v>
      </c>
      <c r="E460" s="46"/>
      <c r="F460" s="46" t="str">
        <f t="shared" si="28"/>
        <v>2020–21 BIOT</v>
      </c>
      <c r="G460" s="46" t="str">
        <f t="array" ref="G460">A460&amp;" "&amp;SUM(IF(A460=FinyearEx,IF(C460&lt;=QldEx,1,0),0))</f>
        <v>2020–21 218</v>
      </c>
      <c r="H460" s="46" t="str">
        <f t="array" ref="H460">A460&amp;" "&amp;SUM(IF(A460=FinyearEx,IF(D460&lt;=AustraliaEx,1,0),0))</f>
        <v>2020–21 196</v>
      </c>
      <c r="I460" s="46" t="str">
        <f t="shared" si="29"/>
        <v>BIOT</v>
      </c>
      <c r="J460" s="47">
        <f t="shared" si="30"/>
        <v>0</v>
      </c>
      <c r="K460" s="47">
        <f t="shared" si="31"/>
        <v>0.34927999999999998</v>
      </c>
      <c r="L460" s="47"/>
    </row>
    <row r="461" spans="1:12" ht="12" customHeight="1" x14ac:dyDescent="0.2">
      <c r="A461" s="39" t="s">
        <v>333</v>
      </c>
      <c r="B461" t="s">
        <v>136</v>
      </c>
      <c r="C461">
        <v>45876</v>
      </c>
      <c r="D461">
        <v>869564</v>
      </c>
      <c r="E461" s="46"/>
      <c r="F461" s="46" t="str">
        <f t="shared" si="28"/>
        <v>2020–21 BMDA</v>
      </c>
      <c r="G461" s="46" t="str">
        <f t="array" ref="G461">A461&amp;" "&amp;SUM(IF(A461=FinyearEx,IF(C461&lt;=QldEx,1,0),0))</f>
        <v>2020–21 176</v>
      </c>
      <c r="H461" s="46" t="str">
        <f t="array" ref="H461">A461&amp;" "&amp;SUM(IF(A461=FinyearEx,IF(D461&lt;=AustraliaEx,1,0),0))</f>
        <v>2020–21 182</v>
      </c>
      <c r="I461" s="46" t="str">
        <f t="shared" si="29"/>
        <v>BMDA</v>
      </c>
      <c r="J461" s="47">
        <f t="shared" si="30"/>
        <v>4.5876E-2</v>
      </c>
      <c r="K461" s="47">
        <f t="shared" si="31"/>
        <v>0.869564</v>
      </c>
      <c r="L461" s="47"/>
    </row>
    <row r="462" spans="1:12" ht="12" customHeight="1" x14ac:dyDescent="0.2">
      <c r="A462" s="39" t="s">
        <v>333</v>
      </c>
      <c r="B462" t="s">
        <v>137</v>
      </c>
      <c r="C462">
        <v>80934</v>
      </c>
      <c r="D462">
        <v>268458</v>
      </c>
      <c r="E462" s="46"/>
      <c r="F462" s="46" t="str">
        <f t="shared" si="28"/>
        <v>2020–21 BOHR</v>
      </c>
      <c r="G462" s="46" t="str">
        <f t="array" ref="G462">A462&amp;" "&amp;SUM(IF(A462=FinyearEx,IF(C462&lt;=QldEx,1,0),0))</f>
        <v>2020–21 165</v>
      </c>
      <c r="H462" s="46" t="str">
        <f t="array" ref="H462">A462&amp;" "&amp;SUM(IF(A462=FinyearEx,IF(D462&lt;=AustraliaEx,1,0),0))</f>
        <v>2020–21 198</v>
      </c>
      <c r="I462" s="46" t="str">
        <f t="shared" si="29"/>
        <v>BOHR</v>
      </c>
      <c r="J462" s="47">
        <f t="shared" si="30"/>
        <v>8.0934000000000006E-2</v>
      </c>
      <c r="K462" s="47">
        <f t="shared" si="31"/>
        <v>0.26845799999999997</v>
      </c>
      <c r="L462" s="47"/>
    </row>
    <row r="463" spans="1:12" ht="12" customHeight="1" x14ac:dyDescent="0.2">
      <c r="A463" s="39" t="s">
        <v>333</v>
      </c>
      <c r="B463" t="s">
        <v>138</v>
      </c>
      <c r="C463">
        <v>504203</v>
      </c>
      <c r="D463">
        <v>1427589</v>
      </c>
      <c r="E463" s="46"/>
      <c r="F463" s="46" t="str">
        <f t="shared" si="28"/>
        <v>2020–21 BOLI</v>
      </c>
      <c r="G463" s="46" t="str">
        <f t="array" ref="G463">A463&amp;" "&amp;SUM(IF(A463=FinyearEx,IF(C463&lt;=QldEx,1,0),0))</f>
        <v>2020–21 129</v>
      </c>
      <c r="H463" s="46" t="str">
        <f t="array" ref="H463">A463&amp;" "&amp;SUM(IF(A463=FinyearEx,IF(D463&lt;=AustraliaEx,1,0),0))</f>
        <v>2020–21 170</v>
      </c>
      <c r="I463" s="46" t="str">
        <f t="shared" si="29"/>
        <v>BOLI</v>
      </c>
      <c r="J463" s="47">
        <f t="shared" si="30"/>
        <v>0.50420299999999996</v>
      </c>
      <c r="K463" s="47">
        <f t="shared" si="31"/>
        <v>1.427589</v>
      </c>
      <c r="L463" s="47"/>
    </row>
    <row r="464" spans="1:12" ht="12" customHeight="1" x14ac:dyDescent="0.2">
      <c r="A464" s="39" t="s">
        <v>333</v>
      </c>
      <c r="B464" t="s">
        <v>139</v>
      </c>
      <c r="C464">
        <v>950389</v>
      </c>
      <c r="D464">
        <v>18971765</v>
      </c>
      <c r="E464" s="46"/>
      <c r="F464" s="46" t="str">
        <f t="shared" si="28"/>
        <v>2020–21 BOTS</v>
      </c>
      <c r="G464" s="46" t="str">
        <f t="array" ref="G464">A464&amp;" "&amp;SUM(IF(A464=FinyearEx,IF(C464&lt;=QldEx,1,0),0))</f>
        <v>2020–21 116</v>
      </c>
      <c r="H464" s="46" t="str">
        <f t="array" ref="H464">A464&amp;" "&amp;SUM(IF(A464=FinyearEx,IF(D464&lt;=AustraliaEx,1,0),0))</f>
        <v>2020–21 104</v>
      </c>
      <c r="I464" s="46" t="str">
        <f t="shared" si="29"/>
        <v>BOTS</v>
      </c>
      <c r="J464" s="47">
        <f t="shared" si="30"/>
        <v>0.95038900000000004</v>
      </c>
      <c r="K464" s="47">
        <f t="shared" si="31"/>
        <v>18.971765000000001</v>
      </c>
      <c r="L464" s="47"/>
    </row>
    <row r="465" spans="1:12" ht="12" customHeight="1" x14ac:dyDescent="0.2">
      <c r="A465" s="39" t="s">
        <v>333</v>
      </c>
      <c r="B465" t="s">
        <v>140</v>
      </c>
      <c r="C465">
        <v>678198556</v>
      </c>
      <c r="D465">
        <v>937210869</v>
      </c>
      <c r="E465" s="46"/>
      <c r="F465" s="46" t="str">
        <f t="shared" si="28"/>
        <v>2020–21 BRAZ</v>
      </c>
      <c r="G465" s="46" t="str">
        <f t="array" ref="G465">A465&amp;" "&amp;SUM(IF(A465=FinyearEx,IF(C465&lt;=QldEx,1,0),0))</f>
        <v>2020–21 14</v>
      </c>
      <c r="H465" s="46" t="str">
        <f t="array" ref="H465">A465&amp;" "&amp;SUM(IF(A465=FinyearEx,IF(D465&lt;=AustraliaEx,1,0),0))</f>
        <v>2020–21 29</v>
      </c>
      <c r="I465" s="46" t="str">
        <f t="shared" si="29"/>
        <v>BRAZ</v>
      </c>
      <c r="J465" s="47">
        <f t="shared" si="30"/>
        <v>678.19855600000005</v>
      </c>
      <c r="K465" s="47">
        <f t="shared" si="31"/>
        <v>937.210869</v>
      </c>
      <c r="L465" s="47"/>
    </row>
    <row r="466" spans="1:12" ht="12" customHeight="1" x14ac:dyDescent="0.2">
      <c r="A466" s="39" t="s">
        <v>333</v>
      </c>
      <c r="B466" t="s">
        <v>334</v>
      </c>
      <c r="C466">
        <v>2171</v>
      </c>
      <c r="D466">
        <v>9375697</v>
      </c>
      <c r="E466" s="46"/>
      <c r="F466" s="46" t="str">
        <f t="shared" si="28"/>
        <v>2020–21 BRND</v>
      </c>
      <c r="G466" s="46" t="str">
        <f t="array" ref="G466">A466&amp;" "&amp;SUM(IF(A466=FinyearEx,IF(C466&lt;=QldEx,1,0),0))</f>
        <v>2020–21 198</v>
      </c>
      <c r="H466" s="46" t="str">
        <f t="array" ref="H466">A466&amp;" "&amp;SUM(IF(A466=FinyearEx,IF(D466&lt;=AustraliaEx,1,0),0))</f>
        <v>2020–21 121</v>
      </c>
      <c r="I466" s="46" t="str">
        <f t="shared" si="29"/>
        <v>BRND</v>
      </c>
      <c r="J466" s="47">
        <f t="shared" si="30"/>
        <v>2.1710000000000002E-3</v>
      </c>
      <c r="K466" s="47">
        <f t="shared" si="31"/>
        <v>9.3756970000000006</v>
      </c>
      <c r="L466" s="47"/>
    </row>
    <row r="467" spans="1:12" ht="12" customHeight="1" x14ac:dyDescent="0.2">
      <c r="A467" s="39" t="s">
        <v>333</v>
      </c>
      <c r="B467" t="s">
        <v>141</v>
      </c>
      <c r="C467">
        <v>3740075</v>
      </c>
      <c r="D467">
        <v>513501309</v>
      </c>
      <c r="E467" s="46"/>
      <c r="F467" s="46" t="str">
        <f t="shared" si="28"/>
        <v>2020–21 BRUN</v>
      </c>
      <c r="G467" s="46" t="str">
        <f t="array" ref="G467">A467&amp;" "&amp;SUM(IF(A467=FinyearEx,IF(C467&lt;=QldEx,1,0),0))</f>
        <v>2020–21 82</v>
      </c>
      <c r="H467" s="46" t="str">
        <f t="array" ref="H467">A467&amp;" "&amp;SUM(IF(A467=FinyearEx,IF(D467&lt;=AustraliaEx,1,0),0))</f>
        <v>2020–21 38</v>
      </c>
      <c r="I467" s="46" t="str">
        <f t="shared" si="29"/>
        <v>BRUN</v>
      </c>
      <c r="J467" s="47">
        <f t="shared" si="30"/>
        <v>3.740075</v>
      </c>
      <c r="K467" s="47">
        <f t="shared" si="31"/>
        <v>513.50130899999999</v>
      </c>
      <c r="L467" s="47"/>
    </row>
    <row r="468" spans="1:12" ht="12" customHeight="1" x14ac:dyDescent="0.2">
      <c r="A468" s="39" t="s">
        <v>333</v>
      </c>
      <c r="B468" t="s">
        <v>142</v>
      </c>
      <c r="C468">
        <v>1958074</v>
      </c>
      <c r="D468">
        <v>141846883</v>
      </c>
      <c r="E468" s="46"/>
      <c r="F468" s="46" t="str">
        <f t="shared" si="28"/>
        <v>2020–21 BULG</v>
      </c>
      <c r="G468" s="46" t="str">
        <f t="array" ref="G468">A468&amp;" "&amp;SUM(IF(A468=FinyearEx,IF(C468&lt;=QldEx,1,0),0))</f>
        <v>2020–21 97</v>
      </c>
      <c r="H468" s="46" t="str">
        <f t="array" ref="H468">A468&amp;" "&amp;SUM(IF(A468=FinyearEx,IF(D468&lt;=AustraliaEx,1,0),0))</f>
        <v>2020–21 56</v>
      </c>
      <c r="I468" s="46" t="str">
        <f t="shared" si="29"/>
        <v>BULG</v>
      </c>
      <c r="J468" s="47">
        <f t="shared" si="30"/>
        <v>1.9580740000000001</v>
      </c>
      <c r="K468" s="47">
        <f t="shared" si="31"/>
        <v>141.84688299999999</v>
      </c>
      <c r="L468" s="47"/>
    </row>
    <row r="469" spans="1:12" ht="12" customHeight="1" x14ac:dyDescent="0.2">
      <c r="A469" s="39" t="s">
        <v>333</v>
      </c>
      <c r="B469" t="s">
        <v>143</v>
      </c>
      <c r="C469">
        <v>1196697</v>
      </c>
      <c r="D469">
        <v>14481867</v>
      </c>
      <c r="E469" s="46"/>
      <c r="F469" s="46" t="str">
        <f t="shared" si="28"/>
        <v>2020–21 BURK</v>
      </c>
      <c r="G469" s="46" t="str">
        <f t="array" ref="G469">A469&amp;" "&amp;SUM(IF(A469=FinyearEx,IF(C469&lt;=QldEx,1,0),0))</f>
        <v>2020–21 108</v>
      </c>
      <c r="H469" s="46" t="str">
        <f t="array" ref="H469">A469&amp;" "&amp;SUM(IF(A469=FinyearEx,IF(D469&lt;=AustraliaEx,1,0),0))</f>
        <v>2020–21 113</v>
      </c>
      <c r="I469" s="46" t="str">
        <f t="shared" si="29"/>
        <v>BURK</v>
      </c>
      <c r="J469" s="47">
        <f t="shared" si="30"/>
        <v>1.1966969999999999</v>
      </c>
      <c r="K469" s="47">
        <f t="shared" si="31"/>
        <v>14.481866999999999</v>
      </c>
      <c r="L469" s="47"/>
    </row>
    <row r="470" spans="1:12" ht="12" customHeight="1" x14ac:dyDescent="0.2">
      <c r="A470" s="39" t="s">
        <v>333</v>
      </c>
      <c r="B470" t="s">
        <v>144</v>
      </c>
      <c r="C470">
        <v>14498338</v>
      </c>
      <c r="D470">
        <v>134784736</v>
      </c>
      <c r="E470" s="46"/>
      <c r="F470" s="46" t="str">
        <f t="shared" si="28"/>
        <v>2020–21 BURM</v>
      </c>
      <c r="G470" s="46" t="str">
        <f t="array" ref="G470">A470&amp;" "&amp;SUM(IF(A470=FinyearEx,IF(C470&lt;=QldEx,1,0),0))</f>
        <v>2020–21 57</v>
      </c>
      <c r="H470" s="46" t="str">
        <f t="array" ref="H470">A470&amp;" "&amp;SUM(IF(A470=FinyearEx,IF(D470&lt;=AustraliaEx,1,0),0))</f>
        <v>2020–21 58</v>
      </c>
      <c r="I470" s="46" t="str">
        <f t="shared" si="29"/>
        <v>BURM</v>
      </c>
      <c r="J470" s="47">
        <f t="shared" si="30"/>
        <v>14.498338</v>
      </c>
      <c r="K470" s="47">
        <f t="shared" si="31"/>
        <v>134.78473600000001</v>
      </c>
      <c r="L470" s="47"/>
    </row>
    <row r="471" spans="1:12" ht="12" customHeight="1" x14ac:dyDescent="0.2">
      <c r="A471" s="39" t="s">
        <v>333</v>
      </c>
      <c r="B471" t="s">
        <v>145</v>
      </c>
      <c r="C471">
        <v>50000</v>
      </c>
      <c r="D471">
        <v>173651</v>
      </c>
      <c r="E471" s="46"/>
      <c r="F471" s="46" t="str">
        <f t="shared" si="28"/>
        <v>2020–21 BVIR</v>
      </c>
      <c r="G471" s="46" t="str">
        <f t="array" ref="G471">A471&amp;" "&amp;SUM(IF(A471=FinyearEx,IF(C471&lt;=QldEx,1,0),0))</f>
        <v>2020–21 174</v>
      </c>
      <c r="H471" s="46" t="str">
        <f t="array" ref="H471">A471&amp;" "&amp;SUM(IF(A471=FinyearEx,IF(D471&lt;=AustraliaEx,1,0),0))</f>
        <v>2020–21 202</v>
      </c>
      <c r="I471" s="46" t="str">
        <f t="shared" si="29"/>
        <v>BVIR</v>
      </c>
      <c r="J471" s="47">
        <f t="shared" si="30"/>
        <v>0.05</v>
      </c>
      <c r="K471" s="47">
        <f t="shared" si="31"/>
        <v>0.173651</v>
      </c>
      <c r="L471" s="47"/>
    </row>
    <row r="472" spans="1:12" ht="12" customHeight="1" x14ac:dyDescent="0.2">
      <c r="A472" s="39" t="s">
        <v>333</v>
      </c>
      <c r="B472" t="s">
        <v>146</v>
      </c>
      <c r="C472">
        <v>662977112</v>
      </c>
      <c r="D472">
        <v>2079189634</v>
      </c>
      <c r="E472" s="46"/>
      <c r="F472" s="46" t="str">
        <f t="shared" si="28"/>
        <v>2020–21 CAN</v>
      </c>
      <c r="G472" s="46" t="str">
        <f t="array" ref="G472">A472&amp;" "&amp;SUM(IF(A472=FinyearEx,IF(C472&lt;=QldEx,1,0),0))</f>
        <v>2020–21 15</v>
      </c>
      <c r="H472" s="46" t="str">
        <f t="array" ref="H472">A472&amp;" "&amp;SUM(IF(A472=FinyearEx,IF(D472&lt;=AustraliaEx,1,0),0))</f>
        <v>2020–21 22</v>
      </c>
      <c r="I472" s="46" t="str">
        <f t="shared" si="29"/>
        <v>CAN</v>
      </c>
      <c r="J472" s="47">
        <f t="shared" si="30"/>
        <v>662.97711200000003</v>
      </c>
      <c r="K472" s="47">
        <f t="shared" si="31"/>
        <v>2079.1896339999998</v>
      </c>
      <c r="L472" s="47"/>
    </row>
    <row r="473" spans="1:12" ht="12" customHeight="1" x14ac:dyDescent="0.2">
      <c r="A473" s="39" t="s">
        <v>333</v>
      </c>
      <c r="B473" t="s">
        <v>147</v>
      </c>
      <c r="C473">
        <v>67397</v>
      </c>
      <c r="D473">
        <v>813228</v>
      </c>
      <c r="E473" s="46"/>
      <c r="F473" s="46" t="str">
        <f t="shared" si="28"/>
        <v>2020–21 CAYM</v>
      </c>
      <c r="G473" s="46" t="str">
        <f t="array" ref="G473">A473&amp;" "&amp;SUM(IF(A473=FinyearEx,IF(C473&lt;=QldEx,1,0),0))</f>
        <v>2020–21 169</v>
      </c>
      <c r="H473" s="46" t="str">
        <f t="array" ref="H473">A473&amp;" "&amp;SUM(IF(A473=FinyearEx,IF(D473&lt;=AustraliaEx,1,0),0))</f>
        <v>2020–21 185</v>
      </c>
      <c r="I473" s="46" t="str">
        <f t="shared" si="29"/>
        <v>CAYM</v>
      </c>
      <c r="J473" s="47">
        <f t="shared" si="30"/>
        <v>6.7396999999999999E-2</v>
      </c>
      <c r="K473" s="47">
        <f t="shared" si="31"/>
        <v>0.81322799999999995</v>
      </c>
      <c r="L473" s="47"/>
    </row>
    <row r="474" spans="1:12" ht="12" customHeight="1" x14ac:dyDescent="0.2">
      <c r="A474" s="39" t="s">
        <v>333</v>
      </c>
      <c r="B474" t="s">
        <v>148</v>
      </c>
      <c r="C474">
        <v>0</v>
      </c>
      <c r="D474">
        <v>542258</v>
      </c>
      <c r="E474" s="46"/>
      <c r="F474" s="46" t="str">
        <f t="shared" si="28"/>
        <v>2020–21 CHAD</v>
      </c>
      <c r="G474" s="46" t="str">
        <f t="array" ref="G474">A474&amp;" "&amp;SUM(IF(A474=FinyearEx,IF(C474&lt;=QldEx,1,0),0))</f>
        <v>2020–21 218</v>
      </c>
      <c r="H474" s="46" t="str">
        <f t="array" ref="H474">A474&amp;" "&amp;SUM(IF(A474=FinyearEx,IF(D474&lt;=AustraliaEx,1,0),0))</f>
        <v>2020–21 191</v>
      </c>
      <c r="I474" s="46" t="str">
        <f t="shared" si="29"/>
        <v>CHAD</v>
      </c>
      <c r="J474" s="47">
        <f t="shared" si="30"/>
        <v>0</v>
      </c>
      <c r="K474" s="47">
        <f t="shared" si="31"/>
        <v>0.54225800000000002</v>
      </c>
      <c r="L474" s="47"/>
    </row>
    <row r="475" spans="1:12" ht="12" customHeight="1" x14ac:dyDescent="0.2">
      <c r="A475" s="39" t="s">
        <v>333</v>
      </c>
      <c r="B475" t="s">
        <v>149</v>
      </c>
      <c r="C475">
        <v>14107483346</v>
      </c>
      <c r="D475">
        <v>166076190754</v>
      </c>
      <c r="E475" s="46"/>
      <c r="F475" s="46" t="str">
        <f t="shared" si="28"/>
        <v>2020–21 CHIN</v>
      </c>
      <c r="G475" s="46" t="str">
        <f t="array" ref="G475">A475&amp;" "&amp;SUM(IF(A475=FinyearEx,IF(C475&lt;=QldEx,1,0),0))</f>
        <v>2020–21 1</v>
      </c>
      <c r="H475" s="46" t="str">
        <f t="array" ref="H475">A475&amp;" "&amp;SUM(IF(A475=FinyearEx,IF(D475&lt;=AustraliaEx,1,0),0))</f>
        <v>2020–21 1</v>
      </c>
      <c r="I475" s="46" t="str">
        <f t="shared" si="29"/>
        <v>CHIN</v>
      </c>
      <c r="J475" s="47">
        <f t="shared" si="30"/>
        <v>14107.483346000001</v>
      </c>
      <c r="K475" s="47">
        <f t="shared" si="31"/>
        <v>166076.19075400001</v>
      </c>
      <c r="L475" s="47"/>
    </row>
    <row r="476" spans="1:12" ht="12" customHeight="1" x14ac:dyDescent="0.2">
      <c r="A476" s="39" t="s">
        <v>333</v>
      </c>
      <c r="B476" t="s">
        <v>150</v>
      </c>
      <c r="C476">
        <v>196005954</v>
      </c>
      <c r="D476">
        <v>370587732</v>
      </c>
      <c r="E476" s="46"/>
      <c r="F476" s="46" t="str">
        <f t="shared" si="28"/>
        <v>2020–21 CHLE</v>
      </c>
      <c r="G476" s="46" t="str">
        <f t="array" ref="G476">A476&amp;" "&amp;SUM(IF(A476=FinyearEx,IF(C476&lt;=QldEx,1,0),0))</f>
        <v>2020–21 30</v>
      </c>
      <c r="H476" s="46" t="str">
        <f t="array" ref="H476">A476&amp;" "&amp;SUM(IF(A476=FinyearEx,IF(D476&lt;=AustraliaEx,1,0),0))</f>
        <v>2020–21 43</v>
      </c>
      <c r="I476" s="46" t="str">
        <f t="shared" si="29"/>
        <v>CHLE</v>
      </c>
      <c r="J476" s="47">
        <f t="shared" si="30"/>
        <v>196.005954</v>
      </c>
      <c r="K476" s="47">
        <f t="shared" si="31"/>
        <v>370.58773200000002</v>
      </c>
      <c r="L476" s="47"/>
    </row>
    <row r="477" spans="1:12" ht="12" customHeight="1" x14ac:dyDescent="0.2">
      <c r="A477" s="39" t="s">
        <v>333</v>
      </c>
      <c r="B477" t="s">
        <v>151</v>
      </c>
      <c r="C477">
        <v>239324</v>
      </c>
      <c r="D477">
        <v>33270424</v>
      </c>
      <c r="E477" s="46"/>
      <c r="F477" s="46" t="str">
        <f t="shared" si="28"/>
        <v>2020–21 CHRI</v>
      </c>
      <c r="G477" s="46" t="str">
        <f t="array" ref="G477">A477&amp;" "&amp;SUM(IF(A477=FinyearEx,IF(C477&lt;=QldEx,1,0),0))</f>
        <v>2020–21 143</v>
      </c>
      <c r="H477" s="46" t="str">
        <f t="array" ref="H477">A477&amp;" "&amp;SUM(IF(A477=FinyearEx,IF(D477&lt;=AustraliaEx,1,0),0))</f>
        <v>2020–21 93</v>
      </c>
      <c r="I477" s="46" t="str">
        <f t="shared" si="29"/>
        <v>CHRI</v>
      </c>
      <c r="J477" s="47">
        <f t="shared" si="30"/>
        <v>0.23932400000000001</v>
      </c>
      <c r="K477" s="47">
        <f t="shared" si="31"/>
        <v>33.270423999999998</v>
      </c>
      <c r="L477" s="47"/>
    </row>
    <row r="478" spans="1:12" ht="12" customHeight="1" x14ac:dyDescent="0.2">
      <c r="A478" s="39" t="s">
        <v>333</v>
      </c>
      <c r="B478" t="s">
        <v>152</v>
      </c>
      <c r="C478">
        <v>4012821</v>
      </c>
      <c r="D478">
        <v>104809002</v>
      </c>
      <c r="E478" s="46"/>
      <c r="F478" s="46" t="str">
        <f t="shared" si="28"/>
        <v>2020–21 CMBD</v>
      </c>
      <c r="G478" s="46" t="str">
        <f t="array" ref="G478">A478&amp;" "&amp;SUM(IF(A478=FinyearEx,IF(C478&lt;=QldEx,1,0),0))</f>
        <v>2020–21 79</v>
      </c>
      <c r="H478" s="46" t="str">
        <f t="array" ref="H478">A478&amp;" "&amp;SUM(IF(A478=FinyearEx,IF(D478&lt;=AustraliaEx,1,0),0))</f>
        <v>2020–21 62</v>
      </c>
      <c r="I478" s="46" t="str">
        <f t="shared" si="29"/>
        <v>CMBD</v>
      </c>
      <c r="J478" s="47">
        <f t="shared" si="30"/>
        <v>4.0128209999999997</v>
      </c>
      <c r="K478" s="47">
        <f t="shared" si="31"/>
        <v>104.80900200000001</v>
      </c>
      <c r="L478" s="47"/>
    </row>
    <row r="479" spans="1:12" ht="12" customHeight="1" x14ac:dyDescent="0.2">
      <c r="A479" s="39" t="s">
        <v>333</v>
      </c>
      <c r="B479" t="s">
        <v>153</v>
      </c>
      <c r="C479">
        <v>4750</v>
      </c>
      <c r="D479">
        <v>222407</v>
      </c>
      <c r="E479" s="46"/>
      <c r="F479" s="46" t="str">
        <f t="shared" si="28"/>
        <v>2020–21 COBR</v>
      </c>
      <c r="G479" s="46" t="str">
        <f t="array" ref="G479">A479&amp;" "&amp;SUM(IF(A479=FinyearEx,IF(C479&lt;=QldEx,1,0),0))</f>
        <v>2020–21 195</v>
      </c>
      <c r="H479" s="46" t="str">
        <f t="array" ref="H479">A479&amp;" "&amp;SUM(IF(A479=FinyearEx,IF(D479&lt;=AustraliaEx,1,0),0))</f>
        <v>2020–21 201</v>
      </c>
      <c r="I479" s="46" t="str">
        <f t="shared" si="29"/>
        <v>COBR</v>
      </c>
      <c r="J479" s="47">
        <f t="shared" si="30"/>
        <v>4.7499999999999999E-3</v>
      </c>
      <c r="K479" s="47">
        <f t="shared" si="31"/>
        <v>0.22240699999999999</v>
      </c>
      <c r="L479" s="47"/>
    </row>
    <row r="480" spans="1:12" ht="12" customHeight="1" x14ac:dyDescent="0.2">
      <c r="A480" s="39" t="s">
        <v>333</v>
      </c>
      <c r="B480" t="s">
        <v>154</v>
      </c>
      <c r="C480">
        <v>144300</v>
      </c>
      <c r="D480">
        <v>9668722</v>
      </c>
      <c r="E480" s="46"/>
      <c r="F480" s="46" t="str">
        <f t="shared" si="28"/>
        <v>2020–21 COCO</v>
      </c>
      <c r="G480" s="46" t="str">
        <f t="array" ref="G480">A480&amp;" "&amp;SUM(IF(A480=FinyearEx,IF(C480&lt;=QldEx,1,0),0))</f>
        <v>2020–21 151</v>
      </c>
      <c r="H480" s="46" t="str">
        <f t="array" ref="H480">A480&amp;" "&amp;SUM(IF(A480=FinyearEx,IF(D480&lt;=AustraliaEx,1,0),0))</f>
        <v>2020–21 120</v>
      </c>
      <c r="I480" s="46" t="str">
        <f t="shared" si="29"/>
        <v>COCO</v>
      </c>
      <c r="J480" s="47">
        <f t="shared" si="30"/>
        <v>0.14430000000000001</v>
      </c>
      <c r="K480" s="47">
        <f t="shared" si="31"/>
        <v>9.6687220000000007</v>
      </c>
      <c r="L480" s="47"/>
    </row>
    <row r="481" spans="1:12" ht="12" customHeight="1" x14ac:dyDescent="0.2">
      <c r="A481" s="39" t="s">
        <v>333</v>
      </c>
      <c r="B481" t="s">
        <v>155</v>
      </c>
      <c r="C481">
        <v>12364283</v>
      </c>
      <c r="D481">
        <v>46654461</v>
      </c>
      <c r="E481" s="46"/>
      <c r="F481" s="46" t="str">
        <f t="shared" si="28"/>
        <v>2020–21 COMB</v>
      </c>
      <c r="G481" s="46" t="str">
        <f t="array" ref="G481">A481&amp;" "&amp;SUM(IF(A481=FinyearEx,IF(C481&lt;=QldEx,1,0),0))</f>
        <v>2020–21 60</v>
      </c>
      <c r="H481" s="46" t="str">
        <f t="array" ref="H481">A481&amp;" "&amp;SUM(IF(A481=FinyearEx,IF(D481&lt;=AustraliaEx,1,0),0))</f>
        <v>2020–21 82</v>
      </c>
      <c r="I481" s="46" t="str">
        <f t="shared" si="29"/>
        <v>COMB</v>
      </c>
      <c r="J481" s="47">
        <f t="shared" si="30"/>
        <v>12.364283</v>
      </c>
      <c r="K481" s="47">
        <f t="shared" si="31"/>
        <v>46.654460999999998</v>
      </c>
      <c r="L481" s="47"/>
    </row>
    <row r="482" spans="1:12" ht="12" customHeight="1" x14ac:dyDescent="0.2">
      <c r="A482" s="39" t="s">
        <v>333</v>
      </c>
      <c r="B482" t="s">
        <v>156</v>
      </c>
      <c r="C482">
        <v>1817977</v>
      </c>
      <c r="D482">
        <v>8534237</v>
      </c>
      <c r="E482" s="46"/>
      <c r="F482" s="46" t="str">
        <f t="shared" si="28"/>
        <v>2020–21 COOK</v>
      </c>
      <c r="G482" s="46" t="str">
        <f t="array" ref="G482">A482&amp;" "&amp;SUM(IF(A482=FinyearEx,IF(C482&lt;=QldEx,1,0),0))</f>
        <v>2020–21 99</v>
      </c>
      <c r="H482" s="46" t="str">
        <f t="array" ref="H482">A482&amp;" "&amp;SUM(IF(A482=FinyearEx,IF(D482&lt;=AustraliaEx,1,0),0))</f>
        <v>2020–21 124</v>
      </c>
      <c r="I482" s="46" t="str">
        <f t="shared" si="29"/>
        <v>COOK</v>
      </c>
      <c r="J482" s="47">
        <f t="shared" si="30"/>
        <v>1.817977</v>
      </c>
      <c r="K482" s="47">
        <f t="shared" si="31"/>
        <v>8.5342369999999992</v>
      </c>
      <c r="L482" s="47"/>
    </row>
    <row r="483" spans="1:12" ht="12" customHeight="1" x14ac:dyDescent="0.2">
      <c r="A483" s="39" t="s">
        <v>333</v>
      </c>
      <c r="B483" t="s">
        <v>157</v>
      </c>
      <c r="C483">
        <v>1715805</v>
      </c>
      <c r="D483">
        <v>5301936</v>
      </c>
      <c r="E483" s="46"/>
      <c r="F483" s="46" t="str">
        <f t="shared" si="28"/>
        <v>2020–21 COST</v>
      </c>
      <c r="G483" s="46" t="str">
        <f t="array" ref="G483">A483&amp;" "&amp;SUM(IF(A483=FinyearEx,IF(C483&lt;=QldEx,1,0),0))</f>
        <v>2020–21 101</v>
      </c>
      <c r="H483" s="46" t="str">
        <f t="array" ref="H483">A483&amp;" "&amp;SUM(IF(A483=FinyearEx,IF(D483&lt;=AustraliaEx,1,0),0))</f>
        <v>2020–21 133</v>
      </c>
      <c r="I483" s="46" t="str">
        <f t="shared" si="29"/>
        <v>COST</v>
      </c>
      <c r="J483" s="47">
        <f t="shared" si="30"/>
        <v>1.715805</v>
      </c>
      <c r="K483" s="47">
        <f t="shared" si="31"/>
        <v>5.3019360000000004</v>
      </c>
      <c r="L483" s="47"/>
    </row>
    <row r="484" spans="1:12" ht="12" customHeight="1" x14ac:dyDescent="0.2">
      <c r="A484" s="39" t="s">
        <v>333</v>
      </c>
      <c r="B484" t="s">
        <v>158</v>
      </c>
      <c r="C484">
        <v>51001580</v>
      </c>
      <c r="D484">
        <v>64114890</v>
      </c>
      <c r="E484" s="46"/>
      <c r="F484" s="46" t="str">
        <f t="shared" si="28"/>
        <v>2020–21 CROA</v>
      </c>
      <c r="G484" s="46" t="str">
        <f t="array" ref="G484">A484&amp;" "&amp;SUM(IF(A484=FinyearEx,IF(C484&lt;=QldEx,1,0),0))</f>
        <v>2020–21 43</v>
      </c>
      <c r="H484" s="46" t="str">
        <f t="array" ref="H484">A484&amp;" "&amp;SUM(IF(A484=FinyearEx,IF(D484&lt;=AustraliaEx,1,0),0))</f>
        <v>2020–21 71</v>
      </c>
      <c r="I484" s="46" t="str">
        <f t="shared" si="29"/>
        <v>CROA</v>
      </c>
      <c r="J484" s="47">
        <f t="shared" si="30"/>
        <v>51.001579999999997</v>
      </c>
      <c r="K484" s="47">
        <f t="shared" si="31"/>
        <v>64.114890000000003</v>
      </c>
      <c r="L484" s="47"/>
    </row>
    <row r="485" spans="1:12" ht="12" customHeight="1" x14ac:dyDescent="0.2">
      <c r="A485" s="39" t="s">
        <v>333</v>
      </c>
      <c r="B485" t="s">
        <v>159</v>
      </c>
      <c r="C485">
        <v>24386</v>
      </c>
      <c r="D485">
        <v>448210</v>
      </c>
      <c r="E485" s="46"/>
      <c r="F485" s="46" t="str">
        <f t="shared" si="28"/>
        <v>2020–21 CUBA</v>
      </c>
      <c r="G485" s="46" t="str">
        <f t="array" ref="G485">A485&amp;" "&amp;SUM(IF(A485=FinyearEx,IF(C485&lt;=QldEx,1,0),0))</f>
        <v>2020–21 180</v>
      </c>
      <c r="H485" s="46" t="str">
        <f t="array" ref="H485">A485&amp;" "&amp;SUM(IF(A485=FinyearEx,IF(D485&lt;=AustraliaEx,1,0),0))</f>
        <v>2020–21 192</v>
      </c>
      <c r="I485" s="46" t="str">
        <f t="shared" si="29"/>
        <v>CUBA</v>
      </c>
      <c r="J485" s="47">
        <f t="shared" si="30"/>
        <v>2.4386000000000001E-2</v>
      </c>
      <c r="K485" s="47">
        <f t="shared" si="31"/>
        <v>0.44821</v>
      </c>
      <c r="L485" s="47"/>
    </row>
    <row r="486" spans="1:12" ht="12" customHeight="1" x14ac:dyDescent="0.2">
      <c r="A486" s="39" t="s">
        <v>333</v>
      </c>
      <c r="B486" t="s">
        <v>320</v>
      </c>
      <c r="C486">
        <v>16002</v>
      </c>
      <c r="D486">
        <v>11160968</v>
      </c>
      <c r="E486" s="46"/>
      <c r="F486" s="46" t="str">
        <f t="shared" si="28"/>
        <v>2020–21 CVER</v>
      </c>
      <c r="G486" s="46" t="str">
        <f t="array" ref="G486">A486&amp;" "&amp;SUM(IF(A486=FinyearEx,IF(C486&lt;=QldEx,1,0),0))</f>
        <v>2020–21 186</v>
      </c>
      <c r="H486" s="46" t="str">
        <f t="array" ref="H486">A486&amp;" "&amp;SUM(IF(A486=FinyearEx,IF(D486&lt;=AustraliaEx,1,0),0))</f>
        <v>2020–21 117</v>
      </c>
      <c r="I486" s="46" t="str">
        <f t="shared" si="29"/>
        <v>CVER</v>
      </c>
      <c r="J486" s="47">
        <f t="shared" si="30"/>
        <v>1.6001999999999999E-2</v>
      </c>
      <c r="K486" s="47">
        <f t="shared" si="31"/>
        <v>11.160968</v>
      </c>
      <c r="L486" s="47"/>
    </row>
    <row r="487" spans="1:12" ht="12" customHeight="1" x14ac:dyDescent="0.2">
      <c r="A487" s="39" t="s">
        <v>333</v>
      </c>
      <c r="B487" t="s">
        <v>160</v>
      </c>
      <c r="C487">
        <v>130588</v>
      </c>
      <c r="D487">
        <v>5850464</v>
      </c>
      <c r="E487" s="46"/>
      <c r="F487" s="46" t="str">
        <f t="shared" si="28"/>
        <v>2020–21 CYPR</v>
      </c>
      <c r="G487" s="46" t="str">
        <f t="array" ref="G487">A487&amp;" "&amp;SUM(IF(A487=FinyearEx,IF(C487&lt;=QldEx,1,0),0))</f>
        <v>2020–21 154</v>
      </c>
      <c r="H487" s="46" t="str">
        <f t="array" ref="H487">A487&amp;" "&amp;SUM(IF(A487=FinyearEx,IF(D487&lt;=AustraliaEx,1,0),0))</f>
        <v>2020–21 132</v>
      </c>
      <c r="I487" s="46" t="str">
        <f t="shared" si="29"/>
        <v>CYPR</v>
      </c>
      <c r="J487" s="47">
        <f t="shared" si="30"/>
        <v>0.13058800000000001</v>
      </c>
      <c r="K487" s="47">
        <f t="shared" si="31"/>
        <v>5.8504639999999997</v>
      </c>
      <c r="L487" s="47"/>
    </row>
    <row r="488" spans="1:12" ht="12" customHeight="1" x14ac:dyDescent="0.2">
      <c r="A488" s="39" t="s">
        <v>333</v>
      </c>
      <c r="B488" t="s">
        <v>161</v>
      </c>
      <c r="C488">
        <v>4680592</v>
      </c>
      <c r="D488">
        <v>109975915</v>
      </c>
      <c r="E488" s="46"/>
      <c r="F488" s="46" t="str">
        <f t="shared" si="28"/>
        <v>2020–21 CZEH</v>
      </c>
      <c r="G488" s="46" t="str">
        <f t="array" ref="G488">A488&amp;" "&amp;SUM(IF(A488=FinyearEx,IF(C488&lt;=QldEx,1,0),0))</f>
        <v>2020–21 75</v>
      </c>
      <c r="H488" s="46" t="str">
        <f t="array" ref="H488">A488&amp;" "&amp;SUM(IF(A488=FinyearEx,IF(D488&lt;=AustraliaEx,1,0),0))</f>
        <v>2020–21 60</v>
      </c>
      <c r="I488" s="46" t="str">
        <f t="shared" si="29"/>
        <v>CZEH</v>
      </c>
      <c r="J488" s="47">
        <f t="shared" si="30"/>
        <v>4.6805919999999999</v>
      </c>
      <c r="K488" s="47">
        <f t="shared" si="31"/>
        <v>109.975915</v>
      </c>
      <c r="L488" s="47"/>
    </row>
    <row r="489" spans="1:12" ht="12" customHeight="1" x14ac:dyDescent="0.2">
      <c r="A489" s="39" t="s">
        <v>333</v>
      </c>
      <c r="B489" t="s">
        <v>162</v>
      </c>
      <c r="C489">
        <v>7351433</v>
      </c>
      <c r="D489">
        <v>130340761</v>
      </c>
      <c r="E489" s="46"/>
      <c r="F489" s="46" t="str">
        <f t="shared" si="28"/>
        <v>2020–21 DENM</v>
      </c>
      <c r="G489" s="46" t="str">
        <f t="array" ref="G489">A489&amp;" "&amp;SUM(IF(A489=FinyearEx,IF(C489&lt;=QldEx,1,0),0))</f>
        <v>2020–21 72</v>
      </c>
      <c r="H489" s="46" t="str">
        <f t="array" ref="H489">A489&amp;" "&amp;SUM(IF(A489=FinyearEx,IF(D489&lt;=AustraliaEx,1,0),0))</f>
        <v>2020–21 59</v>
      </c>
      <c r="I489" s="46" t="str">
        <f t="shared" si="29"/>
        <v>DENM</v>
      </c>
      <c r="J489" s="47">
        <f t="shared" si="30"/>
        <v>7.3514330000000001</v>
      </c>
      <c r="K489" s="47">
        <f t="shared" si="31"/>
        <v>130.34076099999999</v>
      </c>
      <c r="L489" s="47"/>
    </row>
    <row r="490" spans="1:12" ht="12" customHeight="1" x14ac:dyDescent="0.2">
      <c r="A490" s="39" t="s">
        <v>333</v>
      </c>
      <c r="B490" t="s">
        <v>315</v>
      </c>
      <c r="C490">
        <v>847952</v>
      </c>
      <c r="D490">
        <v>2839769</v>
      </c>
      <c r="E490" s="46"/>
      <c r="F490" s="46" t="str">
        <f t="shared" si="28"/>
        <v>2020–21 DJIB</v>
      </c>
      <c r="G490" s="46" t="str">
        <f t="array" ref="G490">A490&amp;" "&amp;SUM(IF(A490=FinyearEx,IF(C490&lt;=QldEx,1,0),0))</f>
        <v>2020–21 120</v>
      </c>
      <c r="H490" s="46" t="str">
        <f t="array" ref="H490">A490&amp;" "&amp;SUM(IF(A490=FinyearEx,IF(D490&lt;=AustraliaEx,1,0),0))</f>
        <v>2020–21 155</v>
      </c>
      <c r="I490" s="46" t="str">
        <f t="shared" si="29"/>
        <v>DJIB</v>
      </c>
      <c r="J490" s="47">
        <f t="shared" si="30"/>
        <v>0.84795200000000004</v>
      </c>
      <c r="K490" s="47">
        <f t="shared" si="31"/>
        <v>2.839769</v>
      </c>
      <c r="L490" s="47"/>
    </row>
    <row r="491" spans="1:12" ht="12" customHeight="1" x14ac:dyDescent="0.2">
      <c r="A491" s="39" t="s">
        <v>333</v>
      </c>
      <c r="B491" t="s">
        <v>321</v>
      </c>
      <c r="C491">
        <v>0</v>
      </c>
      <c r="D491">
        <v>86549</v>
      </c>
      <c r="E491" s="46"/>
      <c r="F491" s="46" t="str">
        <f t="shared" si="28"/>
        <v>2020–21 DMCA</v>
      </c>
      <c r="G491" s="46" t="str">
        <f t="array" ref="G491">A491&amp;" "&amp;SUM(IF(A491=FinyearEx,IF(C491&lt;=QldEx,1,0),0))</f>
        <v>2020–21 218</v>
      </c>
      <c r="H491" s="46" t="str">
        <f t="array" ref="H491">A491&amp;" "&amp;SUM(IF(A491=FinyearEx,IF(D491&lt;=AustraliaEx,1,0),0))</f>
        <v>2020–21 207</v>
      </c>
      <c r="I491" s="46" t="str">
        <f t="shared" si="29"/>
        <v>DMCA</v>
      </c>
      <c r="J491" s="47">
        <f t="shared" si="30"/>
        <v>0</v>
      </c>
      <c r="K491" s="47">
        <f t="shared" si="31"/>
        <v>8.6549000000000001E-2</v>
      </c>
      <c r="L491" s="47"/>
    </row>
    <row r="492" spans="1:12" ht="12" customHeight="1" x14ac:dyDescent="0.2">
      <c r="A492" s="39" t="s">
        <v>333</v>
      </c>
      <c r="B492" t="s">
        <v>163</v>
      </c>
      <c r="C492">
        <v>385424</v>
      </c>
      <c r="D492">
        <v>11056909</v>
      </c>
      <c r="E492" s="46"/>
      <c r="F492" s="46" t="str">
        <f t="shared" si="28"/>
        <v>2020–21 DOMI</v>
      </c>
      <c r="G492" s="46" t="str">
        <f t="array" ref="G492">A492&amp;" "&amp;SUM(IF(A492=FinyearEx,IF(C492&lt;=QldEx,1,0),0))</f>
        <v>2020–21 134</v>
      </c>
      <c r="H492" s="46" t="str">
        <f t="array" ref="H492">A492&amp;" "&amp;SUM(IF(A492=FinyearEx,IF(D492&lt;=AustraliaEx,1,0),0))</f>
        <v>2020–21 118</v>
      </c>
      <c r="I492" s="46" t="str">
        <f t="shared" si="29"/>
        <v>DOMI</v>
      </c>
      <c r="J492" s="47">
        <f t="shared" si="30"/>
        <v>0.38542399999999999</v>
      </c>
      <c r="K492" s="47">
        <f t="shared" si="31"/>
        <v>11.056908999999999</v>
      </c>
      <c r="L492" s="47"/>
    </row>
    <row r="493" spans="1:12" ht="12" customHeight="1" x14ac:dyDescent="0.2">
      <c r="A493" s="39" t="s">
        <v>333</v>
      </c>
      <c r="B493" t="s">
        <v>164</v>
      </c>
      <c r="C493">
        <v>2103061</v>
      </c>
      <c r="D493">
        <v>12056678</v>
      </c>
      <c r="E493" s="46"/>
      <c r="F493" s="46" t="str">
        <f t="shared" si="28"/>
        <v>2020–21 ECUA</v>
      </c>
      <c r="G493" s="46" t="str">
        <f t="array" ref="G493">A493&amp;" "&amp;SUM(IF(A493=FinyearEx,IF(C493&lt;=QldEx,1,0),0))</f>
        <v>2020–21 95</v>
      </c>
      <c r="H493" s="46" t="str">
        <f t="array" ref="H493">A493&amp;" "&amp;SUM(IF(A493=FinyearEx,IF(D493&lt;=AustraliaEx,1,0),0))</f>
        <v>2020–21 116</v>
      </c>
      <c r="I493" s="46" t="str">
        <f t="shared" si="29"/>
        <v>ECUA</v>
      </c>
      <c r="J493" s="47">
        <f t="shared" si="30"/>
        <v>2.1030609999999998</v>
      </c>
      <c r="K493" s="47">
        <f t="shared" si="31"/>
        <v>12.056678</v>
      </c>
      <c r="L493" s="47"/>
    </row>
    <row r="494" spans="1:12" ht="12" customHeight="1" x14ac:dyDescent="0.2">
      <c r="A494" s="39" t="s">
        <v>333</v>
      </c>
      <c r="B494" t="s">
        <v>316</v>
      </c>
      <c r="C494">
        <v>0</v>
      </c>
      <c r="D494">
        <v>417407</v>
      </c>
      <c r="E494" s="46"/>
      <c r="F494" s="46" t="str">
        <f t="shared" si="28"/>
        <v>2020–21 EGUI</v>
      </c>
      <c r="G494" s="46" t="str">
        <f t="array" ref="G494">A494&amp;" "&amp;SUM(IF(A494=FinyearEx,IF(C494&lt;=QldEx,1,0),0))</f>
        <v>2020–21 218</v>
      </c>
      <c r="H494" s="46" t="str">
        <f t="array" ref="H494">A494&amp;" "&amp;SUM(IF(A494=FinyearEx,IF(D494&lt;=AustraliaEx,1,0),0))</f>
        <v>2020–21 194</v>
      </c>
      <c r="I494" s="46" t="str">
        <f t="shared" si="29"/>
        <v>EGUI</v>
      </c>
      <c r="J494" s="47">
        <f t="shared" si="30"/>
        <v>0</v>
      </c>
      <c r="K494" s="47">
        <f t="shared" si="31"/>
        <v>0.41740699999999997</v>
      </c>
      <c r="L494" s="47"/>
    </row>
    <row r="495" spans="1:12" ht="12" customHeight="1" x14ac:dyDescent="0.2">
      <c r="A495" s="39" t="s">
        <v>333</v>
      </c>
      <c r="B495" t="s">
        <v>165</v>
      </c>
      <c r="C495">
        <v>90611084</v>
      </c>
      <c r="D495">
        <v>589049178</v>
      </c>
      <c r="E495" s="46"/>
      <c r="F495" s="46" t="str">
        <f t="shared" si="28"/>
        <v>2020–21 EGYP</v>
      </c>
      <c r="G495" s="46" t="str">
        <f t="array" ref="G495">A495&amp;" "&amp;SUM(IF(A495=FinyearEx,IF(C495&lt;=QldEx,1,0),0))</f>
        <v>2020–21 37</v>
      </c>
      <c r="H495" s="46" t="str">
        <f t="array" ref="H495">A495&amp;" "&amp;SUM(IF(A495=FinyearEx,IF(D495&lt;=AustraliaEx,1,0),0))</f>
        <v>2020–21 36</v>
      </c>
      <c r="I495" s="46" t="str">
        <f t="shared" si="29"/>
        <v>EGYP</v>
      </c>
      <c r="J495" s="47">
        <f t="shared" si="30"/>
        <v>90.611084000000005</v>
      </c>
      <c r="K495" s="47">
        <f t="shared" si="31"/>
        <v>589.04917799999998</v>
      </c>
      <c r="L495" s="47"/>
    </row>
    <row r="496" spans="1:12" ht="12" customHeight="1" x14ac:dyDescent="0.2">
      <c r="A496" s="39" t="s">
        <v>333</v>
      </c>
      <c r="B496" t="s">
        <v>166</v>
      </c>
      <c r="C496">
        <v>165485</v>
      </c>
      <c r="D496">
        <v>4024564</v>
      </c>
      <c r="E496" s="46"/>
      <c r="F496" s="46" t="str">
        <f t="shared" si="28"/>
        <v>2020–21 ERIT</v>
      </c>
      <c r="G496" s="46" t="str">
        <f t="array" ref="G496">A496&amp;" "&amp;SUM(IF(A496=FinyearEx,IF(C496&lt;=QldEx,1,0),0))</f>
        <v>2020–21 148</v>
      </c>
      <c r="H496" s="46" t="str">
        <f t="array" ref="H496">A496&amp;" "&amp;SUM(IF(A496=FinyearEx,IF(D496&lt;=AustraliaEx,1,0),0))</f>
        <v>2020–21 144</v>
      </c>
      <c r="I496" s="46" t="str">
        <f t="shared" si="29"/>
        <v>ERIT</v>
      </c>
      <c r="J496" s="47">
        <f t="shared" si="30"/>
        <v>0.16548499999999999</v>
      </c>
      <c r="K496" s="47">
        <f t="shared" si="31"/>
        <v>4.0245639999999998</v>
      </c>
      <c r="L496" s="47"/>
    </row>
    <row r="497" spans="1:12" ht="12" customHeight="1" x14ac:dyDescent="0.2">
      <c r="A497" s="39" t="s">
        <v>333</v>
      </c>
      <c r="B497" t="s">
        <v>167</v>
      </c>
      <c r="C497">
        <v>229742</v>
      </c>
      <c r="D497">
        <v>4863687</v>
      </c>
      <c r="E497" s="46"/>
      <c r="F497" s="46" t="str">
        <f t="shared" si="28"/>
        <v>2020–21 ESTO</v>
      </c>
      <c r="G497" s="46" t="str">
        <f t="array" ref="G497">A497&amp;" "&amp;SUM(IF(A497=FinyearEx,IF(C497&lt;=QldEx,1,0),0))</f>
        <v>2020–21 145</v>
      </c>
      <c r="H497" s="46" t="str">
        <f t="array" ref="H497">A497&amp;" "&amp;SUM(IF(A497=FinyearEx,IF(D497&lt;=AustraliaEx,1,0),0))</f>
        <v>2020–21 139</v>
      </c>
      <c r="I497" s="46" t="str">
        <f t="shared" si="29"/>
        <v>ESTO</v>
      </c>
      <c r="J497" s="47">
        <f t="shared" si="30"/>
        <v>0.229742</v>
      </c>
      <c r="K497" s="47">
        <f t="shared" si="31"/>
        <v>4.8636869999999996</v>
      </c>
      <c r="L497" s="47"/>
    </row>
    <row r="498" spans="1:12" ht="12" customHeight="1" x14ac:dyDescent="0.2">
      <c r="A498" s="39" t="s">
        <v>333</v>
      </c>
      <c r="B498" t="s">
        <v>168</v>
      </c>
      <c r="C498">
        <v>100182</v>
      </c>
      <c r="D498">
        <v>2116953</v>
      </c>
      <c r="E498" s="46"/>
      <c r="F498" s="46" t="str">
        <f t="shared" si="28"/>
        <v>2020–21 ETHI</v>
      </c>
      <c r="G498" s="46" t="str">
        <f t="array" ref="G498">A498&amp;" "&amp;SUM(IF(A498=FinyearEx,IF(C498&lt;=QldEx,1,0),0))</f>
        <v>2020–21 160</v>
      </c>
      <c r="H498" s="46" t="str">
        <f t="array" ref="H498">A498&amp;" "&amp;SUM(IF(A498=FinyearEx,IF(D498&lt;=AustraliaEx,1,0),0))</f>
        <v>2020–21 159</v>
      </c>
      <c r="I498" s="46" t="str">
        <f t="shared" si="29"/>
        <v>ETHI</v>
      </c>
      <c r="J498" s="47">
        <f t="shared" si="30"/>
        <v>0.10018199999999999</v>
      </c>
      <c r="K498" s="47">
        <f t="shared" si="31"/>
        <v>2.1169530000000001</v>
      </c>
      <c r="L498" s="47"/>
    </row>
    <row r="499" spans="1:12" ht="12" customHeight="1" x14ac:dyDescent="0.2">
      <c r="A499" s="39" t="s">
        <v>333</v>
      </c>
      <c r="B499" t="s">
        <v>169</v>
      </c>
      <c r="C499">
        <v>3290969</v>
      </c>
      <c r="D499">
        <v>36304141</v>
      </c>
      <c r="E499" s="46"/>
      <c r="F499" s="46" t="str">
        <f t="shared" si="28"/>
        <v>2020–21 ETMR</v>
      </c>
      <c r="G499" s="46" t="str">
        <f t="array" ref="G499">A499&amp;" "&amp;SUM(IF(A499=FinyearEx,IF(C499&lt;=QldEx,1,0),0))</f>
        <v>2020–21 86</v>
      </c>
      <c r="H499" s="46" t="str">
        <f t="array" ref="H499">A499&amp;" "&amp;SUM(IF(A499=FinyearEx,IF(D499&lt;=AustraliaEx,1,0),0))</f>
        <v>2020–21 88</v>
      </c>
      <c r="I499" s="46" t="str">
        <f t="shared" si="29"/>
        <v>ETMR</v>
      </c>
      <c r="J499" s="47">
        <f t="shared" si="30"/>
        <v>3.290969</v>
      </c>
      <c r="K499" s="47">
        <f t="shared" si="31"/>
        <v>36.304141000000001</v>
      </c>
      <c r="L499" s="47"/>
    </row>
    <row r="500" spans="1:12" ht="12" customHeight="1" x14ac:dyDescent="0.2">
      <c r="A500" s="39" t="s">
        <v>333</v>
      </c>
      <c r="B500" t="s">
        <v>317</v>
      </c>
      <c r="C500">
        <v>105616</v>
      </c>
      <c r="D500">
        <v>132614</v>
      </c>
      <c r="E500" s="46"/>
      <c r="F500" s="46" t="str">
        <f t="shared" si="28"/>
        <v>2020–21 FALK</v>
      </c>
      <c r="G500" s="46" t="str">
        <f t="array" ref="G500">A500&amp;" "&amp;SUM(IF(A500=FinyearEx,IF(C500&lt;=QldEx,1,0),0))</f>
        <v>2020–21 158</v>
      </c>
      <c r="H500" s="46" t="str">
        <f t="array" ref="H500">A500&amp;" "&amp;SUM(IF(A500=FinyearEx,IF(D500&lt;=AustraliaEx,1,0),0))</f>
        <v>2020–21 206</v>
      </c>
      <c r="I500" s="46" t="str">
        <f t="shared" si="29"/>
        <v>FALK</v>
      </c>
      <c r="J500" s="47">
        <f t="shared" si="30"/>
        <v>0.105616</v>
      </c>
      <c r="K500" s="47">
        <f t="shared" si="31"/>
        <v>0.13261400000000001</v>
      </c>
      <c r="L500" s="47"/>
    </row>
    <row r="501" spans="1:12" ht="12" customHeight="1" x14ac:dyDescent="0.2">
      <c r="A501" s="39" t="s">
        <v>333</v>
      </c>
      <c r="B501" t="s">
        <v>170</v>
      </c>
      <c r="C501">
        <v>14554</v>
      </c>
      <c r="D501">
        <v>856199</v>
      </c>
      <c r="E501" s="46"/>
      <c r="F501" s="46" t="str">
        <f t="shared" si="28"/>
        <v>2020–21 FCAM</v>
      </c>
      <c r="G501" s="46" t="str">
        <f t="array" ref="G501">A501&amp;" "&amp;SUM(IF(A501=FinyearEx,IF(C501&lt;=QldEx,1,0),0))</f>
        <v>2020–21 187</v>
      </c>
      <c r="H501" s="46" t="str">
        <f t="array" ref="H501">A501&amp;" "&amp;SUM(IF(A501=FinyearEx,IF(D501&lt;=AustraliaEx,1,0),0))</f>
        <v>2020–21 183</v>
      </c>
      <c r="I501" s="46" t="str">
        <f t="shared" si="29"/>
        <v>FCAM</v>
      </c>
      <c r="J501" s="47">
        <f t="shared" si="30"/>
        <v>1.4553999999999999E-2</v>
      </c>
      <c r="K501" s="47">
        <f t="shared" si="31"/>
        <v>0.85619900000000004</v>
      </c>
      <c r="L501" s="47"/>
    </row>
    <row r="502" spans="1:12" ht="12" customHeight="1" x14ac:dyDescent="0.2">
      <c r="A502" s="39" t="s">
        <v>333</v>
      </c>
      <c r="B502" t="s">
        <v>171</v>
      </c>
      <c r="C502">
        <v>314753405</v>
      </c>
      <c r="D502">
        <v>3666279507</v>
      </c>
      <c r="E502" s="46"/>
      <c r="F502" s="46" t="str">
        <f t="shared" si="28"/>
        <v>2020–21 FGMY</v>
      </c>
      <c r="G502" s="46" t="str">
        <f t="array" ref="G502">A502&amp;" "&amp;SUM(IF(A502=FinyearEx,IF(C502&lt;=QldEx,1,0),0))</f>
        <v>2020–21 22</v>
      </c>
      <c r="H502" s="46" t="str">
        <f t="array" ref="H502">A502&amp;" "&amp;SUM(IF(A502=FinyearEx,IF(D502&lt;=AustraliaEx,1,0),0))</f>
        <v>2020–21 16</v>
      </c>
      <c r="I502" s="46" t="str">
        <f t="shared" si="29"/>
        <v>FGMY</v>
      </c>
      <c r="J502" s="47">
        <f t="shared" si="30"/>
        <v>314.75340499999999</v>
      </c>
      <c r="K502" s="47">
        <f t="shared" si="31"/>
        <v>3666.2795070000002</v>
      </c>
      <c r="L502" s="47"/>
    </row>
    <row r="503" spans="1:12" ht="12" customHeight="1" x14ac:dyDescent="0.2">
      <c r="A503" s="39" t="s">
        <v>333</v>
      </c>
      <c r="B503" t="s">
        <v>172</v>
      </c>
      <c r="C503">
        <v>51553641</v>
      </c>
      <c r="D503">
        <v>356589060</v>
      </c>
      <c r="E503" s="46"/>
      <c r="F503" s="46" t="str">
        <f t="shared" si="28"/>
        <v>2020–21 FIJI</v>
      </c>
      <c r="G503" s="46" t="str">
        <f t="array" ref="G503">A503&amp;" "&amp;SUM(IF(A503=FinyearEx,IF(C503&lt;=QldEx,1,0),0))</f>
        <v>2020–21 42</v>
      </c>
      <c r="H503" s="46" t="str">
        <f t="array" ref="H503">A503&amp;" "&amp;SUM(IF(A503=FinyearEx,IF(D503&lt;=AustraliaEx,1,0),0))</f>
        <v>2020–21 44</v>
      </c>
      <c r="I503" s="46" t="str">
        <f t="shared" si="29"/>
        <v>FIJI</v>
      </c>
      <c r="J503" s="47">
        <f t="shared" si="30"/>
        <v>51.553640999999999</v>
      </c>
      <c r="K503" s="47">
        <f t="shared" si="31"/>
        <v>356.58906000000002</v>
      </c>
      <c r="L503" s="47"/>
    </row>
    <row r="504" spans="1:12" ht="12" customHeight="1" x14ac:dyDescent="0.2">
      <c r="A504" s="39" t="s">
        <v>333</v>
      </c>
      <c r="B504" t="s">
        <v>173</v>
      </c>
      <c r="C504">
        <v>14640257</v>
      </c>
      <c r="D504">
        <v>225660578</v>
      </c>
      <c r="E504" s="46"/>
      <c r="F504" s="46" t="str">
        <f t="shared" si="28"/>
        <v>2020–21 FINL</v>
      </c>
      <c r="G504" s="46" t="str">
        <f t="array" ref="G504">A504&amp;" "&amp;SUM(IF(A504=FinyearEx,IF(C504&lt;=QldEx,1,0),0))</f>
        <v>2020–21 56</v>
      </c>
      <c r="H504" s="46" t="str">
        <f t="array" ref="H504">A504&amp;" "&amp;SUM(IF(A504=FinyearEx,IF(D504&lt;=AustraliaEx,1,0),0))</f>
        <v>2020–21 51</v>
      </c>
      <c r="I504" s="46" t="str">
        <f t="shared" si="29"/>
        <v>FINL</v>
      </c>
      <c r="J504" s="47">
        <f t="shared" si="30"/>
        <v>14.640257</v>
      </c>
      <c r="K504" s="47">
        <f t="shared" si="31"/>
        <v>225.66057799999999</v>
      </c>
      <c r="L504" s="47"/>
    </row>
    <row r="505" spans="1:12" ht="12" customHeight="1" x14ac:dyDescent="0.2">
      <c r="A505" s="39" t="s">
        <v>333</v>
      </c>
      <c r="B505" t="s">
        <v>174</v>
      </c>
      <c r="C505">
        <v>335216450</v>
      </c>
      <c r="D505">
        <v>2297510034</v>
      </c>
      <c r="E505" s="46"/>
      <c r="F505" s="46" t="str">
        <f t="shared" si="28"/>
        <v>2020–21 FRAN</v>
      </c>
      <c r="G505" s="46" t="str">
        <f t="array" ref="G505">A505&amp;" "&amp;SUM(IF(A505=FinyearEx,IF(C505&lt;=QldEx,1,0),0))</f>
        <v>2020–21 20</v>
      </c>
      <c r="H505" s="46" t="str">
        <f t="array" ref="H505">A505&amp;" "&amp;SUM(IF(A505=FinyearEx,IF(D505&lt;=AustraliaEx,1,0),0))</f>
        <v>2020–21 20</v>
      </c>
      <c r="I505" s="46" t="str">
        <f t="shared" si="29"/>
        <v>FRAN</v>
      </c>
      <c r="J505" s="47">
        <f t="shared" si="30"/>
        <v>335.21645000000001</v>
      </c>
      <c r="K505" s="47">
        <f t="shared" si="31"/>
        <v>2297.5100339999999</v>
      </c>
      <c r="L505" s="47"/>
    </row>
    <row r="506" spans="1:12" ht="12" customHeight="1" x14ac:dyDescent="0.2">
      <c r="A506" s="39" t="s">
        <v>333</v>
      </c>
      <c r="B506" t="s">
        <v>175</v>
      </c>
      <c r="C506">
        <v>82596</v>
      </c>
      <c r="D506">
        <v>952236</v>
      </c>
      <c r="E506" s="46"/>
      <c r="F506" s="46" t="str">
        <f t="shared" si="28"/>
        <v>2020–21 FWIN</v>
      </c>
      <c r="G506" s="46" t="str">
        <f t="array" ref="G506">A506&amp;" "&amp;SUM(IF(A506=FinyearEx,IF(C506&lt;=QldEx,1,0),0))</f>
        <v>2020–21 164</v>
      </c>
      <c r="H506" s="46" t="str">
        <f t="array" ref="H506">A506&amp;" "&amp;SUM(IF(A506=FinyearEx,IF(D506&lt;=AustraliaEx,1,0),0))</f>
        <v>2020–21 178</v>
      </c>
      <c r="I506" s="46" t="str">
        <f t="shared" si="29"/>
        <v>FWIN</v>
      </c>
      <c r="J506" s="47">
        <f t="shared" si="30"/>
        <v>8.2596000000000003E-2</v>
      </c>
      <c r="K506" s="47">
        <f t="shared" si="31"/>
        <v>0.95223599999999997</v>
      </c>
      <c r="L506" s="47"/>
    </row>
    <row r="507" spans="1:12" ht="12" customHeight="1" x14ac:dyDescent="0.2">
      <c r="A507" s="39" t="s">
        <v>333</v>
      </c>
      <c r="B507" t="s">
        <v>176</v>
      </c>
      <c r="C507">
        <v>115155</v>
      </c>
      <c r="D507">
        <v>1990727</v>
      </c>
      <c r="E507" s="46"/>
      <c r="F507" s="46" t="str">
        <f t="shared" si="28"/>
        <v>2020–21 FYRM</v>
      </c>
      <c r="G507" s="46" t="str">
        <f t="array" ref="G507">A507&amp;" "&amp;SUM(IF(A507=FinyearEx,IF(C507&lt;=QldEx,1,0),0))</f>
        <v>2020–21 155</v>
      </c>
      <c r="H507" s="46" t="str">
        <f t="array" ref="H507">A507&amp;" "&amp;SUM(IF(A507=FinyearEx,IF(D507&lt;=AustraliaEx,1,0),0))</f>
        <v>2020–21 161</v>
      </c>
      <c r="I507" s="46" t="str">
        <f t="shared" si="29"/>
        <v>FYRM</v>
      </c>
      <c r="J507" s="47">
        <f t="shared" si="30"/>
        <v>0.11515499999999999</v>
      </c>
      <c r="K507" s="47">
        <f t="shared" si="31"/>
        <v>1.9907269999999999</v>
      </c>
      <c r="L507" s="47"/>
    </row>
    <row r="508" spans="1:12" ht="12" customHeight="1" x14ac:dyDescent="0.2">
      <c r="A508" s="39" t="s">
        <v>333</v>
      </c>
      <c r="B508" t="s">
        <v>177</v>
      </c>
      <c r="C508">
        <v>496177</v>
      </c>
      <c r="D508">
        <v>2072993</v>
      </c>
      <c r="E508" s="46"/>
      <c r="F508" s="46" t="str">
        <f t="shared" si="28"/>
        <v>2020–21 GABO</v>
      </c>
      <c r="G508" s="46" t="str">
        <f t="array" ref="G508">A508&amp;" "&amp;SUM(IF(A508=FinyearEx,IF(C508&lt;=QldEx,1,0),0))</f>
        <v>2020–21 130</v>
      </c>
      <c r="H508" s="46" t="str">
        <f t="array" ref="H508">A508&amp;" "&amp;SUM(IF(A508=FinyearEx,IF(D508&lt;=AustraliaEx,1,0),0))</f>
        <v>2020–21 160</v>
      </c>
      <c r="I508" s="46" t="str">
        <f t="shared" si="29"/>
        <v>GABO</v>
      </c>
      <c r="J508" s="47">
        <f t="shared" si="30"/>
        <v>0.49617699999999998</v>
      </c>
      <c r="K508" s="47">
        <f t="shared" si="31"/>
        <v>2.0729929999999999</v>
      </c>
      <c r="L508" s="47"/>
    </row>
    <row r="509" spans="1:12" ht="12" customHeight="1" x14ac:dyDescent="0.2">
      <c r="A509" s="39" t="s">
        <v>333</v>
      </c>
      <c r="B509" t="s">
        <v>178</v>
      </c>
      <c r="C509">
        <v>6772</v>
      </c>
      <c r="D509">
        <v>160980</v>
      </c>
      <c r="E509" s="46"/>
      <c r="F509" s="46" t="str">
        <f t="shared" si="28"/>
        <v>2020–21 GAMB</v>
      </c>
      <c r="G509" s="46" t="str">
        <f t="array" ref="G509">A509&amp;" "&amp;SUM(IF(A509=FinyearEx,IF(C509&lt;=QldEx,1,0),0))</f>
        <v>2020–21 189</v>
      </c>
      <c r="H509" s="46" t="str">
        <f t="array" ref="H509">A509&amp;" "&amp;SUM(IF(A509=FinyearEx,IF(D509&lt;=AustraliaEx,1,0),0))</f>
        <v>2020–21 205</v>
      </c>
      <c r="I509" s="46" t="str">
        <f t="shared" si="29"/>
        <v>GAMB</v>
      </c>
      <c r="J509" s="47">
        <f t="shared" si="30"/>
        <v>6.7720000000000002E-3</v>
      </c>
      <c r="K509" s="47">
        <f t="shared" si="31"/>
        <v>0.16098000000000001</v>
      </c>
      <c r="L509" s="47"/>
    </row>
    <row r="510" spans="1:12" ht="12" customHeight="1" x14ac:dyDescent="0.2">
      <c r="A510" s="39" t="s">
        <v>333</v>
      </c>
      <c r="B510" t="s">
        <v>179</v>
      </c>
      <c r="C510">
        <v>18399</v>
      </c>
      <c r="D510">
        <v>4991661</v>
      </c>
      <c r="E510" s="46"/>
      <c r="F510" s="46" t="str">
        <f t="shared" si="28"/>
        <v>2020–21 GERG</v>
      </c>
      <c r="G510" s="46" t="str">
        <f t="array" ref="G510">A510&amp;" "&amp;SUM(IF(A510=FinyearEx,IF(C510&lt;=QldEx,1,0),0))</f>
        <v>2020–21 182</v>
      </c>
      <c r="H510" s="46" t="str">
        <f t="array" ref="H510">A510&amp;" "&amp;SUM(IF(A510=FinyearEx,IF(D510&lt;=AustraliaEx,1,0),0))</f>
        <v>2020–21 134</v>
      </c>
      <c r="I510" s="46" t="str">
        <f t="shared" si="29"/>
        <v>GERG</v>
      </c>
      <c r="J510" s="47">
        <f t="shared" si="30"/>
        <v>1.8398999999999999E-2</v>
      </c>
      <c r="K510" s="47">
        <f t="shared" si="31"/>
        <v>4.9916609999999997</v>
      </c>
      <c r="L510" s="47"/>
    </row>
    <row r="511" spans="1:12" ht="12" customHeight="1" x14ac:dyDescent="0.2">
      <c r="A511" s="39" t="s">
        <v>333</v>
      </c>
      <c r="B511" t="s">
        <v>180</v>
      </c>
      <c r="C511">
        <v>7041501</v>
      </c>
      <c r="D511">
        <v>93097596</v>
      </c>
      <c r="E511" s="46"/>
      <c r="F511" s="46" t="str">
        <f t="shared" si="28"/>
        <v>2020–21 GHAN</v>
      </c>
      <c r="G511" s="46" t="str">
        <f t="array" ref="G511">A511&amp;" "&amp;SUM(IF(A511=FinyearEx,IF(C511&lt;=QldEx,1,0),0))</f>
        <v>2020–21 73</v>
      </c>
      <c r="H511" s="46" t="str">
        <f t="array" ref="H511">A511&amp;" "&amp;SUM(IF(A511=FinyearEx,IF(D511&lt;=AustraliaEx,1,0),0))</f>
        <v>2020–21 65</v>
      </c>
      <c r="I511" s="46" t="str">
        <f t="shared" si="29"/>
        <v>GHAN</v>
      </c>
      <c r="J511" s="47">
        <f t="shared" si="30"/>
        <v>7.0415010000000002</v>
      </c>
      <c r="K511" s="47">
        <f t="shared" si="31"/>
        <v>93.097595999999996</v>
      </c>
      <c r="L511" s="47"/>
    </row>
    <row r="512" spans="1:12" ht="12" customHeight="1" x14ac:dyDescent="0.2">
      <c r="A512" s="39" t="s">
        <v>333</v>
      </c>
      <c r="B512" t="s">
        <v>322</v>
      </c>
      <c r="C512">
        <v>45276</v>
      </c>
      <c r="D512">
        <v>625729</v>
      </c>
      <c r="E512" s="46"/>
      <c r="F512" s="46" t="str">
        <f t="shared" si="28"/>
        <v>2020–21 GIBR</v>
      </c>
      <c r="G512" s="46" t="str">
        <f t="array" ref="G512">A512&amp;" "&amp;SUM(IF(A512=FinyearEx,IF(C512&lt;=QldEx,1,0),0))</f>
        <v>2020–21 177</v>
      </c>
      <c r="H512" s="46" t="str">
        <f t="array" ref="H512">A512&amp;" "&amp;SUM(IF(A512=FinyearEx,IF(D512&lt;=AustraliaEx,1,0),0))</f>
        <v>2020–21 189</v>
      </c>
      <c r="I512" s="46" t="str">
        <f t="shared" si="29"/>
        <v>GIBR</v>
      </c>
      <c r="J512" s="47">
        <f t="shared" si="30"/>
        <v>4.5275999999999997E-2</v>
      </c>
      <c r="K512" s="47">
        <f t="shared" si="31"/>
        <v>0.62572899999999998</v>
      </c>
      <c r="L512" s="47"/>
    </row>
    <row r="513" spans="1:12" ht="12" customHeight="1" x14ac:dyDescent="0.2">
      <c r="A513" s="39" t="s">
        <v>333</v>
      </c>
      <c r="B513" t="s">
        <v>181</v>
      </c>
      <c r="C513">
        <v>1933572</v>
      </c>
      <c r="D513">
        <v>2815539</v>
      </c>
      <c r="E513" s="46"/>
      <c r="F513" s="46" t="str">
        <f t="shared" ref="F513:F576" si="32">A513&amp;" "&amp;B513</f>
        <v>2020–21 GMLA</v>
      </c>
      <c r="G513" s="46" t="str">
        <f t="array" ref="G513">A513&amp;" "&amp;SUM(IF(A513=FinyearEx,IF(C513&lt;=QldEx,1,0),0))</f>
        <v>2020–21 98</v>
      </c>
      <c r="H513" s="46" t="str">
        <f t="array" ref="H513">A513&amp;" "&amp;SUM(IF(A513=FinyearEx,IF(D513&lt;=AustraliaEx,1,0),0))</f>
        <v>2020–21 156</v>
      </c>
      <c r="I513" s="46" t="str">
        <f t="shared" ref="I513:I576" si="33">B513</f>
        <v>GMLA</v>
      </c>
      <c r="J513" s="47">
        <f t="shared" ref="J513:J576" si="34">C513/1000000</f>
        <v>1.9335720000000001</v>
      </c>
      <c r="K513" s="47">
        <f t="shared" ref="K513:K576" si="35">D513/1000000</f>
        <v>2.8155389999999998</v>
      </c>
      <c r="L513" s="47"/>
    </row>
    <row r="514" spans="1:12" ht="12" customHeight="1" x14ac:dyDescent="0.2">
      <c r="A514" s="39" t="s">
        <v>333</v>
      </c>
      <c r="B514" t="s">
        <v>350</v>
      </c>
      <c r="C514">
        <v>0</v>
      </c>
      <c r="D514">
        <v>293927</v>
      </c>
      <c r="E514" s="46"/>
      <c r="F514" s="46" t="str">
        <f t="shared" si="32"/>
        <v>2020–21 GNDA</v>
      </c>
      <c r="G514" s="46" t="str">
        <f t="array" ref="G514">A514&amp;" "&amp;SUM(IF(A514=FinyearEx,IF(C514&lt;=QldEx,1,0),0))</f>
        <v>2020–21 218</v>
      </c>
      <c r="H514" s="46" t="str">
        <f t="array" ref="H514">A514&amp;" "&amp;SUM(IF(A514=FinyearEx,IF(D514&lt;=AustraliaEx,1,0),0))</f>
        <v>2020–21 197</v>
      </c>
      <c r="I514" s="46" t="str">
        <f t="shared" si="33"/>
        <v>GNDA</v>
      </c>
      <c r="J514" s="47">
        <f t="shared" si="34"/>
        <v>0</v>
      </c>
      <c r="K514" s="47">
        <f t="shared" si="35"/>
        <v>0.29392699999999999</v>
      </c>
      <c r="L514" s="47"/>
    </row>
    <row r="515" spans="1:12" ht="12" customHeight="1" x14ac:dyDescent="0.2">
      <c r="A515" s="39" t="s">
        <v>333</v>
      </c>
      <c r="B515" t="s">
        <v>182</v>
      </c>
      <c r="C515">
        <v>16677524</v>
      </c>
      <c r="D515">
        <v>59256774</v>
      </c>
      <c r="E515" s="46"/>
      <c r="F515" s="46" t="str">
        <f t="shared" si="32"/>
        <v>2020–21 GREE</v>
      </c>
      <c r="G515" s="46" t="str">
        <f t="array" ref="G515">A515&amp;" "&amp;SUM(IF(A515=FinyearEx,IF(C515&lt;=QldEx,1,0),0))</f>
        <v>2020–21 53</v>
      </c>
      <c r="H515" s="46" t="str">
        <f t="array" ref="H515">A515&amp;" "&amp;SUM(IF(A515=FinyearEx,IF(D515&lt;=AustraliaEx,1,0),0))</f>
        <v>2020–21 77</v>
      </c>
      <c r="I515" s="46" t="str">
        <f t="shared" si="33"/>
        <v>GREE</v>
      </c>
      <c r="J515" s="47">
        <f t="shared" si="34"/>
        <v>16.677523999999998</v>
      </c>
      <c r="K515" s="47">
        <f t="shared" si="35"/>
        <v>59.256774</v>
      </c>
      <c r="L515" s="47"/>
    </row>
    <row r="516" spans="1:12" ht="12" customHeight="1" x14ac:dyDescent="0.2">
      <c r="A516" s="39" t="s">
        <v>333</v>
      </c>
      <c r="B516" t="s">
        <v>183</v>
      </c>
      <c r="C516">
        <v>1116824</v>
      </c>
      <c r="D516">
        <v>7485408</v>
      </c>
      <c r="E516" s="46"/>
      <c r="F516" s="46" t="str">
        <f t="shared" si="32"/>
        <v>2020–21 GUAM</v>
      </c>
      <c r="G516" s="46" t="str">
        <f t="array" ref="G516">A516&amp;" "&amp;SUM(IF(A516=FinyearEx,IF(C516&lt;=QldEx,1,0),0))</f>
        <v>2020–21 114</v>
      </c>
      <c r="H516" s="46" t="str">
        <f t="array" ref="H516">A516&amp;" "&amp;SUM(IF(A516=FinyearEx,IF(D516&lt;=AustraliaEx,1,0),0))</f>
        <v>2020–21 127</v>
      </c>
      <c r="I516" s="46" t="str">
        <f t="shared" si="33"/>
        <v>GUAM</v>
      </c>
      <c r="J516" s="47">
        <f t="shared" si="34"/>
        <v>1.116824</v>
      </c>
      <c r="K516" s="47">
        <f t="shared" si="35"/>
        <v>7.4854079999999996</v>
      </c>
      <c r="L516" s="47"/>
    </row>
    <row r="517" spans="1:12" ht="12" customHeight="1" x14ac:dyDescent="0.2">
      <c r="A517" s="39" t="s">
        <v>333</v>
      </c>
      <c r="B517" t="s">
        <v>184</v>
      </c>
      <c r="C517">
        <v>1730349</v>
      </c>
      <c r="D517">
        <v>7752894</v>
      </c>
      <c r="E517" s="46"/>
      <c r="F517" s="46" t="str">
        <f t="shared" si="32"/>
        <v>2020–21 GUIN</v>
      </c>
      <c r="G517" s="46" t="str">
        <f t="array" ref="G517">A517&amp;" "&amp;SUM(IF(A517=FinyearEx,IF(C517&lt;=QldEx,1,0),0))</f>
        <v>2020–21 100</v>
      </c>
      <c r="H517" s="46" t="str">
        <f t="array" ref="H517">A517&amp;" "&amp;SUM(IF(A517=FinyearEx,IF(D517&lt;=AustraliaEx,1,0),0))</f>
        <v>2020–21 126</v>
      </c>
      <c r="I517" s="46" t="str">
        <f t="shared" si="33"/>
        <v>GUIN</v>
      </c>
      <c r="J517" s="47">
        <f t="shared" si="34"/>
        <v>1.7303489999999999</v>
      </c>
      <c r="K517" s="47">
        <f t="shared" si="35"/>
        <v>7.7528940000000004</v>
      </c>
      <c r="L517" s="47"/>
    </row>
    <row r="518" spans="1:12" ht="12" customHeight="1" x14ac:dyDescent="0.2">
      <c r="A518" s="39" t="s">
        <v>333</v>
      </c>
      <c r="B518" t="s">
        <v>185</v>
      </c>
      <c r="C518">
        <v>102917</v>
      </c>
      <c r="D518">
        <v>3034510</v>
      </c>
      <c r="E518" s="46"/>
      <c r="F518" s="46" t="str">
        <f t="shared" si="32"/>
        <v>2020–21 GUYA</v>
      </c>
      <c r="G518" s="46" t="str">
        <f t="array" ref="G518">A518&amp;" "&amp;SUM(IF(A518=FinyearEx,IF(C518&lt;=QldEx,1,0),0))</f>
        <v>2020–21 159</v>
      </c>
      <c r="H518" s="46" t="str">
        <f t="array" ref="H518">A518&amp;" "&amp;SUM(IF(A518=FinyearEx,IF(D518&lt;=AustraliaEx,1,0),0))</f>
        <v>2020–21 154</v>
      </c>
      <c r="I518" s="46" t="str">
        <f t="shared" si="33"/>
        <v>GUYA</v>
      </c>
      <c r="J518" s="47">
        <f t="shared" si="34"/>
        <v>0.10291699999999999</v>
      </c>
      <c r="K518" s="47">
        <f t="shared" si="35"/>
        <v>3.03451</v>
      </c>
      <c r="L518" s="47"/>
    </row>
    <row r="519" spans="1:12" ht="12" customHeight="1" x14ac:dyDescent="0.2">
      <c r="A519" s="39" t="s">
        <v>333</v>
      </c>
      <c r="B519" t="s">
        <v>186</v>
      </c>
      <c r="C519">
        <v>48537</v>
      </c>
      <c r="D519">
        <v>900480</v>
      </c>
      <c r="E519" s="46"/>
      <c r="F519" s="46" t="str">
        <f t="shared" si="32"/>
        <v>2020–21 HAIT</v>
      </c>
      <c r="G519" s="46" t="str">
        <f t="array" ref="G519">A519&amp;" "&amp;SUM(IF(A519=FinyearEx,IF(C519&lt;=QldEx,1,0),0))</f>
        <v>2020–21 175</v>
      </c>
      <c r="H519" s="46" t="str">
        <f t="array" ref="H519">A519&amp;" "&amp;SUM(IF(A519=FinyearEx,IF(D519&lt;=AustraliaEx,1,0),0))</f>
        <v>2020–21 179</v>
      </c>
      <c r="I519" s="46" t="str">
        <f t="shared" si="33"/>
        <v>HAIT</v>
      </c>
      <c r="J519" s="47">
        <f t="shared" si="34"/>
        <v>4.8536999999999997E-2</v>
      </c>
      <c r="K519" s="47">
        <f t="shared" si="35"/>
        <v>0.90047999999999995</v>
      </c>
      <c r="L519" s="47"/>
    </row>
    <row r="520" spans="1:12" ht="12" customHeight="1" x14ac:dyDescent="0.2">
      <c r="A520" s="39" t="s">
        <v>333</v>
      </c>
      <c r="B520" t="s">
        <v>187</v>
      </c>
      <c r="C520">
        <v>3894</v>
      </c>
      <c r="D520">
        <v>1776722</v>
      </c>
      <c r="E520" s="46"/>
      <c r="F520" s="46" t="str">
        <f t="shared" si="32"/>
        <v>2020–21 HDRS</v>
      </c>
      <c r="G520" s="46" t="str">
        <f t="array" ref="G520">A520&amp;" "&amp;SUM(IF(A520=FinyearEx,IF(C520&lt;=QldEx,1,0),0))</f>
        <v>2020–21 196</v>
      </c>
      <c r="H520" s="46" t="str">
        <f t="array" ref="H520">A520&amp;" "&amp;SUM(IF(A520=FinyearEx,IF(D520&lt;=AustraliaEx,1,0),0))</f>
        <v>2020–21 165</v>
      </c>
      <c r="I520" s="46" t="str">
        <f t="shared" si="33"/>
        <v>HDRS</v>
      </c>
      <c r="J520" s="47">
        <f t="shared" si="34"/>
        <v>3.8939999999999999E-3</v>
      </c>
      <c r="K520" s="47">
        <f t="shared" si="35"/>
        <v>1.7767219999999999</v>
      </c>
      <c r="L520" s="47"/>
    </row>
    <row r="521" spans="1:12" ht="12" customHeight="1" x14ac:dyDescent="0.2">
      <c r="A521" s="39" t="s">
        <v>333</v>
      </c>
      <c r="B521" t="s">
        <v>188</v>
      </c>
      <c r="C521">
        <v>9869429</v>
      </c>
      <c r="D521">
        <v>54097200</v>
      </c>
      <c r="E521" s="46"/>
      <c r="F521" s="46" t="str">
        <f t="shared" si="32"/>
        <v>2020–21 HGRY</v>
      </c>
      <c r="G521" s="46" t="str">
        <f t="array" ref="G521">A521&amp;" "&amp;SUM(IF(A521=FinyearEx,IF(C521&lt;=QldEx,1,0),0))</f>
        <v>2020–21 64</v>
      </c>
      <c r="H521" s="46" t="str">
        <f t="array" ref="H521">A521&amp;" "&amp;SUM(IF(A521=FinyearEx,IF(D521&lt;=AustraliaEx,1,0),0))</f>
        <v>2020–21 78</v>
      </c>
      <c r="I521" s="46" t="str">
        <f t="shared" si="33"/>
        <v>HGRY</v>
      </c>
      <c r="J521" s="47">
        <f t="shared" si="34"/>
        <v>9.8694290000000002</v>
      </c>
      <c r="K521" s="47">
        <f t="shared" si="35"/>
        <v>54.097200000000001</v>
      </c>
      <c r="L521" s="47"/>
    </row>
    <row r="522" spans="1:12" ht="12" customHeight="1" x14ac:dyDescent="0.2">
      <c r="A522" s="39" t="s">
        <v>333</v>
      </c>
      <c r="B522" t="s">
        <v>189</v>
      </c>
      <c r="C522">
        <v>325991218</v>
      </c>
      <c r="D522">
        <v>6171187893</v>
      </c>
      <c r="E522" s="46"/>
      <c r="F522" s="46" t="str">
        <f t="shared" si="32"/>
        <v>2020–21 HONG</v>
      </c>
      <c r="G522" s="46" t="str">
        <f t="array" ref="G522">A522&amp;" "&amp;SUM(IF(A522=FinyearEx,IF(C522&lt;=QldEx,1,0),0))</f>
        <v>2020–21 21</v>
      </c>
      <c r="H522" s="46" t="str">
        <f t="array" ref="H522">A522&amp;" "&amp;SUM(IF(A522=FinyearEx,IF(D522&lt;=AustraliaEx,1,0),0))</f>
        <v>2020–21 14</v>
      </c>
      <c r="I522" s="46" t="str">
        <f t="shared" si="33"/>
        <v>HONG</v>
      </c>
      <c r="J522" s="47">
        <f t="shared" si="34"/>
        <v>325.991218</v>
      </c>
      <c r="K522" s="47">
        <f t="shared" si="35"/>
        <v>6171.1878930000003</v>
      </c>
      <c r="L522" s="47"/>
    </row>
    <row r="523" spans="1:12" ht="12" customHeight="1" x14ac:dyDescent="0.2">
      <c r="A523" s="39" t="s">
        <v>333</v>
      </c>
      <c r="B523" t="s">
        <v>190</v>
      </c>
      <c r="C523">
        <v>147141</v>
      </c>
      <c r="D523">
        <v>34032027</v>
      </c>
      <c r="E523" s="46"/>
      <c r="F523" s="46" t="str">
        <f t="shared" si="32"/>
        <v>2020–21 ICEL</v>
      </c>
      <c r="G523" s="46" t="str">
        <f t="array" ref="G523">A523&amp;" "&amp;SUM(IF(A523=FinyearEx,IF(C523&lt;=QldEx,1,0),0))</f>
        <v>2020–21 150</v>
      </c>
      <c r="H523" s="46" t="str">
        <f t="array" ref="H523">A523&amp;" "&amp;SUM(IF(A523=FinyearEx,IF(D523&lt;=AustraliaEx,1,0),0))</f>
        <v>2020–21 92</v>
      </c>
      <c r="I523" s="46" t="str">
        <f t="shared" si="33"/>
        <v>ICEL</v>
      </c>
      <c r="J523" s="47">
        <f t="shared" si="34"/>
        <v>0.14714099999999999</v>
      </c>
      <c r="K523" s="47">
        <f t="shared" si="35"/>
        <v>34.032026999999999</v>
      </c>
      <c r="L523" s="47"/>
    </row>
    <row r="524" spans="1:12" ht="12" customHeight="1" x14ac:dyDescent="0.2">
      <c r="A524" s="39" t="s">
        <v>333</v>
      </c>
      <c r="B524" t="s">
        <v>191</v>
      </c>
      <c r="C524">
        <v>1288116652</v>
      </c>
      <c r="D524">
        <v>7146996463</v>
      </c>
      <c r="E524" s="40"/>
      <c r="F524" s="46" t="str">
        <f t="shared" si="32"/>
        <v>2020–21 INDO</v>
      </c>
      <c r="G524" s="46" t="str">
        <f t="array" ref="G524">A524&amp;" "&amp;SUM(IF(A524=FinyearEx,IF(C524&lt;=QldEx,1,0),0))</f>
        <v>2020–21 9</v>
      </c>
      <c r="H524" s="46" t="str">
        <f t="array" ref="H524">A524&amp;" "&amp;SUM(IF(A524=FinyearEx,IF(D524&lt;=AustraliaEx,1,0),0))</f>
        <v>2020–21 13</v>
      </c>
      <c r="I524" s="46" t="str">
        <f t="shared" si="33"/>
        <v>INDO</v>
      </c>
      <c r="J524" s="47">
        <f t="shared" si="34"/>
        <v>1288.1166519999999</v>
      </c>
      <c r="K524" s="47">
        <f t="shared" si="35"/>
        <v>7146.9964630000004</v>
      </c>
      <c r="L524" s="40"/>
    </row>
    <row r="525" spans="1:12" ht="12" customHeight="1" x14ac:dyDescent="0.2">
      <c r="A525" s="39" t="s">
        <v>333</v>
      </c>
      <c r="B525" t="s">
        <v>192</v>
      </c>
      <c r="C525">
        <v>7649469196</v>
      </c>
      <c r="D525">
        <v>13114011583</v>
      </c>
      <c r="E525" s="40"/>
      <c r="F525" s="46" t="str">
        <f t="shared" si="32"/>
        <v>2020–21 INIA</v>
      </c>
      <c r="G525" s="46" t="str">
        <f t="array" ref="G525">A525&amp;" "&amp;SUM(IF(A525=FinyearEx,IF(C525&lt;=QldEx,1,0),0))</f>
        <v>2020–21 3</v>
      </c>
      <c r="H525" s="46" t="str">
        <f t="array" ref="H525">A525&amp;" "&amp;SUM(IF(A525=FinyearEx,IF(D525&lt;=AustraliaEx,1,0),0))</f>
        <v>2020–21 5</v>
      </c>
      <c r="I525" s="46" t="str">
        <f t="shared" si="33"/>
        <v>INIA</v>
      </c>
      <c r="J525" s="47">
        <f t="shared" si="34"/>
        <v>7649.469196</v>
      </c>
      <c r="K525" s="47">
        <f t="shared" si="35"/>
        <v>13114.011583</v>
      </c>
      <c r="L525" s="40"/>
    </row>
    <row r="526" spans="1:12" ht="12" customHeight="1" x14ac:dyDescent="0.2">
      <c r="A526" s="39" t="s">
        <v>333</v>
      </c>
      <c r="B526" t="s">
        <v>193</v>
      </c>
      <c r="C526">
        <v>5719305</v>
      </c>
      <c r="D526">
        <v>42202976</v>
      </c>
      <c r="E526" s="40"/>
      <c r="F526" s="46" t="str">
        <f t="shared" si="32"/>
        <v>2020–21 IRAQ</v>
      </c>
      <c r="G526" s="46" t="str">
        <f t="array" ref="G526">A526&amp;" "&amp;SUM(IF(A526=FinyearEx,IF(C526&lt;=QldEx,1,0),0))</f>
        <v>2020–21 74</v>
      </c>
      <c r="H526" s="46" t="str">
        <f t="array" ref="H526">A526&amp;" "&amp;SUM(IF(A526=FinyearEx,IF(D526&lt;=AustraliaEx,1,0),0))</f>
        <v>2020–21 86</v>
      </c>
      <c r="I526" s="46" t="str">
        <f t="shared" si="33"/>
        <v>IRAQ</v>
      </c>
      <c r="J526" s="47">
        <f t="shared" si="34"/>
        <v>5.7193050000000003</v>
      </c>
      <c r="K526" s="47">
        <f t="shared" si="35"/>
        <v>42.202976</v>
      </c>
      <c r="L526" s="40"/>
    </row>
    <row r="527" spans="1:12" ht="12" customHeight="1" x14ac:dyDescent="0.2">
      <c r="A527" s="39" t="s">
        <v>333</v>
      </c>
      <c r="B527" t="s">
        <v>194</v>
      </c>
      <c r="C527">
        <v>12465595</v>
      </c>
      <c r="D527">
        <v>107201489</v>
      </c>
      <c r="E527" s="40"/>
      <c r="F527" s="46" t="str">
        <f t="shared" si="32"/>
        <v>2020–21 IRE</v>
      </c>
      <c r="G527" s="46" t="str">
        <f t="array" ref="G527">A527&amp;" "&amp;SUM(IF(A527=FinyearEx,IF(C527&lt;=QldEx,1,0),0))</f>
        <v>2020–21 59</v>
      </c>
      <c r="H527" s="46" t="str">
        <f t="array" ref="H527">A527&amp;" "&amp;SUM(IF(A527=FinyearEx,IF(D527&lt;=AustraliaEx,1,0),0))</f>
        <v>2020–21 61</v>
      </c>
      <c r="I527" s="46" t="str">
        <f t="shared" si="33"/>
        <v>IRE</v>
      </c>
      <c r="J527" s="47">
        <f t="shared" si="34"/>
        <v>12.465595</v>
      </c>
      <c r="K527" s="47">
        <f t="shared" si="35"/>
        <v>107.201489</v>
      </c>
      <c r="L527" s="40"/>
    </row>
    <row r="528" spans="1:12" ht="12" customHeight="1" x14ac:dyDescent="0.2">
      <c r="A528" s="39" t="s">
        <v>333</v>
      </c>
      <c r="B528" t="s">
        <v>195</v>
      </c>
      <c r="C528">
        <v>67077403</v>
      </c>
      <c r="D528">
        <v>231457318</v>
      </c>
      <c r="E528" s="40"/>
      <c r="F528" s="46" t="str">
        <f t="shared" si="32"/>
        <v>2020–21 ISRA</v>
      </c>
      <c r="G528" s="46" t="str">
        <f t="array" ref="G528">A528&amp;" "&amp;SUM(IF(A528=FinyearEx,IF(C528&lt;=QldEx,1,0),0))</f>
        <v>2020–21 39</v>
      </c>
      <c r="H528" s="46" t="str">
        <f t="array" ref="H528">A528&amp;" "&amp;SUM(IF(A528=FinyearEx,IF(D528&lt;=AustraliaEx,1,0),0))</f>
        <v>2020–21 50</v>
      </c>
      <c r="I528" s="46" t="str">
        <f t="shared" si="33"/>
        <v>ISRA</v>
      </c>
      <c r="J528" s="47">
        <f t="shared" si="34"/>
        <v>67.077403000000004</v>
      </c>
      <c r="K528" s="47">
        <f t="shared" si="35"/>
        <v>231.45731799999999</v>
      </c>
      <c r="L528" s="40"/>
    </row>
    <row r="529" spans="1:11" ht="12" customHeight="1" x14ac:dyDescent="0.2">
      <c r="A529" s="39" t="s">
        <v>333</v>
      </c>
      <c r="B529" t="s">
        <v>196</v>
      </c>
      <c r="C529">
        <v>98191015</v>
      </c>
      <c r="D529">
        <v>628609010</v>
      </c>
      <c r="E529" s="40"/>
      <c r="F529" s="46" t="str">
        <f t="shared" si="32"/>
        <v>2020–21 ITAL</v>
      </c>
      <c r="G529" s="46" t="str">
        <f t="array" ref="G529">A529&amp;" "&amp;SUM(IF(A529=FinyearEx,IF(C529&lt;=QldEx,1,0),0))</f>
        <v>2020–21 36</v>
      </c>
      <c r="H529" s="46" t="str">
        <f t="array" ref="H529">A529&amp;" "&amp;SUM(IF(A529=FinyearEx,IF(D529&lt;=AustraliaEx,1,0),0))</f>
        <v>2020–21 33</v>
      </c>
      <c r="I529" s="46" t="str">
        <f t="shared" si="33"/>
        <v>ITAL</v>
      </c>
      <c r="J529" s="47">
        <f t="shared" si="34"/>
        <v>98.191014999999993</v>
      </c>
      <c r="K529" s="47">
        <f t="shared" si="35"/>
        <v>628.60901000000001</v>
      </c>
    </row>
    <row r="530" spans="1:11" ht="12" customHeight="1" x14ac:dyDescent="0.2">
      <c r="A530" s="39" t="s">
        <v>333</v>
      </c>
      <c r="B530" t="s">
        <v>197</v>
      </c>
      <c r="C530">
        <v>2700607</v>
      </c>
      <c r="D530">
        <v>38376348</v>
      </c>
      <c r="E530" s="40"/>
      <c r="F530" s="46" t="str">
        <f t="shared" si="32"/>
        <v>2020–21 IVOR</v>
      </c>
      <c r="G530" s="46" t="str">
        <f t="array" ref="G530">A530&amp;" "&amp;SUM(IF(A530=FinyearEx,IF(C530&lt;=QldEx,1,0),0))</f>
        <v>2020–21 90</v>
      </c>
      <c r="H530" s="46" t="str">
        <f t="array" ref="H530">A530&amp;" "&amp;SUM(IF(A530=FinyearEx,IF(D530&lt;=AustraliaEx,1,0),0))</f>
        <v>2020–21 87</v>
      </c>
      <c r="I530" s="46" t="str">
        <f t="shared" si="33"/>
        <v>IVOR</v>
      </c>
      <c r="J530" s="47">
        <f t="shared" si="34"/>
        <v>2.7006070000000002</v>
      </c>
      <c r="K530" s="47">
        <f t="shared" si="35"/>
        <v>38.376348</v>
      </c>
    </row>
    <row r="531" spans="1:11" ht="12" customHeight="1" x14ac:dyDescent="0.2">
      <c r="A531" s="39" t="s">
        <v>333</v>
      </c>
      <c r="B531" t="s">
        <v>198</v>
      </c>
      <c r="C531">
        <v>7892201564</v>
      </c>
      <c r="D531">
        <v>43539082461</v>
      </c>
      <c r="E531" s="40"/>
      <c r="F531" s="46" t="str">
        <f t="shared" si="32"/>
        <v>2020–21 JAP</v>
      </c>
      <c r="G531" s="46" t="str">
        <f t="array" ref="G531">A531&amp;" "&amp;SUM(IF(A531=FinyearEx,IF(C531&lt;=QldEx,1,0),0))</f>
        <v>2020–21 2</v>
      </c>
      <c r="H531" s="46" t="str">
        <f t="array" ref="H531">A531&amp;" "&amp;SUM(IF(A531=FinyearEx,IF(D531&lt;=AustraliaEx,1,0),0))</f>
        <v>2020–21 2</v>
      </c>
      <c r="I531" s="46" t="str">
        <f t="shared" si="33"/>
        <v>JAP</v>
      </c>
      <c r="J531" s="47">
        <f t="shared" si="34"/>
        <v>7892.201564</v>
      </c>
      <c r="K531" s="47">
        <f t="shared" si="35"/>
        <v>43539.082460999998</v>
      </c>
    </row>
    <row r="532" spans="1:11" ht="12" customHeight="1" x14ac:dyDescent="0.2">
      <c r="A532" s="39" t="s">
        <v>333</v>
      </c>
      <c r="B532" t="s">
        <v>199</v>
      </c>
      <c r="C532">
        <v>876597</v>
      </c>
      <c r="D532">
        <v>16996740</v>
      </c>
      <c r="E532" s="40"/>
      <c r="F532" s="46" t="str">
        <f t="shared" si="32"/>
        <v>2020–21 JMCA</v>
      </c>
      <c r="G532" s="46" t="str">
        <f t="array" ref="G532">A532&amp;" "&amp;SUM(IF(A532=FinyearEx,IF(C532&lt;=QldEx,1,0),0))</f>
        <v>2020–21 119</v>
      </c>
      <c r="H532" s="46" t="str">
        <f t="array" ref="H532">A532&amp;" "&amp;SUM(IF(A532=FinyearEx,IF(D532&lt;=AustraliaEx,1,0),0))</f>
        <v>2020–21 105</v>
      </c>
      <c r="I532" s="46" t="str">
        <f t="shared" si="33"/>
        <v>JMCA</v>
      </c>
      <c r="J532" s="47">
        <f t="shared" si="34"/>
        <v>0.87659699999999996</v>
      </c>
      <c r="K532" s="47">
        <f t="shared" si="35"/>
        <v>16.996739999999999</v>
      </c>
    </row>
    <row r="533" spans="1:11" ht="12" customHeight="1" x14ac:dyDescent="0.2">
      <c r="A533" s="39" t="s">
        <v>333</v>
      </c>
      <c r="B533" t="s">
        <v>200</v>
      </c>
      <c r="C533">
        <v>8202422</v>
      </c>
      <c r="D533">
        <v>59963088</v>
      </c>
      <c r="E533" s="40"/>
      <c r="F533" s="46" t="str">
        <f t="shared" si="32"/>
        <v>2020–21 JORD</v>
      </c>
      <c r="G533" s="46" t="str">
        <f t="array" ref="G533">A533&amp;" "&amp;SUM(IF(A533=FinyearEx,IF(C533&lt;=QldEx,1,0),0))</f>
        <v>2020–21 69</v>
      </c>
      <c r="H533" s="46" t="str">
        <f t="array" ref="H533">A533&amp;" "&amp;SUM(IF(A533=FinyearEx,IF(D533&lt;=AustraliaEx,1,0),0))</f>
        <v>2020–21 76</v>
      </c>
      <c r="I533" s="46" t="str">
        <f t="shared" si="33"/>
        <v>JORD</v>
      </c>
      <c r="J533" s="47">
        <f t="shared" si="34"/>
        <v>8.2024220000000003</v>
      </c>
      <c r="K533" s="47">
        <f t="shared" si="35"/>
        <v>59.963087999999999</v>
      </c>
    </row>
    <row r="534" spans="1:11" ht="12" customHeight="1" x14ac:dyDescent="0.2">
      <c r="A534" s="39" t="s">
        <v>333</v>
      </c>
      <c r="B534" t="s">
        <v>201</v>
      </c>
      <c r="C534">
        <v>1557711</v>
      </c>
      <c r="D534">
        <v>16194664</v>
      </c>
      <c r="E534" s="40"/>
      <c r="F534" s="46" t="str">
        <f t="shared" si="32"/>
        <v>2020–21 KAZA</v>
      </c>
      <c r="G534" s="46" t="str">
        <f t="array" ref="G534">A534&amp;" "&amp;SUM(IF(A534=FinyearEx,IF(C534&lt;=QldEx,1,0),0))</f>
        <v>2020–21 104</v>
      </c>
      <c r="H534" s="46" t="str">
        <f t="array" ref="H534">A534&amp;" "&amp;SUM(IF(A534=FinyearEx,IF(D534&lt;=AustraliaEx,1,0),0))</f>
        <v>2020–21 109</v>
      </c>
      <c r="I534" s="46" t="str">
        <f t="shared" si="33"/>
        <v>KAZA</v>
      </c>
      <c r="J534" s="47">
        <f t="shared" si="34"/>
        <v>1.5577110000000001</v>
      </c>
      <c r="K534" s="47">
        <f t="shared" si="35"/>
        <v>16.194664</v>
      </c>
    </row>
    <row r="535" spans="1:11" ht="12" customHeight="1" x14ac:dyDescent="0.2">
      <c r="A535" s="39" t="s">
        <v>333</v>
      </c>
      <c r="B535" t="s">
        <v>202</v>
      </c>
      <c r="C535">
        <v>41739033</v>
      </c>
      <c r="D535">
        <v>265983492</v>
      </c>
      <c r="E535" s="40"/>
      <c r="F535" s="46" t="str">
        <f t="shared" si="32"/>
        <v>2020–21 KENY</v>
      </c>
      <c r="G535" s="46" t="str">
        <f t="array" ref="G535">A535&amp;" "&amp;SUM(IF(A535=FinyearEx,IF(C535&lt;=QldEx,1,0),0))</f>
        <v>2020–21 45</v>
      </c>
      <c r="H535" s="46" t="str">
        <f t="array" ref="H535">A535&amp;" "&amp;SUM(IF(A535=FinyearEx,IF(D535&lt;=AustraliaEx,1,0),0))</f>
        <v>2020–21 49</v>
      </c>
      <c r="I535" s="46" t="str">
        <f t="shared" si="33"/>
        <v>KENY</v>
      </c>
      <c r="J535" s="47">
        <f t="shared" si="34"/>
        <v>41.739032999999999</v>
      </c>
      <c r="K535" s="47">
        <f t="shared" si="35"/>
        <v>265.98349200000001</v>
      </c>
    </row>
    <row r="536" spans="1:11" ht="12" customHeight="1" x14ac:dyDescent="0.2">
      <c r="A536" s="39" t="s">
        <v>333</v>
      </c>
      <c r="B536" t="s">
        <v>203</v>
      </c>
      <c r="C536">
        <v>8251141</v>
      </c>
      <c r="D536">
        <v>25823973</v>
      </c>
      <c r="E536" s="40"/>
      <c r="F536" s="46" t="str">
        <f t="shared" si="32"/>
        <v>2020–21 KIRI</v>
      </c>
      <c r="G536" s="46" t="str">
        <f t="array" ref="G536">A536&amp;" "&amp;SUM(IF(A536=FinyearEx,IF(C536&lt;=QldEx,1,0),0))</f>
        <v>2020–21 68</v>
      </c>
      <c r="H536" s="46" t="str">
        <f t="array" ref="H536">A536&amp;" "&amp;SUM(IF(A536=FinyearEx,IF(D536&lt;=AustraliaEx,1,0),0))</f>
        <v>2020–21 101</v>
      </c>
      <c r="I536" s="46" t="str">
        <f t="shared" si="33"/>
        <v>KIRI</v>
      </c>
      <c r="J536" s="47">
        <f t="shared" si="34"/>
        <v>8.2511410000000005</v>
      </c>
      <c r="K536" s="47">
        <f t="shared" si="35"/>
        <v>25.823972999999999</v>
      </c>
    </row>
    <row r="537" spans="1:11" ht="12" customHeight="1" x14ac:dyDescent="0.2">
      <c r="A537" s="39" t="s">
        <v>333</v>
      </c>
      <c r="B537" t="s">
        <v>204</v>
      </c>
      <c r="C537">
        <v>29983745</v>
      </c>
      <c r="D537">
        <v>400674997</v>
      </c>
      <c r="E537" s="40"/>
      <c r="F537" s="46" t="str">
        <f t="shared" si="32"/>
        <v>2020–21 KUWA</v>
      </c>
      <c r="G537" s="46" t="str">
        <f t="array" ref="G537">A537&amp;" "&amp;SUM(IF(A537=FinyearEx,IF(C537&lt;=QldEx,1,0),0))</f>
        <v>2020–21 49</v>
      </c>
      <c r="H537" s="46" t="str">
        <f t="array" ref="H537">A537&amp;" "&amp;SUM(IF(A537=FinyearEx,IF(D537&lt;=AustraliaEx,1,0),0))</f>
        <v>2020–21 41</v>
      </c>
      <c r="I537" s="46" t="str">
        <f t="shared" si="33"/>
        <v>KUWA</v>
      </c>
      <c r="J537" s="47">
        <f t="shared" si="34"/>
        <v>29.983744999999999</v>
      </c>
      <c r="K537" s="47">
        <f t="shared" si="35"/>
        <v>400.67499700000002</v>
      </c>
    </row>
    <row r="538" spans="1:11" ht="12" customHeight="1" x14ac:dyDescent="0.2">
      <c r="A538" s="39" t="s">
        <v>333</v>
      </c>
      <c r="B538" t="s">
        <v>205</v>
      </c>
      <c r="C538">
        <v>55728</v>
      </c>
      <c r="D538">
        <v>14282860</v>
      </c>
      <c r="E538" s="40"/>
      <c r="F538" s="46" t="str">
        <f t="shared" si="32"/>
        <v>2020–21 KYRG</v>
      </c>
      <c r="G538" s="46" t="str">
        <f t="array" ref="G538">A538&amp;" "&amp;SUM(IF(A538=FinyearEx,IF(C538&lt;=QldEx,1,0),0))</f>
        <v>2020–21 171</v>
      </c>
      <c r="H538" s="46" t="str">
        <f t="array" ref="H538">A538&amp;" "&amp;SUM(IF(A538=FinyearEx,IF(D538&lt;=AustraliaEx,1,0),0))</f>
        <v>2020–21 114</v>
      </c>
      <c r="I538" s="46" t="str">
        <f t="shared" si="33"/>
        <v>KYRG</v>
      </c>
      <c r="J538" s="47">
        <f t="shared" si="34"/>
        <v>5.5728E-2</v>
      </c>
      <c r="K538" s="47">
        <f t="shared" si="35"/>
        <v>14.282859999999999</v>
      </c>
    </row>
    <row r="539" spans="1:11" ht="12" customHeight="1" x14ac:dyDescent="0.2">
      <c r="A539" s="39" t="s">
        <v>333</v>
      </c>
      <c r="B539" t="s">
        <v>206</v>
      </c>
      <c r="C539">
        <v>3900668</v>
      </c>
      <c r="D539">
        <v>28619072</v>
      </c>
      <c r="E539" s="40"/>
      <c r="F539" s="46" t="str">
        <f t="shared" si="32"/>
        <v>2020–21 LAOS</v>
      </c>
      <c r="G539" s="46" t="str">
        <f t="array" ref="G539">A539&amp;" "&amp;SUM(IF(A539=FinyearEx,IF(C539&lt;=QldEx,1,0),0))</f>
        <v>2020–21 81</v>
      </c>
      <c r="H539" s="46" t="str">
        <f t="array" ref="H539">A539&amp;" "&amp;SUM(IF(A539=FinyearEx,IF(D539&lt;=AustraliaEx,1,0),0))</f>
        <v>2020–21 100</v>
      </c>
      <c r="I539" s="46" t="str">
        <f t="shared" si="33"/>
        <v>LAOS</v>
      </c>
      <c r="J539" s="47">
        <f t="shared" si="34"/>
        <v>3.900668</v>
      </c>
      <c r="K539" s="47">
        <f t="shared" si="35"/>
        <v>28.619071999999999</v>
      </c>
    </row>
    <row r="540" spans="1:11" ht="12" customHeight="1" x14ac:dyDescent="0.2">
      <c r="A540" s="39" t="s">
        <v>333</v>
      </c>
      <c r="B540" t="s">
        <v>207</v>
      </c>
      <c r="C540">
        <v>2536488</v>
      </c>
      <c r="D540">
        <v>34667094</v>
      </c>
      <c r="E540" s="40"/>
      <c r="F540" s="46" t="str">
        <f t="shared" si="32"/>
        <v>2020–21 LATV</v>
      </c>
      <c r="G540" s="46" t="str">
        <f t="array" ref="G540">A540&amp;" "&amp;SUM(IF(A540=FinyearEx,IF(C540&lt;=QldEx,1,0),0))</f>
        <v>2020–21 91</v>
      </c>
      <c r="H540" s="46" t="str">
        <f t="array" ref="H540">A540&amp;" "&amp;SUM(IF(A540=FinyearEx,IF(D540&lt;=AustraliaEx,1,0),0))</f>
        <v>2020–21 90</v>
      </c>
      <c r="I540" s="46" t="str">
        <f t="shared" si="33"/>
        <v>LATV</v>
      </c>
      <c r="J540" s="47">
        <f t="shared" si="34"/>
        <v>2.5364879999999999</v>
      </c>
      <c r="K540" s="47">
        <f t="shared" si="35"/>
        <v>34.667093999999999</v>
      </c>
    </row>
    <row r="541" spans="1:11" ht="12" customHeight="1" x14ac:dyDescent="0.2">
      <c r="A541" s="39" t="s">
        <v>333</v>
      </c>
      <c r="B541" t="s">
        <v>208</v>
      </c>
      <c r="C541">
        <v>0</v>
      </c>
      <c r="D541">
        <v>1455652</v>
      </c>
      <c r="E541" s="40"/>
      <c r="F541" s="46" t="str">
        <f t="shared" si="32"/>
        <v>2020–21 LBYA</v>
      </c>
      <c r="G541" s="46" t="str">
        <f t="array" ref="G541">A541&amp;" "&amp;SUM(IF(A541=FinyearEx,IF(C541&lt;=QldEx,1,0),0))</f>
        <v>2020–21 218</v>
      </c>
      <c r="H541" s="46" t="str">
        <f t="array" ref="H541">A541&amp;" "&amp;SUM(IF(A541=FinyearEx,IF(D541&lt;=AustraliaEx,1,0),0))</f>
        <v>2020–21 168</v>
      </c>
      <c r="I541" s="46" t="str">
        <f t="shared" si="33"/>
        <v>LBYA</v>
      </c>
      <c r="J541" s="47">
        <f t="shared" si="34"/>
        <v>0</v>
      </c>
      <c r="K541" s="47">
        <f t="shared" si="35"/>
        <v>1.4556519999999999</v>
      </c>
    </row>
    <row r="542" spans="1:11" ht="12" customHeight="1" x14ac:dyDescent="0.2">
      <c r="A542" s="39" t="s">
        <v>333</v>
      </c>
      <c r="B542" t="s">
        <v>209</v>
      </c>
      <c r="C542">
        <v>1158023</v>
      </c>
      <c r="D542">
        <v>16990039</v>
      </c>
      <c r="E542" s="40"/>
      <c r="F542" s="46" t="str">
        <f t="shared" si="32"/>
        <v>2020–21 LEBA</v>
      </c>
      <c r="G542" s="46" t="str">
        <f t="array" ref="G542">A542&amp;" "&amp;SUM(IF(A542=FinyearEx,IF(C542&lt;=QldEx,1,0),0))</f>
        <v>2020–21 112</v>
      </c>
      <c r="H542" s="46" t="str">
        <f t="array" ref="H542">A542&amp;" "&amp;SUM(IF(A542=FinyearEx,IF(D542&lt;=AustraliaEx,1,0),0))</f>
        <v>2020–21 106</v>
      </c>
      <c r="I542" s="46" t="str">
        <f t="shared" si="33"/>
        <v>LEBA</v>
      </c>
      <c r="J542" s="47">
        <f t="shared" si="34"/>
        <v>1.158023</v>
      </c>
      <c r="K542" s="47">
        <f t="shared" si="35"/>
        <v>16.990038999999999</v>
      </c>
    </row>
    <row r="543" spans="1:11" ht="12" customHeight="1" x14ac:dyDescent="0.2">
      <c r="A543" s="39" t="s">
        <v>333</v>
      </c>
      <c r="B543" t="s">
        <v>210</v>
      </c>
      <c r="C543">
        <v>17016</v>
      </c>
      <c r="D543">
        <v>39756</v>
      </c>
      <c r="E543" s="40"/>
      <c r="F543" s="46" t="str">
        <f t="shared" si="32"/>
        <v>2020–21 LESO</v>
      </c>
      <c r="G543" s="46" t="str">
        <f t="array" ref="G543">A543&amp;" "&amp;SUM(IF(A543=FinyearEx,IF(C543&lt;=QldEx,1,0),0))</f>
        <v>2020–21 185</v>
      </c>
      <c r="H543" s="46" t="str">
        <f t="array" ref="H543">A543&amp;" "&amp;SUM(IF(A543=FinyearEx,IF(D543&lt;=AustraliaEx,1,0),0))</f>
        <v>2020–21 213</v>
      </c>
      <c r="I543" s="46" t="str">
        <f t="shared" si="33"/>
        <v>LESO</v>
      </c>
      <c r="J543" s="47">
        <f t="shared" si="34"/>
        <v>1.7016E-2</v>
      </c>
      <c r="K543" s="47">
        <f t="shared" si="35"/>
        <v>3.9756E-2</v>
      </c>
    </row>
    <row r="544" spans="1:11" ht="12" customHeight="1" x14ac:dyDescent="0.2">
      <c r="A544" s="39" t="s">
        <v>333</v>
      </c>
      <c r="B544" t="s">
        <v>211</v>
      </c>
      <c r="C544">
        <v>217231</v>
      </c>
      <c r="D544">
        <v>1326110</v>
      </c>
      <c r="E544" s="40"/>
      <c r="F544" s="46" t="str">
        <f t="shared" si="32"/>
        <v>2020–21 LIBE</v>
      </c>
      <c r="G544" s="46" t="str">
        <f t="array" ref="G544">A544&amp;" "&amp;SUM(IF(A544=FinyearEx,IF(C544&lt;=QldEx,1,0),0))</f>
        <v>2020–21 146</v>
      </c>
      <c r="H544" s="46" t="str">
        <f t="array" ref="H544">A544&amp;" "&amp;SUM(IF(A544=FinyearEx,IF(D544&lt;=AustraliaEx,1,0),0))</f>
        <v>2020–21 172</v>
      </c>
      <c r="I544" s="46" t="str">
        <f t="shared" si="33"/>
        <v>LIBE</v>
      </c>
      <c r="J544" s="47">
        <f t="shared" si="34"/>
        <v>0.21723100000000001</v>
      </c>
      <c r="K544" s="47">
        <f t="shared" si="35"/>
        <v>1.3261099999999999</v>
      </c>
    </row>
    <row r="545" spans="1:11" ht="12" customHeight="1" x14ac:dyDescent="0.2">
      <c r="A545" s="39" t="s">
        <v>333</v>
      </c>
      <c r="B545" t="s">
        <v>212</v>
      </c>
      <c r="C545">
        <v>2755239</v>
      </c>
      <c r="D545">
        <v>16613421</v>
      </c>
      <c r="E545" s="40"/>
      <c r="F545" s="46" t="str">
        <f t="shared" si="32"/>
        <v>2020–21 LITH</v>
      </c>
      <c r="G545" s="46" t="str">
        <f t="array" ref="G545">A545&amp;" "&amp;SUM(IF(A545=FinyearEx,IF(C545&lt;=QldEx,1,0),0))</f>
        <v>2020–21 88</v>
      </c>
      <c r="H545" s="46" t="str">
        <f t="array" ref="H545">A545&amp;" "&amp;SUM(IF(A545=FinyearEx,IF(D545&lt;=AustraliaEx,1,0),0))</f>
        <v>2020–21 107</v>
      </c>
      <c r="I545" s="46" t="str">
        <f t="shared" si="33"/>
        <v>LITH</v>
      </c>
      <c r="J545" s="47">
        <f t="shared" si="34"/>
        <v>2.755239</v>
      </c>
      <c r="K545" s="47">
        <f t="shared" si="35"/>
        <v>16.613420999999999</v>
      </c>
    </row>
    <row r="546" spans="1:11" ht="12" customHeight="1" x14ac:dyDescent="0.2">
      <c r="A546" s="39" t="s">
        <v>333</v>
      </c>
      <c r="B546" t="s">
        <v>213</v>
      </c>
      <c r="C546">
        <v>52597</v>
      </c>
      <c r="D546">
        <v>1707253</v>
      </c>
      <c r="E546" s="40"/>
      <c r="F546" s="46" t="str">
        <f t="shared" si="32"/>
        <v>2020–21 LUX</v>
      </c>
      <c r="G546" s="46" t="str">
        <f t="array" ref="G546">A546&amp;" "&amp;SUM(IF(A546=FinyearEx,IF(C546&lt;=QldEx,1,0),0))</f>
        <v>2020–21 172</v>
      </c>
      <c r="H546" s="46" t="str">
        <f t="array" ref="H546">A546&amp;" "&amp;SUM(IF(A546=FinyearEx,IF(D546&lt;=AustraliaEx,1,0),0))</f>
        <v>2020–21 167</v>
      </c>
      <c r="I546" s="46" t="str">
        <f t="shared" si="33"/>
        <v>LUX</v>
      </c>
      <c r="J546" s="47">
        <f t="shared" si="34"/>
        <v>5.2596999999999998E-2</v>
      </c>
      <c r="K546" s="47">
        <f t="shared" si="35"/>
        <v>1.7072529999999999</v>
      </c>
    </row>
    <row r="547" spans="1:11" ht="12" customHeight="1" x14ac:dyDescent="0.2">
      <c r="A547" s="39" t="s">
        <v>333</v>
      </c>
      <c r="B547" t="s">
        <v>214</v>
      </c>
      <c r="C547">
        <v>1165774</v>
      </c>
      <c r="D547">
        <v>30509459</v>
      </c>
      <c r="E547" s="40"/>
      <c r="F547" s="46" t="str">
        <f t="shared" si="32"/>
        <v>2020–21 MACA</v>
      </c>
      <c r="G547" s="46" t="str">
        <f t="array" ref="G547">A547&amp;" "&amp;SUM(IF(A547=FinyearEx,IF(C547&lt;=QldEx,1,0),0))</f>
        <v>2020–21 110</v>
      </c>
      <c r="H547" s="46" t="str">
        <f t="array" ref="H547">A547&amp;" "&amp;SUM(IF(A547=FinyearEx,IF(D547&lt;=AustraliaEx,1,0),0))</f>
        <v>2020–21 97</v>
      </c>
      <c r="I547" s="46" t="str">
        <f t="shared" si="33"/>
        <v>MACA</v>
      </c>
      <c r="J547" s="47">
        <f t="shared" si="34"/>
        <v>1.1657740000000001</v>
      </c>
      <c r="K547" s="47">
        <f t="shared" si="35"/>
        <v>30.509459</v>
      </c>
    </row>
    <row r="548" spans="1:11" ht="12" customHeight="1" x14ac:dyDescent="0.2">
      <c r="A548" s="39" t="s">
        <v>333</v>
      </c>
      <c r="B548" t="s">
        <v>215</v>
      </c>
      <c r="C548">
        <v>1681062</v>
      </c>
      <c r="D548">
        <v>9231154</v>
      </c>
      <c r="E548" s="40"/>
      <c r="F548" s="46" t="str">
        <f t="shared" si="32"/>
        <v>2020–21 MALI</v>
      </c>
      <c r="G548" s="46" t="str">
        <f t="array" ref="G548">A548&amp;" "&amp;SUM(IF(A548=FinyearEx,IF(C548&lt;=QldEx,1,0),0))</f>
        <v>2020–21 103</v>
      </c>
      <c r="H548" s="46" t="str">
        <f t="array" ref="H548">A548&amp;" "&amp;SUM(IF(A548=FinyearEx,IF(D548&lt;=AustraliaEx,1,0),0))</f>
        <v>2020–21 122</v>
      </c>
      <c r="I548" s="46" t="str">
        <f t="shared" si="33"/>
        <v>MALI</v>
      </c>
      <c r="J548" s="47">
        <f t="shared" si="34"/>
        <v>1.6810620000000001</v>
      </c>
      <c r="K548" s="47">
        <f t="shared" si="35"/>
        <v>9.2311540000000001</v>
      </c>
    </row>
    <row r="549" spans="1:11" ht="12" customHeight="1" x14ac:dyDescent="0.2">
      <c r="A549" s="39" t="s">
        <v>333</v>
      </c>
      <c r="B549" t="s">
        <v>216</v>
      </c>
      <c r="C549">
        <v>555613</v>
      </c>
      <c r="D549">
        <v>2135064</v>
      </c>
      <c r="E549" s="40"/>
      <c r="F549" s="46" t="str">
        <f t="shared" si="32"/>
        <v>2020–21 MARS</v>
      </c>
      <c r="G549" s="46" t="str">
        <f t="array" ref="G549">A549&amp;" "&amp;SUM(IF(A549=FinyearEx,IF(C549&lt;=QldEx,1,0),0))</f>
        <v>2020–21 128</v>
      </c>
      <c r="H549" s="46" t="str">
        <f t="array" ref="H549">A549&amp;" "&amp;SUM(IF(A549=FinyearEx,IF(D549&lt;=AustraliaEx,1,0),0))</f>
        <v>2020–21 158</v>
      </c>
      <c r="I549" s="46" t="str">
        <f t="shared" si="33"/>
        <v>MARS</v>
      </c>
      <c r="J549" s="47">
        <f t="shared" si="34"/>
        <v>0.55561300000000002</v>
      </c>
      <c r="K549" s="47">
        <f t="shared" si="35"/>
        <v>2.1350639999999999</v>
      </c>
    </row>
    <row r="550" spans="1:11" ht="12" customHeight="1" x14ac:dyDescent="0.2">
      <c r="A550" s="39" t="s">
        <v>333</v>
      </c>
      <c r="B550" t="s">
        <v>217</v>
      </c>
      <c r="C550">
        <v>3535718</v>
      </c>
      <c r="D550">
        <v>29405341</v>
      </c>
      <c r="E550" s="40"/>
      <c r="F550" s="46" t="str">
        <f t="shared" si="32"/>
        <v>2020–21 MASY</v>
      </c>
      <c r="G550" s="46" t="str">
        <f t="array" ref="G550">A550&amp;" "&amp;SUM(IF(A550=FinyearEx,IF(C550&lt;=QldEx,1,0),0))</f>
        <v>2020–21 84</v>
      </c>
      <c r="H550" s="46" t="str">
        <f t="array" ref="H550">A550&amp;" "&amp;SUM(IF(A550=FinyearEx,IF(D550&lt;=AustraliaEx,1,0),0))</f>
        <v>2020–21 99</v>
      </c>
      <c r="I550" s="46" t="str">
        <f t="shared" si="33"/>
        <v>MASY</v>
      </c>
      <c r="J550" s="47">
        <f t="shared" si="34"/>
        <v>3.5357180000000001</v>
      </c>
      <c r="K550" s="47">
        <f t="shared" si="35"/>
        <v>29.405341</v>
      </c>
    </row>
    <row r="551" spans="1:11" ht="12" customHeight="1" x14ac:dyDescent="0.2">
      <c r="A551" s="39" t="s">
        <v>333</v>
      </c>
      <c r="B551" t="s">
        <v>218</v>
      </c>
      <c r="C551">
        <v>3993479</v>
      </c>
      <c r="D551">
        <v>60453704</v>
      </c>
      <c r="E551" s="40"/>
      <c r="F551" s="46" t="str">
        <f t="shared" si="32"/>
        <v>2020–21 MAUS</v>
      </c>
      <c r="G551" s="46" t="str">
        <f t="array" ref="G551">A551&amp;" "&amp;SUM(IF(A551=FinyearEx,IF(C551&lt;=QldEx,1,0),0))</f>
        <v>2020–21 80</v>
      </c>
      <c r="H551" s="46" t="str">
        <f t="array" ref="H551">A551&amp;" "&amp;SUM(IF(A551=FinyearEx,IF(D551&lt;=AustraliaEx,1,0),0))</f>
        <v>2020–21 74</v>
      </c>
      <c r="I551" s="46" t="str">
        <f t="shared" si="33"/>
        <v>MAUS</v>
      </c>
      <c r="J551" s="47">
        <f t="shared" si="34"/>
        <v>3.9934789999999998</v>
      </c>
      <c r="K551" s="47">
        <f t="shared" si="35"/>
        <v>60.453704000000002</v>
      </c>
    </row>
    <row r="552" spans="1:11" ht="12" customHeight="1" x14ac:dyDescent="0.2">
      <c r="A552" s="39" t="s">
        <v>333</v>
      </c>
      <c r="B552" t="s">
        <v>220</v>
      </c>
      <c r="C552">
        <v>22492518</v>
      </c>
      <c r="D552">
        <v>219976569</v>
      </c>
      <c r="E552" s="40"/>
      <c r="F552" s="46" t="str">
        <f t="shared" si="32"/>
        <v>2020–21 MEXI</v>
      </c>
      <c r="G552" s="46" t="str">
        <f t="array" ref="G552">A552&amp;" "&amp;SUM(IF(A552=FinyearEx,IF(C552&lt;=QldEx,1,0),0))</f>
        <v>2020–21 52</v>
      </c>
      <c r="H552" s="46" t="str">
        <f t="array" ref="H552">A552&amp;" "&amp;SUM(IF(A552=FinyearEx,IF(D552&lt;=AustraliaEx,1,0),0))</f>
        <v>2020–21 53</v>
      </c>
      <c r="I552" s="46" t="str">
        <f t="shared" si="33"/>
        <v>MEXI</v>
      </c>
      <c r="J552" s="47">
        <f t="shared" si="34"/>
        <v>22.492518</v>
      </c>
      <c r="K552" s="47">
        <f t="shared" si="35"/>
        <v>219.97656900000001</v>
      </c>
    </row>
    <row r="553" spans="1:11" ht="12" customHeight="1" x14ac:dyDescent="0.2">
      <c r="A553" s="39" t="s">
        <v>333</v>
      </c>
      <c r="B553" t="s">
        <v>221</v>
      </c>
      <c r="C553">
        <v>1697484</v>
      </c>
      <c r="D553">
        <v>6481850</v>
      </c>
      <c r="E553" s="40"/>
      <c r="F553" s="46" t="str">
        <f t="shared" si="32"/>
        <v>2020–21 MICR</v>
      </c>
      <c r="G553" s="46" t="str">
        <f t="array" ref="G553">A553&amp;" "&amp;SUM(IF(A553=FinyearEx,IF(C553&lt;=QldEx,1,0),0))</f>
        <v>2020–21 102</v>
      </c>
      <c r="H553" s="46" t="str">
        <f t="array" ref="H553">A553&amp;" "&amp;SUM(IF(A553=FinyearEx,IF(D553&lt;=AustraliaEx,1,0),0))</f>
        <v>2020–21 129</v>
      </c>
      <c r="I553" s="46" t="str">
        <f t="shared" si="33"/>
        <v>MICR</v>
      </c>
      <c r="J553" s="47">
        <f t="shared" si="34"/>
        <v>1.697484</v>
      </c>
      <c r="K553" s="47">
        <f t="shared" si="35"/>
        <v>6.4818499999999997</v>
      </c>
    </row>
    <row r="554" spans="1:11" ht="12" customHeight="1" x14ac:dyDescent="0.2">
      <c r="A554" s="39" t="s">
        <v>333</v>
      </c>
      <c r="B554" t="s">
        <v>222</v>
      </c>
      <c r="C554">
        <v>1553731008</v>
      </c>
      <c r="D554">
        <v>7166377363</v>
      </c>
      <c r="E554" s="40"/>
      <c r="F554" s="46" t="str">
        <f t="shared" si="32"/>
        <v>2020–21 MLAY</v>
      </c>
      <c r="G554" s="46" t="str">
        <f t="array" ref="G554">A554&amp;" "&amp;SUM(IF(A554=FinyearEx,IF(C554&lt;=QldEx,1,0),0))</f>
        <v>2020–21 8</v>
      </c>
      <c r="H554" s="46" t="str">
        <f t="array" ref="H554">A554&amp;" "&amp;SUM(IF(A554=FinyearEx,IF(D554&lt;=AustraliaEx,1,0),0))</f>
        <v>2020–21 12</v>
      </c>
      <c r="I554" s="46" t="str">
        <f t="shared" si="33"/>
        <v>MLAY</v>
      </c>
      <c r="J554" s="47">
        <f t="shared" si="34"/>
        <v>1553.731008</v>
      </c>
      <c r="K554" s="47">
        <f t="shared" si="35"/>
        <v>7166.3773629999996</v>
      </c>
    </row>
    <row r="555" spans="1:11" ht="12" customHeight="1" x14ac:dyDescent="0.2">
      <c r="A555" s="39" t="s">
        <v>333</v>
      </c>
      <c r="B555" t="s">
        <v>223</v>
      </c>
      <c r="C555">
        <v>2029267</v>
      </c>
      <c r="D555">
        <v>34373524</v>
      </c>
      <c r="E555" s="40"/>
      <c r="F555" s="46" t="str">
        <f t="shared" si="32"/>
        <v>2020–21 MLDV</v>
      </c>
      <c r="G555" s="46" t="str">
        <f t="array" ref="G555">A555&amp;" "&amp;SUM(IF(A555=FinyearEx,IF(C555&lt;=QldEx,1,0),0))</f>
        <v>2020–21 96</v>
      </c>
      <c r="H555" s="46" t="str">
        <f t="array" ref="H555">A555&amp;" "&amp;SUM(IF(A555=FinyearEx,IF(D555&lt;=AustraliaEx,1,0),0))</f>
        <v>2020–21 91</v>
      </c>
      <c r="I555" s="46" t="str">
        <f t="shared" si="33"/>
        <v>MLDV</v>
      </c>
      <c r="J555" s="47">
        <f t="shared" si="34"/>
        <v>2.0292669999999999</v>
      </c>
      <c r="K555" s="47">
        <f t="shared" si="35"/>
        <v>34.373524000000003</v>
      </c>
    </row>
    <row r="556" spans="1:11" ht="12" customHeight="1" x14ac:dyDescent="0.2">
      <c r="A556" s="39" t="s">
        <v>333</v>
      </c>
      <c r="B556" t="s">
        <v>224</v>
      </c>
      <c r="C556">
        <v>69033</v>
      </c>
      <c r="D556">
        <v>4046595</v>
      </c>
      <c r="E556" s="40"/>
      <c r="F556" s="46" t="str">
        <f t="shared" si="32"/>
        <v>2020–21 MLTA</v>
      </c>
      <c r="G556" s="46" t="str">
        <f t="array" ref="G556">A556&amp;" "&amp;SUM(IF(A556=FinyearEx,IF(C556&lt;=QldEx,1,0),0))</f>
        <v>2020–21 167</v>
      </c>
      <c r="H556" s="46" t="str">
        <f t="array" ref="H556">A556&amp;" "&amp;SUM(IF(A556=FinyearEx,IF(D556&lt;=AustraliaEx,1,0),0))</f>
        <v>2020–21 143</v>
      </c>
      <c r="I556" s="46" t="str">
        <f t="shared" si="33"/>
        <v>MLTA</v>
      </c>
      <c r="J556" s="47">
        <f t="shared" si="34"/>
        <v>6.9032999999999997E-2</v>
      </c>
      <c r="K556" s="47">
        <f t="shared" si="35"/>
        <v>4.0465949999999999</v>
      </c>
    </row>
    <row r="557" spans="1:11" ht="12" customHeight="1" x14ac:dyDescent="0.2">
      <c r="A557" s="39" t="s">
        <v>333</v>
      </c>
      <c r="B557" t="s">
        <v>225</v>
      </c>
      <c r="C557">
        <v>2016</v>
      </c>
      <c r="D557">
        <v>42355178</v>
      </c>
      <c r="E557" s="40"/>
      <c r="F557" s="46" t="str">
        <f t="shared" si="32"/>
        <v>2020–21 MLWI</v>
      </c>
      <c r="G557" s="46" t="str">
        <f t="array" ref="G557">A557&amp;" "&amp;SUM(IF(A557=FinyearEx,IF(C557&lt;=QldEx,1,0),0))</f>
        <v>2020–21 199</v>
      </c>
      <c r="H557" s="46" t="str">
        <f t="array" ref="H557">A557&amp;" "&amp;SUM(IF(A557=FinyearEx,IF(D557&lt;=AustraliaEx,1,0),0))</f>
        <v>2020–21 85</v>
      </c>
      <c r="I557" s="46" t="str">
        <f t="shared" si="33"/>
        <v>MLWI</v>
      </c>
      <c r="J557" s="47">
        <f t="shared" si="34"/>
        <v>2.016E-3</v>
      </c>
      <c r="K557" s="47">
        <f t="shared" si="35"/>
        <v>42.355178000000002</v>
      </c>
    </row>
    <row r="558" spans="1:11" ht="12" customHeight="1" x14ac:dyDescent="0.2">
      <c r="A558" s="39" t="s">
        <v>333</v>
      </c>
      <c r="B558" t="s">
        <v>226</v>
      </c>
      <c r="C558">
        <v>4503240</v>
      </c>
      <c r="D558">
        <v>31371410</v>
      </c>
      <c r="E558" s="40"/>
      <c r="F558" s="46" t="str">
        <f t="shared" si="32"/>
        <v>2020–21 MNGL</v>
      </c>
      <c r="G558" s="46" t="str">
        <f t="array" ref="G558">A558&amp;" "&amp;SUM(IF(A558=FinyearEx,IF(C558&lt;=QldEx,1,0),0))</f>
        <v>2020–21 76</v>
      </c>
      <c r="H558" s="46" t="str">
        <f t="array" ref="H558">A558&amp;" "&amp;SUM(IF(A558=FinyearEx,IF(D558&lt;=AustraliaEx,1,0),0))</f>
        <v>2020–21 95</v>
      </c>
      <c r="I558" s="46" t="str">
        <f t="shared" si="33"/>
        <v>MNGL</v>
      </c>
      <c r="J558" s="47">
        <f t="shared" si="34"/>
        <v>4.5032399999999999</v>
      </c>
      <c r="K558" s="47">
        <f t="shared" si="35"/>
        <v>31.371410000000001</v>
      </c>
    </row>
    <row r="559" spans="1:11" ht="12" customHeight="1" x14ac:dyDescent="0.2">
      <c r="A559" s="39" t="s">
        <v>333</v>
      </c>
      <c r="B559" t="s">
        <v>227</v>
      </c>
      <c r="C559">
        <v>696923</v>
      </c>
      <c r="D559">
        <v>14661560</v>
      </c>
      <c r="E559" s="40"/>
      <c r="F559" s="46" t="str">
        <f t="shared" si="32"/>
        <v>2020–21 MORO</v>
      </c>
      <c r="G559" s="46" t="str">
        <f t="array" ref="G559">A559&amp;" "&amp;SUM(IF(A559=FinyearEx,IF(C559&lt;=QldEx,1,0),0))</f>
        <v>2020–21 123</v>
      </c>
      <c r="H559" s="46" t="str">
        <f t="array" ref="H559">A559&amp;" "&amp;SUM(IF(A559=FinyearEx,IF(D559&lt;=AustraliaEx,1,0),0))</f>
        <v>2020–21 112</v>
      </c>
      <c r="I559" s="46" t="str">
        <f t="shared" si="33"/>
        <v>MORO</v>
      </c>
      <c r="J559" s="47">
        <f t="shared" si="34"/>
        <v>0.69692299999999996</v>
      </c>
      <c r="K559" s="47">
        <f t="shared" si="35"/>
        <v>14.66156</v>
      </c>
    </row>
    <row r="560" spans="1:11" ht="12" customHeight="1" x14ac:dyDescent="0.2">
      <c r="A560" s="39" t="s">
        <v>333</v>
      </c>
      <c r="B560" t="s">
        <v>228</v>
      </c>
      <c r="C560">
        <v>8044268</v>
      </c>
      <c r="D560">
        <v>468480902</v>
      </c>
      <c r="E560" s="40"/>
      <c r="F560" s="46" t="str">
        <f t="shared" si="32"/>
        <v>2020–21 MOZA</v>
      </c>
      <c r="G560" s="46" t="str">
        <f t="array" ref="G560">A560&amp;" "&amp;SUM(IF(A560=FinyearEx,IF(C560&lt;=QldEx,1,0),0))</f>
        <v>2020–21 70</v>
      </c>
      <c r="H560" s="46" t="str">
        <f t="array" ref="H560">A560&amp;" "&amp;SUM(IF(A560=FinyearEx,IF(D560&lt;=AustraliaEx,1,0),0))</f>
        <v>2020–21 39</v>
      </c>
      <c r="I560" s="46" t="str">
        <f t="shared" si="33"/>
        <v>MOZA</v>
      </c>
      <c r="J560" s="47">
        <f t="shared" si="34"/>
        <v>8.0442680000000006</v>
      </c>
      <c r="K560" s="47">
        <f t="shared" si="35"/>
        <v>468.48090200000001</v>
      </c>
    </row>
    <row r="561" spans="1:11" ht="12" customHeight="1" x14ac:dyDescent="0.2">
      <c r="A561" s="39" t="s">
        <v>333</v>
      </c>
      <c r="B561" t="s">
        <v>229</v>
      </c>
      <c r="C561">
        <v>134792</v>
      </c>
      <c r="D561">
        <v>1842707</v>
      </c>
      <c r="E561" s="40"/>
      <c r="F561" s="46" t="str">
        <f t="shared" si="32"/>
        <v>2020–21 MRNS</v>
      </c>
      <c r="G561" s="46" t="str">
        <f t="array" ref="G561">A561&amp;" "&amp;SUM(IF(A561=FinyearEx,IF(C561&lt;=QldEx,1,0),0))</f>
        <v>2020–21 153</v>
      </c>
      <c r="H561" s="46" t="str">
        <f t="array" ref="H561">A561&amp;" "&amp;SUM(IF(A561=FinyearEx,IF(D561&lt;=AustraliaEx,1,0),0))</f>
        <v>2020–21 163</v>
      </c>
      <c r="I561" s="46" t="str">
        <f t="shared" si="33"/>
        <v>MRNS</v>
      </c>
      <c r="J561" s="47">
        <f t="shared" si="34"/>
        <v>0.134792</v>
      </c>
      <c r="K561" s="47">
        <f t="shared" si="35"/>
        <v>1.8427070000000001</v>
      </c>
    </row>
    <row r="562" spans="1:11" ht="12" customHeight="1" x14ac:dyDescent="0.2">
      <c r="A562" s="39" t="s">
        <v>333</v>
      </c>
      <c r="B562" t="s">
        <v>230</v>
      </c>
      <c r="C562">
        <v>612699</v>
      </c>
      <c r="D562">
        <v>6432354</v>
      </c>
      <c r="E562" s="40"/>
      <c r="F562" s="46" t="str">
        <f t="shared" si="32"/>
        <v>2020–21 MRTN</v>
      </c>
      <c r="G562" s="46" t="str">
        <f t="array" ref="G562">A562&amp;" "&amp;SUM(IF(A562=FinyearEx,IF(C562&lt;=QldEx,1,0),0))</f>
        <v>2020–21 127</v>
      </c>
      <c r="H562" s="46" t="str">
        <f t="array" ref="H562">A562&amp;" "&amp;SUM(IF(A562=FinyearEx,IF(D562&lt;=AustraliaEx,1,0),0))</f>
        <v>2020–21 130</v>
      </c>
      <c r="I562" s="46" t="str">
        <f t="shared" si="33"/>
        <v>MRTN</v>
      </c>
      <c r="J562" s="47">
        <f t="shared" si="34"/>
        <v>0.61269899999999999</v>
      </c>
      <c r="K562" s="47">
        <f t="shared" si="35"/>
        <v>6.4323540000000001</v>
      </c>
    </row>
    <row r="563" spans="1:11" ht="12" customHeight="1" x14ac:dyDescent="0.2">
      <c r="A563" s="39" t="s">
        <v>333</v>
      </c>
      <c r="B563" t="s">
        <v>231</v>
      </c>
      <c r="C563">
        <v>390830</v>
      </c>
      <c r="D563">
        <v>13111413</v>
      </c>
      <c r="E563" s="40"/>
      <c r="F563" s="46" t="str">
        <f t="shared" si="32"/>
        <v>2020–21 NAMI</v>
      </c>
      <c r="G563" s="46" t="str">
        <f t="array" ref="G563">A563&amp;" "&amp;SUM(IF(A563=FinyearEx,IF(C563&lt;=QldEx,1,0),0))</f>
        <v>2020–21 133</v>
      </c>
      <c r="H563" s="46" t="str">
        <f t="array" ref="H563">A563&amp;" "&amp;SUM(IF(A563=FinyearEx,IF(D563&lt;=AustraliaEx,1,0),0))</f>
        <v>2020–21 115</v>
      </c>
      <c r="I563" s="46" t="str">
        <f t="shared" si="33"/>
        <v>NAMI</v>
      </c>
      <c r="J563" s="47">
        <f t="shared" si="34"/>
        <v>0.39083000000000001</v>
      </c>
      <c r="K563" s="47">
        <f t="shared" si="35"/>
        <v>13.111413000000001</v>
      </c>
    </row>
    <row r="564" spans="1:11" ht="12" customHeight="1" x14ac:dyDescent="0.2">
      <c r="A564" s="39" t="s">
        <v>333</v>
      </c>
      <c r="B564" t="s">
        <v>232</v>
      </c>
      <c r="C564">
        <v>43118764</v>
      </c>
      <c r="D564">
        <v>60574666</v>
      </c>
      <c r="E564" s="40"/>
      <c r="F564" s="46" t="str">
        <f t="shared" si="32"/>
        <v>2020–21 NAUR</v>
      </c>
      <c r="G564" s="46" t="str">
        <f t="array" ref="G564">A564&amp;" "&amp;SUM(IF(A564=FinyearEx,IF(C564&lt;=QldEx,1,0),0))</f>
        <v>2020–21 44</v>
      </c>
      <c r="H564" s="46" t="str">
        <f t="array" ref="H564">A564&amp;" "&amp;SUM(IF(A564=FinyearEx,IF(D564&lt;=AustraliaEx,1,0),0))</f>
        <v>2020–21 73</v>
      </c>
      <c r="I564" s="46" t="str">
        <f t="shared" si="33"/>
        <v>NAUR</v>
      </c>
      <c r="J564" s="47">
        <f t="shared" si="34"/>
        <v>43.118763999999999</v>
      </c>
      <c r="K564" s="47">
        <f t="shared" si="35"/>
        <v>60.574666000000001</v>
      </c>
    </row>
    <row r="565" spans="1:11" ht="12" customHeight="1" x14ac:dyDescent="0.2">
      <c r="A565" s="39" t="s">
        <v>333</v>
      </c>
      <c r="B565" t="s">
        <v>233</v>
      </c>
      <c r="C565">
        <v>63031312</v>
      </c>
      <c r="D565">
        <v>352009350</v>
      </c>
      <c r="E565" s="40"/>
      <c r="F565" s="46" t="str">
        <f t="shared" si="32"/>
        <v>2020–21 NCAL</v>
      </c>
      <c r="G565" s="46" t="str">
        <f t="array" ref="G565">A565&amp;" "&amp;SUM(IF(A565=FinyearEx,IF(C565&lt;=QldEx,1,0),0))</f>
        <v>2020–21 40</v>
      </c>
      <c r="H565" s="46" t="str">
        <f t="array" ref="H565">A565&amp;" "&amp;SUM(IF(A565=FinyearEx,IF(D565&lt;=AustraliaEx,1,0),0))</f>
        <v>2020–21 45</v>
      </c>
      <c r="I565" s="46" t="str">
        <f t="shared" si="33"/>
        <v>NCAL</v>
      </c>
      <c r="J565" s="47">
        <f t="shared" si="34"/>
        <v>63.031312</v>
      </c>
      <c r="K565" s="47">
        <f t="shared" si="35"/>
        <v>352.00934999999998</v>
      </c>
    </row>
    <row r="566" spans="1:11" ht="12" customHeight="1" x14ac:dyDescent="0.2">
      <c r="A566" s="39" t="s">
        <v>333</v>
      </c>
      <c r="B566" t="s">
        <v>323</v>
      </c>
      <c r="C566">
        <v>0</v>
      </c>
      <c r="D566">
        <v>7669629732</v>
      </c>
      <c r="E566" s="40"/>
      <c r="F566" s="46" t="str">
        <f t="shared" si="32"/>
        <v>2020–21 NCD</v>
      </c>
      <c r="G566" s="46" t="str">
        <f t="array" ref="G566">A566&amp;" "&amp;SUM(IF(A566=FinyearEx,IF(C566&lt;=QldEx,1,0),0))</f>
        <v>2020–21 218</v>
      </c>
      <c r="H566" s="46" t="str">
        <f t="array" ref="H566">A566&amp;" "&amp;SUM(IF(A566=FinyearEx,IF(D566&lt;=AustraliaEx,1,0),0))</f>
        <v>2020–21 10</v>
      </c>
      <c r="I566" s="46" t="str">
        <f t="shared" si="33"/>
        <v>NCD</v>
      </c>
      <c r="J566" s="47">
        <f t="shared" si="34"/>
        <v>0</v>
      </c>
      <c r="K566" s="47">
        <f t="shared" si="35"/>
        <v>7669.6297320000003</v>
      </c>
    </row>
    <row r="567" spans="1:11" ht="12" customHeight="1" x14ac:dyDescent="0.2">
      <c r="A567" s="39" t="s">
        <v>333</v>
      </c>
      <c r="B567" t="s">
        <v>234</v>
      </c>
      <c r="C567">
        <v>23153240</v>
      </c>
      <c r="D567">
        <v>148948991</v>
      </c>
      <c r="E567" s="40"/>
      <c r="F567" s="46" t="str">
        <f t="shared" si="32"/>
        <v>2020–21 NEPA</v>
      </c>
      <c r="G567" s="46" t="str">
        <f t="array" ref="G567">A567&amp;" "&amp;SUM(IF(A567=FinyearEx,IF(C567&lt;=QldEx,1,0),0))</f>
        <v>2020–21 51</v>
      </c>
      <c r="H567" s="46" t="str">
        <f t="array" ref="H567">A567&amp;" "&amp;SUM(IF(A567=FinyearEx,IF(D567&lt;=AustraliaEx,1,0),0))</f>
        <v>2020–21 55</v>
      </c>
      <c r="I567" s="46" t="str">
        <f t="shared" si="33"/>
        <v>NEPA</v>
      </c>
      <c r="J567" s="47">
        <f t="shared" si="34"/>
        <v>23.15324</v>
      </c>
      <c r="K567" s="47">
        <f t="shared" si="35"/>
        <v>148.94899100000001</v>
      </c>
    </row>
    <row r="568" spans="1:11" ht="12" customHeight="1" x14ac:dyDescent="0.2">
      <c r="A568" s="39" t="s">
        <v>333</v>
      </c>
      <c r="B568" t="s">
        <v>235</v>
      </c>
      <c r="C568">
        <v>1019684656</v>
      </c>
      <c r="D568">
        <v>2437719517</v>
      </c>
      <c r="E568" s="40"/>
      <c r="F568" s="46" t="str">
        <f t="shared" si="32"/>
        <v>2020–21 NETH</v>
      </c>
      <c r="G568" s="46" t="str">
        <f t="array" ref="G568">A568&amp;" "&amp;SUM(IF(A568=FinyearEx,IF(C568&lt;=QldEx,1,0),0))</f>
        <v>2020–21 11</v>
      </c>
      <c r="H568" s="46" t="str">
        <f t="array" ref="H568">A568&amp;" "&amp;SUM(IF(A568=FinyearEx,IF(D568&lt;=AustraliaEx,1,0),0))</f>
        <v>2020–21 19</v>
      </c>
      <c r="I568" s="46" t="str">
        <f t="shared" si="33"/>
        <v>NETH</v>
      </c>
      <c r="J568" s="47">
        <f t="shared" si="34"/>
        <v>1019.684656</v>
      </c>
      <c r="K568" s="47">
        <f t="shared" si="35"/>
        <v>2437.719517</v>
      </c>
    </row>
    <row r="569" spans="1:11" ht="12" customHeight="1" x14ac:dyDescent="0.2">
      <c r="A569" s="39" t="s">
        <v>333</v>
      </c>
      <c r="B569" t="s">
        <v>236</v>
      </c>
      <c r="C569">
        <v>3631141</v>
      </c>
      <c r="D569">
        <v>60322322</v>
      </c>
      <c r="E569" s="40"/>
      <c r="F569" s="46" t="str">
        <f t="shared" si="32"/>
        <v>2020–21 NGRA</v>
      </c>
      <c r="G569" s="46" t="str">
        <f t="array" ref="G569">A569&amp;" "&amp;SUM(IF(A569=FinyearEx,IF(C569&lt;=QldEx,1,0),0))</f>
        <v>2020–21 83</v>
      </c>
      <c r="H569" s="46" t="str">
        <f t="array" ref="H569">A569&amp;" "&amp;SUM(IF(A569=FinyearEx,IF(D569&lt;=AustraliaEx,1,0),0))</f>
        <v>2020–21 75</v>
      </c>
      <c r="I569" s="46" t="str">
        <f t="shared" si="33"/>
        <v>NGRA</v>
      </c>
      <c r="J569" s="47">
        <f t="shared" si="34"/>
        <v>3.631141</v>
      </c>
      <c r="K569" s="47">
        <f t="shared" si="35"/>
        <v>60.322322</v>
      </c>
    </row>
    <row r="570" spans="1:11" ht="12" customHeight="1" x14ac:dyDescent="0.2">
      <c r="A570" s="39" t="s">
        <v>333</v>
      </c>
      <c r="B570" t="s">
        <v>237</v>
      </c>
      <c r="C570">
        <v>231036</v>
      </c>
      <c r="D570">
        <v>4886631</v>
      </c>
      <c r="E570" s="40"/>
      <c r="F570" s="46" t="str">
        <f t="shared" si="32"/>
        <v>2020–21 NICA</v>
      </c>
      <c r="G570" s="46" t="str">
        <f t="array" ref="G570">A570&amp;" "&amp;SUM(IF(A570=FinyearEx,IF(C570&lt;=QldEx,1,0),0))</f>
        <v>2020–21 144</v>
      </c>
      <c r="H570" s="46" t="str">
        <f t="array" ref="H570">A570&amp;" "&amp;SUM(IF(A570=FinyearEx,IF(D570&lt;=AustraliaEx,1,0),0))</f>
        <v>2020–21 138</v>
      </c>
      <c r="I570" s="46" t="str">
        <f t="shared" si="33"/>
        <v>NICA</v>
      </c>
      <c r="J570" s="47">
        <f t="shared" si="34"/>
        <v>0.23103599999999999</v>
      </c>
      <c r="K570" s="47">
        <f t="shared" si="35"/>
        <v>4.8866310000000004</v>
      </c>
    </row>
    <row r="571" spans="1:11" ht="12" customHeight="1" x14ac:dyDescent="0.2">
      <c r="A571" s="39" t="s">
        <v>333</v>
      </c>
      <c r="B571" t="s">
        <v>239</v>
      </c>
      <c r="C571">
        <v>256290</v>
      </c>
      <c r="D571">
        <v>615859</v>
      </c>
      <c r="E571" s="40"/>
      <c r="F571" s="46" t="str">
        <f t="shared" si="32"/>
        <v>2020–21 NIUE</v>
      </c>
      <c r="G571" s="46" t="str">
        <f t="array" ref="G571">A571&amp;" "&amp;SUM(IF(A571=FinyearEx,IF(C571&lt;=QldEx,1,0),0))</f>
        <v>2020–21 140</v>
      </c>
      <c r="H571" s="46" t="str">
        <f t="array" ref="H571">A571&amp;" "&amp;SUM(IF(A571=FinyearEx,IF(D571&lt;=AustraliaEx,1,0),0))</f>
        <v>2020–21 190</v>
      </c>
      <c r="I571" s="46" t="str">
        <f t="shared" si="33"/>
        <v>NIUE</v>
      </c>
      <c r="J571" s="47">
        <f t="shared" si="34"/>
        <v>0.25629000000000002</v>
      </c>
      <c r="K571" s="47">
        <f t="shared" si="35"/>
        <v>0.61585900000000005</v>
      </c>
    </row>
    <row r="572" spans="1:11" ht="12" customHeight="1" x14ac:dyDescent="0.2">
      <c r="A572" s="39" t="s">
        <v>333</v>
      </c>
      <c r="B572" t="s">
        <v>240</v>
      </c>
      <c r="C572">
        <v>11333477</v>
      </c>
      <c r="D572">
        <v>21733272</v>
      </c>
      <c r="E572" s="40"/>
      <c r="F572" s="46" t="str">
        <f t="shared" si="32"/>
        <v>2020–21 NORF</v>
      </c>
      <c r="G572" s="46" t="str">
        <f t="array" ref="G572">A572&amp;" "&amp;SUM(IF(A572=FinyearEx,IF(C572&lt;=QldEx,1,0),0))</f>
        <v>2020–21 61</v>
      </c>
      <c r="H572" s="46" t="str">
        <f t="array" ref="H572">A572&amp;" "&amp;SUM(IF(A572=FinyearEx,IF(D572&lt;=AustraliaEx,1,0),0))</f>
        <v>2020–21 103</v>
      </c>
      <c r="I572" s="46" t="str">
        <f t="shared" si="33"/>
        <v>NORF</v>
      </c>
      <c r="J572" s="47">
        <f t="shared" si="34"/>
        <v>11.333477</v>
      </c>
      <c r="K572" s="47">
        <f t="shared" si="35"/>
        <v>21.733271999999999</v>
      </c>
    </row>
    <row r="573" spans="1:11" ht="12" customHeight="1" x14ac:dyDescent="0.2">
      <c r="A573" s="39" t="s">
        <v>333</v>
      </c>
      <c r="B573" t="s">
        <v>241</v>
      </c>
      <c r="C573">
        <v>2296408</v>
      </c>
      <c r="D573">
        <v>154796967</v>
      </c>
      <c r="E573" s="40"/>
      <c r="F573" s="46" t="str">
        <f t="shared" si="32"/>
        <v>2020–21 NWAY</v>
      </c>
      <c r="G573" s="46" t="str">
        <f t="array" ref="G573">A573&amp;" "&amp;SUM(IF(A573=FinyearEx,IF(C573&lt;=QldEx,1,0),0))</f>
        <v>2020–21 94</v>
      </c>
      <c r="H573" s="46" t="str">
        <f t="array" ref="H573">A573&amp;" "&amp;SUM(IF(A573=FinyearEx,IF(D573&lt;=AustraliaEx,1,0),0))</f>
        <v>2020–21 54</v>
      </c>
      <c r="I573" s="46" t="str">
        <f t="shared" si="33"/>
        <v>NWAY</v>
      </c>
      <c r="J573" s="47">
        <f t="shared" si="34"/>
        <v>2.296408</v>
      </c>
      <c r="K573" s="47">
        <f t="shared" si="35"/>
        <v>154.796967</v>
      </c>
    </row>
    <row r="574" spans="1:11" ht="12" customHeight="1" x14ac:dyDescent="0.2">
      <c r="A574" s="39" t="s">
        <v>333</v>
      </c>
      <c r="B574" t="s">
        <v>242</v>
      </c>
      <c r="C574">
        <v>1040877295</v>
      </c>
      <c r="D574">
        <v>10677457462</v>
      </c>
      <c r="E574" s="40"/>
      <c r="F574" s="46" t="str">
        <f t="shared" si="32"/>
        <v>2020–21 NZ</v>
      </c>
      <c r="G574" s="46" t="str">
        <f t="array" ref="G574">A574&amp;" "&amp;SUM(IF(A574=FinyearEx,IF(C574&lt;=QldEx,1,0),0))</f>
        <v>2020–21 10</v>
      </c>
      <c r="H574" s="46" t="str">
        <f t="array" ref="H574">A574&amp;" "&amp;SUM(IF(A574=FinyearEx,IF(D574&lt;=AustraliaEx,1,0),0))</f>
        <v>2020–21 9</v>
      </c>
      <c r="I574" s="46" t="str">
        <f t="shared" si="33"/>
        <v>NZ</v>
      </c>
      <c r="J574" s="47">
        <f t="shared" si="34"/>
        <v>1040.877295</v>
      </c>
      <c r="K574" s="47">
        <f t="shared" si="35"/>
        <v>10677.457462</v>
      </c>
    </row>
    <row r="575" spans="1:11" ht="12" customHeight="1" x14ac:dyDescent="0.2">
      <c r="A575" s="39" t="s">
        <v>333</v>
      </c>
      <c r="B575" t="s">
        <v>243</v>
      </c>
      <c r="C575">
        <v>297045742</v>
      </c>
      <c r="D575">
        <v>412571319</v>
      </c>
      <c r="E575" s="40"/>
      <c r="F575" s="46" t="str">
        <f t="shared" si="32"/>
        <v>2020–21 OMAN</v>
      </c>
      <c r="G575" s="46" t="str">
        <f t="array" ref="G575">A575&amp;" "&amp;SUM(IF(A575=FinyearEx,IF(C575&lt;=QldEx,1,0),0))</f>
        <v>2020–21 25</v>
      </c>
      <c r="H575" s="46" t="str">
        <f t="array" ref="H575">A575&amp;" "&amp;SUM(IF(A575=FinyearEx,IF(D575&lt;=AustraliaEx,1,0),0))</f>
        <v>2020–21 40</v>
      </c>
      <c r="I575" s="46" t="str">
        <f t="shared" si="33"/>
        <v>OMAN</v>
      </c>
      <c r="J575" s="47">
        <f t="shared" si="34"/>
        <v>297.04574200000002</v>
      </c>
      <c r="K575" s="47">
        <f t="shared" si="35"/>
        <v>412.57131900000002</v>
      </c>
    </row>
    <row r="576" spans="1:11" ht="12" customHeight="1" x14ac:dyDescent="0.2">
      <c r="A576" s="39" t="s">
        <v>333</v>
      </c>
      <c r="B576" t="s">
        <v>244</v>
      </c>
      <c r="C576">
        <v>203252271</v>
      </c>
      <c r="D576">
        <v>680387203</v>
      </c>
      <c r="E576" s="40"/>
      <c r="F576" s="46" t="str">
        <f t="shared" si="32"/>
        <v>2020–21 PAKI</v>
      </c>
      <c r="G576" s="46" t="str">
        <f t="array" ref="G576">A576&amp;" "&amp;SUM(IF(A576=FinyearEx,IF(C576&lt;=QldEx,1,0),0))</f>
        <v>2020–21 29</v>
      </c>
      <c r="H576" s="46" t="str">
        <f t="array" ref="H576">A576&amp;" "&amp;SUM(IF(A576=FinyearEx,IF(D576&lt;=AustraliaEx,1,0),0))</f>
        <v>2020–21 31</v>
      </c>
      <c r="I576" s="46" t="str">
        <f t="shared" si="33"/>
        <v>PAKI</v>
      </c>
      <c r="J576" s="47">
        <f t="shared" si="34"/>
        <v>203.25227100000001</v>
      </c>
      <c r="K576" s="47">
        <f t="shared" si="35"/>
        <v>680.387203</v>
      </c>
    </row>
    <row r="577" spans="1:11" ht="12" customHeight="1" x14ac:dyDescent="0.2">
      <c r="A577" s="39" t="s">
        <v>333</v>
      </c>
      <c r="B577" t="s">
        <v>245</v>
      </c>
      <c r="C577">
        <v>199670</v>
      </c>
      <c r="D577">
        <v>1749589</v>
      </c>
      <c r="E577" s="40"/>
      <c r="F577" s="46" t="str">
        <f t="shared" ref="F577:F640" si="36">A577&amp;" "&amp;B577</f>
        <v>2020–21 PALU</v>
      </c>
      <c r="G577" s="46" t="str">
        <f t="array" ref="G577">A577&amp;" "&amp;SUM(IF(A577=FinyearEx,IF(C577&lt;=QldEx,1,0),0))</f>
        <v>2020–21 147</v>
      </c>
      <c r="H577" s="46" t="str">
        <f t="array" ref="H577">A577&amp;" "&amp;SUM(IF(A577=FinyearEx,IF(D577&lt;=AustraliaEx,1,0),0))</f>
        <v>2020–21 166</v>
      </c>
      <c r="I577" s="46" t="str">
        <f t="shared" ref="I577:I640" si="37">B577</f>
        <v>PALU</v>
      </c>
      <c r="J577" s="47">
        <f t="shared" ref="J577:J640" si="38">C577/1000000</f>
        <v>0.19966999999999999</v>
      </c>
      <c r="K577" s="47">
        <f t="shared" ref="K577:K640" si="39">D577/1000000</f>
        <v>1.7495890000000001</v>
      </c>
    </row>
    <row r="578" spans="1:11" ht="12" customHeight="1" x14ac:dyDescent="0.2">
      <c r="A578" s="39" t="s">
        <v>333</v>
      </c>
      <c r="B578" t="s">
        <v>246</v>
      </c>
      <c r="C578">
        <v>15666206</v>
      </c>
      <c r="D578">
        <v>96642602</v>
      </c>
      <c r="E578" s="40"/>
      <c r="F578" s="46" t="str">
        <f t="shared" si="36"/>
        <v>2020–21 PERU</v>
      </c>
      <c r="G578" s="46" t="str">
        <f t="array" ref="G578">A578&amp;" "&amp;SUM(IF(A578=FinyearEx,IF(C578&lt;=QldEx,1,0),0))</f>
        <v>2020–21 54</v>
      </c>
      <c r="H578" s="46" t="str">
        <f t="array" ref="H578">A578&amp;" "&amp;SUM(IF(A578=FinyearEx,IF(D578&lt;=AustraliaEx,1,0),0))</f>
        <v>2020–21 64</v>
      </c>
      <c r="I578" s="46" t="str">
        <f t="shared" si="37"/>
        <v>PERU</v>
      </c>
      <c r="J578" s="47">
        <f t="shared" si="38"/>
        <v>15.666206000000001</v>
      </c>
      <c r="K578" s="47">
        <f t="shared" si="39"/>
        <v>96.642601999999997</v>
      </c>
    </row>
    <row r="579" spans="1:11" ht="12" customHeight="1" x14ac:dyDescent="0.2">
      <c r="A579" s="39" t="s">
        <v>333</v>
      </c>
      <c r="B579" t="s">
        <v>247</v>
      </c>
      <c r="C579">
        <v>204383262</v>
      </c>
      <c r="D579">
        <v>2900019110</v>
      </c>
      <c r="E579" s="40"/>
      <c r="F579" s="46" t="str">
        <f t="shared" si="36"/>
        <v>2020–21 PHIL</v>
      </c>
      <c r="G579" s="46" t="str">
        <f t="array" ref="G579">A579&amp;" "&amp;SUM(IF(A579=FinyearEx,IF(C579&lt;=QldEx,1,0),0))</f>
        <v>2020–21 28</v>
      </c>
      <c r="H579" s="46" t="str">
        <f t="array" ref="H579">A579&amp;" "&amp;SUM(IF(A579=FinyearEx,IF(D579&lt;=AustraliaEx,1,0),0))</f>
        <v>2020–21 17</v>
      </c>
      <c r="I579" s="46" t="str">
        <f t="shared" si="37"/>
        <v>PHIL</v>
      </c>
      <c r="J579" s="47">
        <f t="shared" si="38"/>
        <v>204.383262</v>
      </c>
      <c r="K579" s="47">
        <f t="shared" si="39"/>
        <v>2900.0191100000002</v>
      </c>
    </row>
    <row r="580" spans="1:11" ht="12" customHeight="1" x14ac:dyDescent="0.2">
      <c r="A580" s="39" t="s">
        <v>333</v>
      </c>
      <c r="B580" t="s">
        <v>248</v>
      </c>
      <c r="C580">
        <v>0</v>
      </c>
      <c r="D580">
        <v>12225</v>
      </c>
      <c r="E580" s="40"/>
      <c r="F580" s="46" t="str">
        <f t="shared" si="36"/>
        <v>2020–21 PITC</v>
      </c>
      <c r="G580" s="46" t="str">
        <f t="array" ref="G580">A580&amp;" "&amp;SUM(IF(A580=FinyearEx,IF(C580&lt;=QldEx,1,0),0))</f>
        <v>2020–21 218</v>
      </c>
      <c r="H580" s="46" t="str">
        <f t="array" ref="H580">A580&amp;" "&amp;SUM(IF(A580=FinyearEx,IF(D580&lt;=AustraliaEx,1,0),0))</f>
        <v>2020–21 218</v>
      </c>
      <c r="I580" s="46" t="str">
        <f t="shared" si="37"/>
        <v>PITC</v>
      </c>
      <c r="J580" s="47">
        <f t="shared" si="38"/>
        <v>0</v>
      </c>
      <c r="K580" s="47">
        <f t="shared" si="39"/>
        <v>1.2225E-2</v>
      </c>
    </row>
    <row r="581" spans="1:11" ht="12" customHeight="1" x14ac:dyDescent="0.2">
      <c r="A581" s="39" t="s">
        <v>333</v>
      </c>
      <c r="B581" t="s">
        <v>249</v>
      </c>
      <c r="C581">
        <v>8629210</v>
      </c>
      <c r="D581">
        <v>53092970</v>
      </c>
      <c r="E581" s="40"/>
      <c r="F581" s="46" t="str">
        <f t="shared" si="36"/>
        <v>2020–21 PLYN</v>
      </c>
      <c r="G581" s="46" t="str">
        <f t="array" ref="G581">A581&amp;" "&amp;SUM(IF(A581=FinyearEx,IF(C581&lt;=QldEx,1,0),0))</f>
        <v>2020–21 66</v>
      </c>
      <c r="H581" s="46" t="str">
        <f t="array" ref="H581">A581&amp;" "&amp;SUM(IF(A581=FinyearEx,IF(D581&lt;=AustraliaEx,1,0),0))</f>
        <v>2020–21 79</v>
      </c>
      <c r="I581" s="46" t="str">
        <f t="shared" si="37"/>
        <v>PLYN</v>
      </c>
      <c r="J581" s="47">
        <f t="shared" si="38"/>
        <v>8.6292100000000005</v>
      </c>
      <c r="K581" s="47">
        <f t="shared" si="39"/>
        <v>53.092970000000001</v>
      </c>
    </row>
    <row r="582" spans="1:11" ht="12" customHeight="1" x14ac:dyDescent="0.2">
      <c r="A582" s="39" t="s">
        <v>333</v>
      </c>
      <c r="B582" t="s">
        <v>250</v>
      </c>
      <c r="C582">
        <v>721920442</v>
      </c>
      <c r="D582">
        <v>1874276006</v>
      </c>
      <c r="E582" s="40"/>
      <c r="F582" s="46" t="str">
        <f t="shared" si="36"/>
        <v>2020–21 PNG</v>
      </c>
      <c r="G582" s="46" t="str">
        <f t="array" ref="G582">A582&amp;" "&amp;SUM(IF(A582=FinyearEx,IF(C582&lt;=QldEx,1,0),0))</f>
        <v>2020–21 13</v>
      </c>
      <c r="H582" s="46" t="str">
        <f t="array" ref="H582">A582&amp;" "&amp;SUM(IF(A582=FinyearEx,IF(D582&lt;=AustraliaEx,1,0),0))</f>
        <v>2020–21 23</v>
      </c>
      <c r="I582" s="46" t="str">
        <f t="shared" si="37"/>
        <v>PNG</v>
      </c>
      <c r="J582" s="47">
        <f t="shared" si="38"/>
        <v>721.92044199999998</v>
      </c>
      <c r="K582" s="47">
        <f t="shared" si="39"/>
        <v>1874.2760060000001</v>
      </c>
    </row>
    <row r="583" spans="1:11" ht="12" customHeight="1" x14ac:dyDescent="0.2">
      <c r="A583" s="39" t="s">
        <v>333</v>
      </c>
      <c r="B583" t="s">
        <v>251</v>
      </c>
      <c r="C583">
        <v>4150685</v>
      </c>
      <c r="D583">
        <v>44043020</v>
      </c>
      <c r="E583" s="40"/>
      <c r="F583" s="46" t="str">
        <f t="shared" si="36"/>
        <v>2020–21 PNMA</v>
      </c>
      <c r="G583" s="46" t="str">
        <f t="array" ref="G583">A583&amp;" "&amp;SUM(IF(A583=FinyearEx,IF(C583&lt;=QldEx,1,0),0))</f>
        <v>2020–21 78</v>
      </c>
      <c r="H583" s="46" t="str">
        <f t="array" ref="H583">A583&amp;" "&amp;SUM(IF(A583=FinyearEx,IF(D583&lt;=AustraliaEx,1,0),0))</f>
        <v>2020–21 83</v>
      </c>
      <c r="I583" s="46" t="str">
        <f t="shared" si="37"/>
        <v>PNMA</v>
      </c>
      <c r="J583" s="47">
        <f t="shared" si="38"/>
        <v>4.1506850000000002</v>
      </c>
      <c r="K583" s="47">
        <f t="shared" si="39"/>
        <v>44.043019999999999</v>
      </c>
    </row>
    <row r="584" spans="1:11" ht="12" customHeight="1" x14ac:dyDescent="0.2">
      <c r="A584" s="39" t="s">
        <v>333</v>
      </c>
      <c r="B584" t="s">
        <v>252</v>
      </c>
      <c r="C584">
        <v>229009794</v>
      </c>
      <c r="D584">
        <v>387747214</v>
      </c>
      <c r="E584" s="40"/>
      <c r="F584" s="46" t="str">
        <f t="shared" si="36"/>
        <v>2020–21 POLA</v>
      </c>
      <c r="G584" s="46" t="str">
        <f t="array" ref="G584">A584&amp;" "&amp;SUM(IF(A584=FinyearEx,IF(C584&lt;=QldEx,1,0),0))</f>
        <v>2020–21 27</v>
      </c>
      <c r="H584" s="46" t="str">
        <f t="array" ref="H584">A584&amp;" "&amp;SUM(IF(A584=FinyearEx,IF(D584&lt;=AustraliaEx,1,0),0))</f>
        <v>2020–21 42</v>
      </c>
      <c r="I584" s="46" t="str">
        <f t="shared" si="37"/>
        <v>POLA</v>
      </c>
      <c r="J584" s="47">
        <f t="shared" si="38"/>
        <v>229.009794</v>
      </c>
      <c r="K584" s="47">
        <f t="shared" si="39"/>
        <v>387.74721399999999</v>
      </c>
    </row>
    <row r="585" spans="1:11" ht="12" customHeight="1" x14ac:dyDescent="0.2">
      <c r="A585" s="39" t="s">
        <v>333</v>
      </c>
      <c r="B585" t="s">
        <v>253</v>
      </c>
      <c r="C585">
        <v>2465172</v>
      </c>
      <c r="D585">
        <v>30814599</v>
      </c>
      <c r="E585" s="40"/>
      <c r="F585" s="46" t="str">
        <f t="shared" si="36"/>
        <v>2020–21 PORT</v>
      </c>
      <c r="G585" s="46" t="str">
        <f t="array" ref="G585">A585&amp;" "&amp;SUM(IF(A585=FinyearEx,IF(C585&lt;=QldEx,1,0),0))</f>
        <v>2020–21 92</v>
      </c>
      <c r="H585" s="46" t="str">
        <f t="array" ref="H585">A585&amp;" "&amp;SUM(IF(A585=FinyearEx,IF(D585&lt;=AustraliaEx,1,0),0))</f>
        <v>2020–21 96</v>
      </c>
      <c r="I585" s="46" t="str">
        <f t="shared" si="37"/>
        <v>PORT</v>
      </c>
      <c r="J585" s="47">
        <f t="shared" si="38"/>
        <v>2.4651719999999999</v>
      </c>
      <c r="K585" s="47">
        <f t="shared" si="39"/>
        <v>30.814599000000001</v>
      </c>
    </row>
    <row r="586" spans="1:11" ht="12" customHeight="1" x14ac:dyDescent="0.2">
      <c r="A586" s="39" t="s">
        <v>333</v>
      </c>
      <c r="B586" t="s">
        <v>254</v>
      </c>
      <c r="C586">
        <v>246971</v>
      </c>
      <c r="D586">
        <v>657761</v>
      </c>
      <c r="E586" s="40"/>
      <c r="F586" s="46" t="str">
        <f t="shared" si="36"/>
        <v>2020–21 PRGY</v>
      </c>
      <c r="G586" s="46" t="str">
        <f t="array" ref="G586">A586&amp;" "&amp;SUM(IF(A586=FinyearEx,IF(C586&lt;=QldEx,1,0),0))</f>
        <v>2020–21 142</v>
      </c>
      <c r="H586" s="46" t="str">
        <f t="array" ref="H586">A586&amp;" "&amp;SUM(IF(A586=FinyearEx,IF(D586&lt;=AustraliaEx,1,0),0))</f>
        <v>2020–21 188</v>
      </c>
      <c r="I586" s="46" t="str">
        <f t="shared" si="37"/>
        <v>PRGY</v>
      </c>
      <c r="J586" s="47">
        <f t="shared" si="38"/>
        <v>0.246971</v>
      </c>
      <c r="K586" s="47">
        <f t="shared" si="39"/>
        <v>0.65776100000000004</v>
      </c>
    </row>
    <row r="587" spans="1:11" ht="12" customHeight="1" x14ac:dyDescent="0.2">
      <c r="A587" s="39" t="s">
        <v>333</v>
      </c>
      <c r="B587" t="s">
        <v>255</v>
      </c>
      <c r="C587">
        <v>36589</v>
      </c>
      <c r="D587">
        <v>47380221</v>
      </c>
      <c r="E587" s="40"/>
      <c r="F587" s="46" t="str">
        <f t="shared" si="36"/>
        <v>2020–21 PSIA</v>
      </c>
      <c r="G587" s="46" t="str">
        <f t="array" ref="G587">A587&amp;" "&amp;SUM(IF(A587=FinyearEx,IF(C587&lt;=QldEx,1,0),0))</f>
        <v>2020–21 179</v>
      </c>
      <c r="H587" s="46" t="str">
        <f t="array" ref="H587">A587&amp;" "&amp;SUM(IF(A587=FinyearEx,IF(D587&lt;=AustraliaEx,1,0),0))</f>
        <v>2020–21 81</v>
      </c>
      <c r="I587" s="46" t="str">
        <f t="shared" si="37"/>
        <v>PSIA</v>
      </c>
      <c r="J587" s="47">
        <f t="shared" si="38"/>
        <v>3.6589000000000003E-2</v>
      </c>
      <c r="K587" s="47">
        <f t="shared" si="39"/>
        <v>47.380220999999999</v>
      </c>
    </row>
    <row r="588" spans="1:11" ht="12" customHeight="1" x14ac:dyDescent="0.2">
      <c r="A588" s="39" t="s">
        <v>333</v>
      </c>
      <c r="B588" t="s">
        <v>256</v>
      </c>
      <c r="C588">
        <v>165597062</v>
      </c>
      <c r="D588">
        <v>763438135</v>
      </c>
      <c r="E588" s="40"/>
      <c r="F588" s="46" t="str">
        <f t="shared" si="36"/>
        <v>2020–21 QATA</v>
      </c>
      <c r="G588" s="46" t="str">
        <f t="array" ref="G588">A588&amp;" "&amp;SUM(IF(A588=FinyearEx,IF(C588&lt;=QldEx,1,0),0))</f>
        <v>2020–21 33</v>
      </c>
      <c r="H588" s="46" t="str">
        <f t="array" ref="H588">A588&amp;" "&amp;SUM(IF(A588=FinyearEx,IF(D588&lt;=AustraliaEx,1,0),0))</f>
        <v>2020–21 30</v>
      </c>
      <c r="I588" s="46" t="str">
        <f t="shared" si="37"/>
        <v>QATA</v>
      </c>
      <c r="J588" s="47">
        <f t="shared" si="38"/>
        <v>165.59706199999999</v>
      </c>
      <c r="K588" s="47">
        <f t="shared" si="39"/>
        <v>763.43813499999999</v>
      </c>
    </row>
    <row r="589" spans="1:11" ht="12" customHeight="1" x14ac:dyDescent="0.2">
      <c r="A589" s="39" t="s">
        <v>333</v>
      </c>
      <c r="B589" t="s">
        <v>257</v>
      </c>
      <c r="C589">
        <v>339560</v>
      </c>
      <c r="D589">
        <v>4960335</v>
      </c>
      <c r="E589" s="40"/>
      <c r="F589" s="46" t="str">
        <f t="shared" si="36"/>
        <v>2020–21 REUN</v>
      </c>
      <c r="G589" s="46" t="str">
        <f t="array" ref="G589">A589&amp;" "&amp;SUM(IF(A589=FinyearEx,IF(C589&lt;=QldEx,1,0),0))</f>
        <v>2020–21 137</v>
      </c>
      <c r="H589" s="46" t="str">
        <f t="array" ref="H589">A589&amp;" "&amp;SUM(IF(A589=FinyearEx,IF(D589&lt;=AustraliaEx,1,0),0))</f>
        <v>2020–21 135</v>
      </c>
      <c r="I589" s="46" t="str">
        <f t="shared" si="37"/>
        <v>REUN</v>
      </c>
      <c r="J589" s="47">
        <f t="shared" si="38"/>
        <v>0.33955999999999997</v>
      </c>
      <c r="K589" s="47">
        <f t="shared" si="39"/>
        <v>4.9603349999999997</v>
      </c>
    </row>
    <row r="590" spans="1:11" ht="12" customHeight="1" x14ac:dyDescent="0.2">
      <c r="A590" s="39" t="s">
        <v>333</v>
      </c>
      <c r="B590" t="s">
        <v>258</v>
      </c>
      <c r="C590">
        <v>636243</v>
      </c>
      <c r="D590">
        <v>4346292</v>
      </c>
      <c r="E590" s="40"/>
      <c r="F590" s="46" t="str">
        <f t="shared" si="36"/>
        <v>2020–21 RICO</v>
      </c>
      <c r="G590" s="46" t="str">
        <f t="array" ref="G590">A590&amp;" "&amp;SUM(IF(A590=FinyearEx,IF(C590&lt;=QldEx,1,0),0))</f>
        <v>2020–21 125</v>
      </c>
      <c r="H590" s="46" t="str">
        <f t="array" ref="H590">A590&amp;" "&amp;SUM(IF(A590=FinyearEx,IF(D590&lt;=AustraliaEx,1,0),0))</f>
        <v>2020–21 142</v>
      </c>
      <c r="I590" s="46" t="str">
        <f t="shared" si="37"/>
        <v>RICO</v>
      </c>
      <c r="J590" s="47">
        <f t="shared" si="38"/>
        <v>0.636243</v>
      </c>
      <c r="K590" s="47">
        <f t="shared" si="39"/>
        <v>4.346292</v>
      </c>
    </row>
    <row r="591" spans="1:11" ht="12" customHeight="1" x14ac:dyDescent="0.2">
      <c r="A591" s="39" t="s">
        <v>333</v>
      </c>
      <c r="B591" t="s">
        <v>259</v>
      </c>
      <c r="C591">
        <v>7501691278</v>
      </c>
      <c r="D591">
        <v>26777314477</v>
      </c>
      <c r="E591" s="40"/>
      <c r="F591" s="46" t="str">
        <f t="shared" si="36"/>
        <v>2020–21 RKOR</v>
      </c>
      <c r="G591" s="46" t="str">
        <f t="array" ref="G591">A591&amp;" "&amp;SUM(IF(A591=FinyearEx,IF(C591&lt;=QldEx,1,0),0))</f>
        <v>2020–21 4</v>
      </c>
      <c r="H591" s="46" t="str">
        <f t="array" ref="H591">A591&amp;" "&amp;SUM(IF(A591=FinyearEx,IF(D591&lt;=AustraliaEx,1,0),0))</f>
        <v>2020–21 3</v>
      </c>
      <c r="I591" s="46" t="str">
        <f t="shared" si="37"/>
        <v>RKOR</v>
      </c>
      <c r="J591" s="47">
        <f t="shared" si="38"/>
        <v>7501.6912780000002</v>
      </c>
      <c r="K591" s="47">
        <f t="shared" si="39"/>
        <v>26777.314477</v>
      </c>
    </row>
    <row r="592" spans="1:11" ht="12" customHeight="1" x14ac:dyDescent="0.2">
      <c r="A592" s="39" t="s">
        <v>333</v>
      </c>
      <c r="B592" t="s">
        <v>260</v>
      </c>
      <c r="C592">
        <v>10064810</v>
      </c>
      <c r="D592">
        <v>104414788</v>
      </c>
      <c r="E592" s="40"/>
      <c r="F592" s="46" t="str">
        <f t="shared" si="36"/>
        <v>2020–21 ROUM</v>
      </c>
      <c r="G592" s="46" t="str">
        <f t="array" ref="G592">A592&amp;" "&amp;SUM(IF(A592=FinyearEx,IF(C592&lt;=QldEx,1,0),0))</f>
        <v>2020–21 63</v>
      </c>
      <c r="H592" s="46" t="str">
        <f t="array" ref="H592">A592&amp;" "&amp;SUM(IF(A592=FinyearEx,IF(D592&lt;=AustraliaEx,1,0),0))</f>
        <v>2020–21 63</v>
      </c>
      <c r="I592" s="46" t="str">
        <f t="shared" si="37"/>
        <v>ROUM</v>
      </c>
      <c r="J592" s="47">
        <f t="shared" si="38"/>
        <v>10.06481</v>
      </c>
      <c r="K592" s="47">
        <f t="shared" si="39"/>
        <v>104.414788</v>
      </c>
    </row>
    <row r="593" spans="1:11" ht="12" customHeight="1" x14ac:dyDescent="0.2">
      <c r="A593" s="39" t="s">
        <v>333</v>
      </c>
      <c r="B593" t="s">
        <v>261</v>
      </c>
      <c r="C593">
        <v>380014022</v>
      </c>
      <c r="D593">
        <v>652998034</v>
      </c>
      <c r="E593" s="40"/>
      <c r="F593" s="46" t="str">
        <f t="shared" si="36"/>
        <v>2020–21 RUSS</v>
      </c>
      <c r="G593" s="46" t="str">
        <f t="array" ref="G593">A593&amp;" "&amp;SUM(IF(A593=FinyearEx,IF(C593&lt;=QldEx,1,0),0))</f>
        <v>2020–21 18</v>
      </c>
      <c r="H593" s="46" t="str">
        <f t="array" ref="H593">A593&amp;" "&amp;SUM(IF(A593=FinyearEx,IF(D593&lt;=AustraliaEx,1,0),0))</f>
        <v>2020–21 32</v>
      </c>
      <c r="I593" s="46" t="str">
        <f t="shared" si="37"/>
        <v>RUSS</v>
      </c>
      <c r="J593" s="47">
        <f t="shared" si="38"/>
        <v>380.01402200000001</v>
      </c>
      <c r="K593" s="47">
        <f t="shared" si="39"/>
        <v>652.99803399999996</v>
      </c>
    </row>
    <row r="594" spans="1:11" ht="12" customHeight="1" x14ac:dyDescent="0.2">
      <c r="A594" s="39" t="s">
        <v>333</v>
      </c>
      <c r="B594" t="s">
        <v>324</v>
      </c>
      <c r="C594">
        <v>0</v>
      </c>
      <c r="D594">
        <v>15170817</v>
      </c>
      <c r="E594" s="40"/>
      <c r="F594" s="46" t="str">
        <f t="shared" si="36"/>
        <v>2020–21 RWAN</v>
      </c>
      <c r="G594" s="46" t="str">
        <f t="array" ref="G594">A594&amp;" "&amp;SUM(IF(A594=FinyearEx,IF(C594&lt;=QldEx,1,0),0))</f>
        <v>2020–21 218</v>
      </c>
      <c r="H594" s="46" t="str">
        <f t="array" ref="H594">A594&amp;" "&amp;SUM(IF(A594=FinyearEx,IF(D594&lt;=AustraliaEx,1,0),0))</f>
        <v>2020–21 111</v>
      </c>
      <c r="I594" s="46" t="str">
        <f t="shared" si="37"/>
        <v>RWAN</v>
      </c>
      <c r="J594" s="47">
        <f t="shared" si="38"/>
        <v>0</v>
      </c>
      <c r="K594" s="47">
        <f t="shared" si="39"/>
        <v>15.170817</v>
      </c>
    </row>
    <row r="595" spans="1:11" ht="12" customHeight="1" x14ac:dyDescent="0.2">
      <c r="A595" s="39" t="s">
        <v>333</v>
      </c>
      <c r="B595" t="s">
        <v>262</v>
      </c>
      <c r="C595">
        <v>261632838</v>
      </c>
      <c r="D595">
        <v>1341727644</v>
      </c>
      <c r="E595" s="40"/>
      <c r="F595" s="46" t="str">
        <f t="shared" si="36"/>
        <v>2020–21 SAFR</v>
      </c>
      <c r="G595" s="46" t="str">
        <f t="array" ref="G595">A595&amp;" "&amp;SUM(IF(A595=FinyearEx,IF(C595&lt;=QldEx,1,0),0))</f>
        <v>2020–21 26</v>
      </c>
      <c r="H595" s="46" t="str">
        <f t="array" ref="H595">A595&amp;" "&amp;SUM(IF(A595=FinyearEx,IF(D595&lt;=AustraliaEx,1,0),0))</f>
        <v>2020–21 25</v>
      </c>
      <c r="I595" s="46" t="str">
        <f t="shared" si="37"/>
        <v>SAFR</v>
      </c>
      <c r="J595" s="47">
        <f t="shared" si="38"/>
        <v>261.63283799999999</v>
      </c>
      <c r="K595" s="47">
        <f t="shared" si="39"/>
        <v>1341.7276440000001</v>
      </c>
    </row>
    <row r="596" spans="1:11" ht="12" customHeight="1" x14ac:dyDescent="0.2">
      <c r="A596" s="39" t="s">
        <v>333</v>
      </c>
      <c r="B596" t="s">
        <v>263</v>
      </c>
      <c r="C596">
        <v>935873</v>
      </c>
      <c r="D596">
        <v>4920650</v>
      </c>
      <c r="E596" s="40"/>
      <c r="F596" s="46" t="str">
        <f t="shared" si="36"/>
        <v>2020–21 SALV</v>
      </c>
      <c r="G596" s="46" t="str">
        <f t="array" ref="G596">A596&amp;" "&amp;SUM(IF(A596=FinyearEx,IF(C596&lt;=QldEx,1,0),0))</f>
        <v>2020–21 117</v>
      </c>
      <c r="H596" s="46" t="str">
        <f t="array" ref="H596">A596&amp;" "&amp;SUM(IF(A596=FinyearEx,IF(D596&lt;=AustraliaEx,1,0),0))</f>
        <v>2020–21 136</v>
      </c>
      <c r="I596" s="46" t="str">
        <f t="shared" si="37"/>
        <v>SALV</v>
      </c>
      <c r="J596" s="47">
        <f t="shared" si="38"/>
        <v>0.93587299999999995</v>
      </c>
      <c r="K596" s="47">
        <f t="shared" si="39"/>
        <v>4.9206500000000002</v>
      </c>
    </row>
    <row r="597" spans="1:11" ht="12" customHeight="1" x14ac:dyDescent="0.2">
      <c r="A597" s="39" t="s">
        <v>333</v>
      </c>
      <c r="B597" t="s">
        <v>264</v>
      </c>
      <c r="C597">
        <v>753214</v>
      </c>
      <c r="D597">
        <v>11018204</v>
      </c>
      <c r="E597" s="40"/>
      <c r="F597" s="46" t="str">
        <f t="shared" si="36"/>
        <v>2020–21 SAMO</v>
      </c>
      <c r="G597" s="46" t="str">
        <f t="array" ref="G597">A597&amp;" "&amp;SUM(IF(A597=FinyearEx,IF(C597&lt;=QldEx,1,0),0))</f>
        <v>2020–21 122</v>
      </c>
      <c r="H597" s="46" t="str">
        <f t="array" ref="H597">A597&amp;" "&amp;SUM(IF(A597=FinyearEx,IF(D597&lt;=AustraliaEx,1,0),0))</f>
        <v>2020–21 119</v>
      </c>
      <c r="I597" s="46" t="str">
        <f t="shared" si="37"/>
        <v>SAMO</v>
      </c>
      <c r="J597" s="47">
        <f t="shared" si="38"/>
        <v>0.75321400000000005</v>
      </c>
      <c r="K597" s="47">
        <f t="shared" si="39"/>
        <v>11.018204000000001</v>
      </c>
    </row>
    <row r="598" spans="1:11" ht="12" customHeight="1" x14ac:dyDescent="0.2">
      <c r="A598" s="39" t="s">
        <v>333</v>
      </c>
      <c r="B598" t="s">
        <v>265</v>
      </c>
      <c r="C598">
        <v>121567721</v>
      </c>
      <c r="D598">
        <v>1509799650</v>
      </c>
      <c r="E598" s="40"/>
      <c r="F598" s="46" t="str">
        <f t="shared" si="36"/>
        <v>2020–21 SAUD</v>
      </c>
      <c r="G598" s="46" t="str">
        <f t="array" ref="G598">A598&amp;" "&amp;SUM(IF(A598=FinyearEx,IF(C598&lt;=QldEx,1,0),0))</f>
        <v>2020–21 35</v>
      </c>
      <c r="H598" s="46" t="str">
        <f t="array" ref="H598">A598&amp;" "&amp;SUM(IF(A598=FinyearEx,IF(D598&lt;=AustraliaEx,1,0),0))</f>
        <v>2020–21 24</v>
      </c>
      <c r="I598" s="46" t="str">
        <f t="shared" si="37"/>
        <v>SAUD</v>
      </c>
      <c r="J598" s="47">
        <f t="shared" si="38"/>
        <v>121.56772100000001</v>
      </c>
      <c r="K598" s="47">
        <f t="shared" si="39"/>
        <v>1509.7996499999999</v>
      </c>
    </row>
    <row r="599" spans="1:11" ht="12" customHeight="1" x14ac:dyDescent="0.2">
      <c r="A599" s="39" t="s">
        <v>333</v>
      </c>
      <c r="B599" t="s">
        <v>266</v>
      </c>
      <c r="C599">
        <v>2824711</v>
      </c>
      <c r="D599">
        <v>29569143</v>
      </c>
      <c r="E599" s="40"/>
      <c r="F599" s="46" t="str">
        <f t="shared" si="36"/>
        <v>2020–21 SENE</v>
      </c>
      <c r="G599" s="46" t="str">
        <f t="array" ref="G599">A599&amp;" "&amp;SUM(IF(A599=FinyearEx,IF(C599&lt;=QldEx,1,0),0))</f>
        <v>2020–21 87</v>
      </c>
      <c r="H599" s="46" t="str">
        <f t="array" ref="H599">A599&amp;" "&amp;SUM(IF(A599=FinyearEx,IF(D599&lt;=AustraliaEx,1,0),0))</f>
        <v>2020–21 98</v>
      </c>
      <c r="I599" s="46" t="str">
        <f t="shared" si="37"/>
        <v>SENE</v>
      </c>
      <c r="J599" s="47">
        <f t="shared" si="38"/>
        <v>2.8247110000000002</v>
      </c>
      <c r="K599" s="47">
        <f t="shared" si="39"/>
        <v>29.569143</v>
      </c>
    </row>
    <row r="600" spans="1:11" ht="12" customHeight="1" x14ac:dyDescent="0.2">
      <c r="A600" s="39" t="s">
        <v>333</v>
      </c>
      <c r="B600" t="s">
        <v>267</v>
      </c>
      <c r="C600">
        <v>333238</v>
      </c>
      <c r="D600">
        <v>1803364</v>
      </c>
      <c r="E600" s="40"/>
      <c r="F600" s="46" t="str">
        <f t="shared" si="36"/>
        <v>2020–21 SERB</v>
      </c>
      <c r="G600" s="46" t="str">
        <f t="array" ref="G600">A600&amp;" "&amp;SUM(IF(A600=FinyearEx,IF(C600&lt;=QldEx,1,0),0))</f>
        <v>2020–21 138</v>
      </c>
      <c r="H600" s="46" t="str">
        <f t="array" ref="H600">A600&amp;" "&amp;SUM(IF(A600=FinyearEx,IF(D600&lt;=AustraliaEx,1,0),0))</f>
        <v>2020–21 164</v>
      </c>
      <c r="I600" s="46" t="str">
        <f t="shared" si="37"/>
        <v>SERB</v>
      </c>
      <c r="J600" s="47">
        <f t="shared" si="38"/>
        <v>0.33323799999999998</v>
      </c>
      <c r="K600" s="47">
        <f t="shared" si="39"/>
        <v>1.803364</v>
      </c>
    </row>
    <row r="601" spans="1:11" ht="12" customHeight="1" x14ac:dyDescent="0.2">
      <c r="A601" s="39" t="s">
        <v>333</v>
      </c>
      <c r="B601" t="s">
        <v>268</v>
      </c>
      <c r="C601">
        <v>636763</v>
      </c>
      <c r="D601">
        <v>3236081</v>
      </c>
      <c r="E601" s="40"/>
      <c r="F601" s="46" t="str">
        <f t="shared" si="36"/>
        <v>2020–21 SEYC</v>
      </c>
      <c r="G601" s="46" t="str">
        <f t="array" ref="G601">A601&amp;" "&amp;SUM(IF(A601=FinyearEx,IF(C601&lt;=QldEx,1,0),0))</f>
        <v>2020–21 124</v>
      </c>
      <c r="H601" s="46" t="str">
        <f t="array" ref="H601">A601&amp;" "&amp;SUM(IF(A601=FinyearEx,IF(D601&lt;=AustraliaEx,1,0),0))</f>
        <v>2020–21 150</v>
      </c>
      <c r="I601" s="46" t="str">
        <f t="shared" si="37"/>
        <v>SEYC</v>
      </c>
      <c r="J601" s="47">
        <f t="shared" si="38"/>
        <v>0.63676299999999997</v>
      </c>
      <c r="K601" s="47">
        <f t="shared" si="39"/>
        <v>3.236081</v>
      </c>
    </row>
    <row r="602" spans="1:11" ht="12" customHeight="1" x14ac:dyDescent="0.2">
      <c r="A602" s="39" t="s">
        <v>333</v>
      </c>
      <c r="B602" t="s">
        <v>269</v>
      </c>
      <c r="C602">
        <v>11237343</v>
      </c>
      <c r="D602">
        <v>595156959</v>
      </c>
      <c r="E602" s="40"/>
      <c r="F602" s="46" t="str">
        <f t="shared" si="36"/>
        <v>2020–21 SHIP</v>
      </c>
      <c r="G602" s="46" t="str">
        <f t="array" ref="G602">A602&amp;" "&amp;SUM(IF(A602=FinyearEx,IF(C602&lt;=QldEx,1,0),0))</f>
        <v>2020–21 62</v>
      </c>
      <c r="H602" s="46" t="str">
        <f t="array" ref="H602">A602&amp;" "&amp;SUM(IF(A602=FinyearEx,IF(D602&lt;=AustraliaEx,1,0),0))</f>
        <v>2020–21 35</v>
      </c>
      <c r="I602" s="46" t="str">
        <f t="shared" si="37"/>
        <v>SHIP</v>
      </c>
      <c r="J602" s="47">
        <f t="shared" si="38"/>
        <v>11.237342999999999</v>
      </c>
      <c r="K602" s="47">
        <f t="shared" si="39"/>
        <v>595.15695900000003</v>
      </c>
    </row>
    <row r="603" spans="1:11" ht="12" customHeight="1" x14ac:dyDescent="0.2">
      <c r="A603" s="39" t="s">
        <v>333</v>
      </c>
      <c r="B603" t="s">
        <v>270</v>
      </c>
      <c r="C603">
        <v>499042478</v>
      </c>
      <c r="D603">
        <v>13066971065</v>
      </c>
      <c r="E603" s="40"/>
      <c r="F603" s="46" t="str">
        <f t="shared" si="36"/>
        <v>2020–21 SING</v>
      </c>
      <c r="G603" s="46" t="str">
        <f t="array" ref="G603">A603&amp;" "&amp;SUM(IF(A603=FinyearEx,IF(C603&lt;=QldEx,1,0),0))</f>
        <v>2020–21 17</v>
      </c>
      <c r="H603" s="46" t="str">
        <f t="array" ref="H603">A603&amp;" "&amp;SUM(IF(A603=FinyearEx,IF(D603&lt;=AustraliaEx,1,0),0))</f>
        <v>2020–21 6</v>
      </c>
      <c r="I603" s="46" t="str">
        <f t="shared" si="37"/>
        <v>SING</v>
      </c>
      <c r="J603" s="47">
        <f t="shared" si="38"/>
        <v>499.04247800000002</v>
      </c>
      <c r="K603" s="47">
        <f t="shared" si="39"/>
        <v>13066.971065</v>
      </c>
    </row>
    <row r="604" spans="1:11" ht="12" customHeight="1" x14ac:dyDescent="0.2">
      <c r="A604" s="39" t="s">
        <v>333</v>
      </c>
      <c r="B604" t="s">
        <v>271</v>
      </c>
      <c r="C604">
        <v>1164258</v>
      </c>
      <c r="D604">
        <v>4487160</v>
      </c>
      <c r="E604" s="40"/>
      <c r="F604" s="46" t="str">
        <f t="shared" si="36"/>
        <v>2020–21 SLEO</v>
      </c>
      <c r="G604" s="46" t="str">
        <f t="array" ref="G604">A604&amp;" "&amp;SUM(IF(A604=FinyearEx,IF(C604&lt;=QldEx,1,0),0))</f>
        <v>2020–21 111</v>
      </c>
      <c r="H604" s="46" t="str">
        <f t="array" ref="H604">A604&amp;" "&amp;SUM(IF(A604=FinyearEx,IF(D604&lt;=AustraliaEx,1,0),0))</f>
        <v>2020–21 141</v>
      </c>
      <c r="I604" s="46" t="str">
        <f t="shared" si="37"/>
        <v>SLEO</v>
      </c>
      <c r="J604" s="47">
        <f t="shared" si="38"/>
        <v>1.164258</v>
      </c>
      <c r="K604" s="47">
        <f t="shared" si="39"/>
        <v>4.4871600000000003</v>
      </c>
    </row>
    <row r="605" spans="1:11" ht="12" customHeight="1" x14ac:dyDescent="0.2">
      <c r="A605" s="39" t="s">
        <v>333</v>
      </c>
      <c r="B605" t="s">
        <v>272</v>
      </c>
      <c r="C605">
        <v>56293290</v>
      </c>
      <c r="D605">
        <v>62752738</v>
      </c>
      <c r="E605" s="40"/>
      <c r="F605" s="46" t="str">
        <f t="shared" si="36"/>
        <v>2020–21 SLOV</v>
      </c>
      <c r="G605" s="46" t="str">
        <f t="array" ref="G605">A605&amp;" "&amp;SUM(IF(A605=FinyearEx,IF(C605&lt;=QldEx,1,0),0))</f>
        <v>2020–21 41</v>
      </c>
      <c r="H605" s="46" t="str">
        <f t="array" ref="H605">A605&amp;" "&amp;SUM(IF(A605=FinyearEx,IF(D605&lt;=AustraliaEx,1,0),0))</f>
        <v>2020–21 72</v>
      </c>
      <c r="I605" s="46" t="str">
        <f t="shared" si="37"/>
        <v>SLOV</v>
      </c>
      <c r="J605" s="47">
        <f t="shared" si="38"/>
        <v>56.293289999999999</v>
      </c>
      <c r="K605" s="47">
        <f t="shared" si="39"/>
        <v>62.752738000000001</v>
      </c>
    </row>
    <row r="606" spans="1:11" ht="12" customHeight="1" x14ac:dyDescent="0.2">
      <c r="A606" s="39" t="s">
        <v>333</v>
      </c>
      <c r="B606" t="s">
        <v>273</v>
      </c>
      <c r="C606">
        <v>35956196</v>
      </c>
      <c r="D606">
        <v>78981959</v>
      </c>
      <c r="E606" s="40"/>
      <c r="F606" s="46" t="str">
        <f t="shared" si="36"/>
        <v>2020–21 SOLO</v>
      </c>
      <c r="G606" s="46" t="str">
        <f t="array" ref="G606">A606&amp;" "&amp;SUM(IF(A606=FinyearEx,IF(C606&lt;=QldEx,1,0),0))</f>
        <v>2020–21 46</v>
      </c>
      <c r="H606" s="46" t="str">
        <f t="array" ref="H606">A606&amp;" "&amp;SUM(IF(A606=FinyearEx,IF(D606&lt;=AustraliaEx,1,0),0))</f>
        <v>2020–21 67</v>
      </c>
      <c r="I606" s="46" t="str">
        <f t="shared" si="37"/>
        <v>SOLO</v>
      </c>
      <c r="J606" s="47">
        <f t="shared" si="38"/>
        <v>35.956195999999998</v>
      </c>
      <c r="K606" s="47">
        <f t="shared" si="39"/>
        <v>78.981959000000003</v>
      </c>
    </row>
    <row r="607" spans="1:11" ht="12" customHeight="1" x14ac:dyDescent="0.2">
      <c r="A607" s="39" t="s">
        <v>333</v>
      </c>
      <c r="B607" t="s">
        <v>274</v>
      </c>
      <c r="C607">
        <v>62200</v>
      </c>
      <c r="D607">
        <v>1203031</v>
      </c>
      <c r="E607" s="40"/>
      <c r="F607" s="46" t="str">
        <f t="shared" si="36"/>
        <v>2020–21 SOML</v>
      </c>
      <c r="G607" s="46" t="str">
        <f t="array" ref="G607">A607&amp;" "&amp;SUM(IF(A607=FinyearEx,IF(C607&lt;=QldEx,1,0),0))</f>
        <v>2020–21 170</v>
      </c>
      <c r="H607" s="46" t="str">
        <f t="array" ref="H607">A607&amp;" "&amp;SUM(IF(A607=FinyearEx,IF(D607&lt;=AustraliaEx,1,0),0))</f>
        <v>2020–21 173</v>
      </c>
      <c r="I607" s="46" t="str">
        <f t="shared" si="37"/>
        <v>SOML</v>
      </c>
      <c r="J607" s="47">
        <f t="shared" si="38"/>
        <v>6.2199999999999998E-2</v>
      </c>
      <c r="K607" s="47">
        <f t="shared" si="39"/>
        <v>1.203031</v>
      </c>
    </row>
    <row r="608" spans="1:11" ht="12" customHeight="1" x14ac:dyDescent="0.2">
      <c r="A608" s="39" t="s">
        <v>333</v>
      </c>
      <c r="B608" t="s">
        <v>275</v>
      </c>
      <c r="C608">
        <v>176747544</v>
      </c>
      <c r="D608">
        <v>560557041</v>
      </c>
      <c r="E608" s="40"/>
      <c r="F608" s="46" t="str">
        <f t="shared" si="36"/>
        <v>2020–21 SPAI</v>
      </c>
      <c r="G608" s="46" t="str">
        <f t="array" ref="G608">A608&amp;" "&amp;SUM(IF(A608=FinyearEx,IF(C608&lt;=QldEx,1,0),0))</f>
        <v>2020–21 31</v>
      </c>
      <c r="H608" s="46" t="str">
        <f t="array" ref="H608">A608&amp;" "&amp;SUM(IF(A608=FinyearEx,IF(D608&lt;=AustraliaEx,1,0),0))</f>
        <v>2020–21 37</v>
      </c>
      <c r="I608" s="46" t="str">
        <f t="shared" si="37"/>
        <v>SPAI</v>
      </c>
      <c r="J608" s="47">
        <f t="shared" si="38"/>
        <v>176.747544</v>
      </c>
      <c r="K608" s="47">
        <f t="shared" si="39"/>
        <v>560.55704100000003</v>
      </c>
    </row>
    <row r="609" spans="1:11" ht="12" customHeight="1" x14ac:dyDescent="0.2">
      <c r="A609" s="39" t="s">
        <v>333</v>
      </c>
      <c r="B609" t="s">
        <v>276</v>
      </c>
      <c r="C609">
        <v>31859043</v>
      </c>
      <c r="D609">
        <v>349327183</v>
      </c>
      <c r="E609" s="40"/>
      <c r="F609" s="46" t="str">
        <f t="shared" si="36"/>
        <v>2020–21 SRIL</v>
      </c>
      <c r="G609" s="46" t="str">
        <f t="array" ref="G609">A609&amp;" "&amp;SUM(IF(A609=FinyearEx,IF(C609&lt;=QldEx,1,0),0))</f>
        <v>2020–21 47</v>
      </c>
      <c r="H609" s="46" t="str">
        <f t="array" ref="H609">A609&amp;" "&amp;SUM(IF(A609=FinyearEx,IF(D609&lt;=AustraliaEx,1,0),0))</f>
        <v>2020–21 46</v>
      </c>
      <c r="I609" s="46" t="str">
        <f t="shared" si="37"/>
        <v>SRIL</v>
      </c>
      <c r="J609" s="47">
        <f t="shared" si="38"/>
        <v>31.859043</v>
      </c>
      <c r="K609" s="47">
        <f t="shared" si="39"/>
        <v>349.32718299999999</v>
      </c>
    </row>
    <row r="610" spans="1:11" ht="12" customHeight="1" x14ac:dyDescent="0.2">
      <c r="A610" s="39" t="s">
        <v>333</v>
      </c>
      <c r="B610" t="s">
        <v>277</v>
      </c>
      <c r="C610">
        <v>879617</v>
      </c>
      <c r="D610">
        <v>8124432</v>
      </c>
      <c r="E610" s="40"/>
      <c r="F610" s="46" t="str">
        <f t="shared" si="36"/>
        <v>2020–21 SRNM</v>
      </c>
      <c r="G610" s="46" t="str">
        <f t="array" ref="G610">A610&amp;" "&amp;SUM(IF(A610=FinyearEx,IF(C610&lt;=QldEx,1,0),0))</f>
        <v>2020–21 118</v>
      </c>
      <c r="H610" s="46" t="str">
        <f t="array" ref="H610">A610&amp;" "&amp;SUM(IF(A610=FinyearEx,IF(D610&lt;=AustraliaEx,1,0),0))</f>
        <v>2020–21 125</v>
      </c>
      <c r="I610" s="46" t="str">
        <f t="shared" si="37"/>
        <v>SRNM</v>
      </c>
      <c r="J610" s="47">
        <f t="shared" si="38"/>
        <v>0.87961699999999998</v>
      </c>
      <c r="K610" s="47">
        <f t="shared" si="39"/>
        <v>8.1244320000000005</v>
      </c>
    </row>
    <row r="611" spans="1:11" ht="12" customHeight="1" x14ac:dyDescent="0.2">
      <c r="A611" s="39" t="s">
        <v>333</v>
      </c>
      <c r="B611" t="s">
        <v>325</v>
      </c>
      <c r="C611">
        <v>417669</v>
      </c>
      <c r="D611">
        <v>986346</v>
      </c>
      <c r="E611" s="40"/>
      <c r="F611" s="46" t="str">
        <f t="shared" si="36"/>
        <v>2020–21 SSUD</v>
      </c>
      <c r="G611" s="46" t="str">
        <f t="array" ref="G611">A611&amp;" "&amp;SUM(IF(A611=FinyearEx,IF(C611&lt;=QldEx,1,0),0))</f>
        <v>2020–21 132</v>
      </c>
      <c r="H611" s="46" t="str">
        <f t="array" ref="H611">A611&amp;" "&amp;SUM(IF(A611=FinyearEx,IF(D611&lt;=AustraliaEx,1,0),0))</f>
        <v>2020–21 177</v>
      </c>
      <c r="I611" s="46" t="str">
        <f t="shared" si="37"/>
        <v>SSUD</v>
      </c>
      <c r="J611" s="47">
        <f t="shared" si="38"/>
        <v>0.41766900000000001</v>
      </c>
      <c r="K611" s="47">
        <f t="shared" si="39"/>
        <v>0.98634599999999995</v>
      </c>
    </row>
    <row r="612" spans="1:11" ht="12" customHeight="1" x14ac:dyDescent="0.2">
      <c r="A612" s="39" t="s">
        <v>333</v>
      </c>
      <c r="B612" t="s">
        <v>280</v>
      </c>
      <c r="C612">
        <v>39752</v>
      </c>
      <c r="D612">
        <v>1198257</v>
      </c>
      <c r="E612" s="40"/>
      <c r="F612" s="46" t="str">
        <f t="shared" si="36"/>
        <v>2020–21 STLU</v>
      </c>
      <c r="G612" s="46" t="str">
        <f t="array" ref="G612">A612&amp;" "&amp;SUM(IF(A612=FinyearEx,IF(C612&lt;=QldEx,1,0),0))</f>
        <v>2020–21 178</v>
      </c>
      <c r="H612" s="46" t="str">
        <f t="array" ref="H612">A612&amp;" "&amp;SUM(IF(A612=FinyearEx,IF(D612&lt;=AustraliaEx,1,0),0))</f>
        <v>2020–21 174</v>
      </c>
      <c r="I612" s="46" t="str">
        <f t="shared" si="37"/>
        <v>STLU</v>
      </c>
      <c r="J612" s="47">
        <f t="shared" si="38"/>
        <v>3.9752000000000003E-2</v>
      </c>
      <c r="K612" s="47">
        <f t="shared" si="39"/>
        <v>1.1982569999999999</v>
      </c>
    </row>
    <row r="613" spans="1:11" ht="12" customHeight="1" x14ac:dyDescent="0.2">
      <c r="A613" s="39" t="s">
        <v>333</v>
      </c>
      <c r="B613" t="s">
        <v>336</v>
      </c>
      <c r="C613">
        <v>6249</v>
      </c>
      <c r="D613">
        <v>414693</v>
      </c>
      <c r="E613" s="40"/>
      <c r="F613" s="46" t="str">
        <f t="shared" si="36"/>
        <v>2020–21 STVI</v>
      </c>
      <c r="G613" s="46" t="str">
        <f t="array" ref="G613">A613&amp;" "&amp;SUM(IF(A613=FinyearEx,IF(C613&lt;=QldEx,1,0),0))</f>
        <v>2020–21 191</v>
      </c>
      <c r="H613" s="46" t="str">
        <f t="array" ref="H613">A613&amp;" "&amp;SUM(IF(A613=FinyearEx,IF(D613&lt;=AustraliaEx,1,0),0))</f>
        <v>2020–21 195</v>
      </c>
      <c r="I613" s="46" t="str">
        <f t="shared" si="37"/>
        <v>STVI</v>
      </c>
      <c r="J613" s="47">
        <f t="shared" si="38"/>
        <v>6.2490000000000002E-3</v>
      </c>
      <c r="K613" s="47">
        <f t="shared" si="39"/>
        <v>0.41469299999999998</v>
      </c>
    </row>
    <row r="614" spans="1:11" ht="12" customHeight="1" x14ac:dyDescent="0.2">
      <c r="A614" s="39" t="s">
        <v>333</v>
      </c>
      <c r="B614" t="s">
        <v>281</v>
      </c>
      <c r="C614">
        <v>1179699</v>
      </c>
      <c r="D614">
        <v>74186950</v>
      </c>
      <c r="E614" s="40"/>
      <c r="F614" s="46" t="str">
        <f t="shared" si="36"/>
        <v>2020–21 SUDN</v>
      </c>
      <c r="G614" s="46" t="str">
        <f t="array" ref="G614">A614&amp;" "&amp;SUM(IF(A614=FinyearEx,IF(C614&lt;=QldEx,1,0),0))</f>
        <v>2020–21 109</v>
      </c>
      <c r="H614" s="46" t="str">
        <f t="array" ref="H614">A614&amp;" "&amp;SUM(IF(A614=FinyearEx,IF(D614&lt;=AustraliaEx,1,0),0))</f>
        <v>2020–21 69</v>
      </c>
      <c r="I614" s="46" t="str">
        <f t="shared" si="37"/>
        <v>SUDN</v>
      </c>
      <c r="J614" s="47">
        <f t="shared" si="38"/>
        <v>1.1796990000000001</v>
      </c>
      <c r="K614" s="47">
        <f t="shared" si="39"/>
        <v>74.186949999999996</v>
      </c>
    </row>
    <row r="615" spans="1:11" ht="12" customHeight="1" x14ac:dyDescent="0.2">
      <c r="A615" s="39" t="s">
        <v>333</v>
      </c>
      <c r="B615" t="s">
        <v>282</v>
      </c>
      <c r="C615">
        <v>93612</v>
      </c>
      <c r="D615">
        <v>3035846</v>
      </c>
      <c r="E615" s="40"/>
      <c r="F615" s="46" t="str">
        <f t="shared" si="36"/>
        <v>2020–21 SVAK</v>
      </c>
      <c r="G615" s="46" t="str">
        <f t="array" ref="G615">A615&amp;" "&amp;SUM(IF(A615=FinyearEx,IF(C615&lt;=QldEx,1,0),0))</f>
        <v>2020–21 161</v>
      </c>
      <c r="H615" s="46" t="str">
        <f t="array" ref="H615">A615&amp;" "&amp;SUM(IF(A615=FinyearEx,IF(D615&lt;=AustraliaEx,1,0),0))</f>
        <v>2020–21 153</v>
      </c>
      <c r="I615" s="46" t="str">
        <f t="shared" si="37"/>
        <v>SVAK</v>
      </c>
      <c r="J615" s="47">
        <f t="shared" si="38"/>
        <v>9.3612000000000001E-2</v>
      </c>
      <c r="K615" s="47">
        <f t="shared" si="39"/>
        <v>3.0358459999999998</v>
      </c>
    </row>
    <row r="616" spans="1:11" ht="12" customHeight="1" x14ac:dyDescent="0.2">
      <c r="A616" s="39" t="s">
        <v>333</v>
      </c>
      <c r="B616" t="s">
        <v>283</v>
      </c>
      <c r="C616">
        <v>167917777</v>
      </c>
      <c r="D616">
        <v>274154792</v>
      </c>
      <c r="E616" s="40"/>
      <c r="F616" s="46" t="str">
        <f t="shared" si="36"/>
        <v>2020–21 SWED</v>
      </c>
      <c r="G616" s="46" t="str">
        <f t="array" ref="G616">A616&amp;" "&amp;SUM(IF(A616=FinyearEx,IF(C616&lt;=QldEx,1,0),0))</f>
        <v>2020–21 32</v>
      </c>
      <c r="H616" s="46" t="str">
        <f t="array" ref="H616">A616&amp;" "&amp;SUM(IF(A616=FinyearEx,IF(D616&lt;=AustraliaEx,1,0),0))</f>
        <v>2020–21 47</v>
      </c>
      <c r="I616" s="46" t="str">
        <f t="shared" si="37"/>
        <v>SWED</v>
      </c>
      <c r="J616" s="47">
        <f t="shared" si="38"/>
        <v>167.917777</v>
      </c>
      <c r="K616" s="47">
        <f t="shared" si="39"/>
        <v>274.15479199999999</v>
      </c>
    </row>
    <row r="617" spans="1:11" ht="12" customHeight="1" x14ac:dyDescent="0.2">
      <c r="A617" s="39" t="s">
        <v>333</v>
      </c>
      <c r="B617" t="s">
        <v>284</v>
      </c>
      <c r="C617">
        <v>15645502</v>
      </c>
      <c r="D617">
        <v>2157895797</v>
      </c>
      <c r="E617" s="40"/>
      <c r="F617" s="46" t="str">
        <f t="shared" si="36"/>
        <v>2020–21 SWIT</v>
      </c>
      <c r="G617" s="46" t="str">
        <f t="array" ref="G617">A617&amp;" "&amp;SUM(IF(A617=FinyearEx,IF(C617&lt;=QldEx,1,0),0))</f>
        <v>2020–21 55</v>
      </c>
      <c r="H617" s="46" t="str">
        <f t="array" ref="H617">A617&amp;" "&amp;SUM(IF(A617=FinyearEx,IF(D617&lt;=AustraliaEx,1,0),0))</f>
        <v>2020–21 21</v>
      </c>
      <c r="I617" s="46" t="str">
        <f t="shared" si="37"/>
        <v>SWIT</v>
      </c>
      <c r="J617" s="47">
        <f t="shared" si="38"/>
        <v>15.645502</v>
      </c>
      <c r="K617" s="47">
        <f t="shared" si="39"/>
        <v>2157.8957970000001</v>
      </c>
    </row>
    <row r="618" spans="1:11" ht="12" customHeight="1" x14ac:dyDescent="0.2">
      <c r="A618" s="39" t="s">
        <v>333</v>
      </c>
      <c r="B618" t="s">
        <v>285</v>
      </c>
      <c r="C618">
        <v>7597</v>
      </c>
      <c r="D618">
        <v>61504</v>
      </c>
      <c r="E618" s="40"/>
      <c r="F618" s="46" t="str">
        <f t="shared" si="36"/>
        <v>2020–21 SWZI</v>
      </c>
      <c r="G618" s="46" t="str">
        <f t="array" ref="G618">A618&amp;" "&amp;SUM(IF(A618=FinyearEx,IF(C618&lt;=QldEx,1,0),0))</f>
        <v>2020–21 188</v>
      </c>
      <c r="H618" s="46" t="str">
        <f t="array" ref="H618">A618&amp;" "&amp;SUM(IF(A618=FinyearEx,IF(D618&lt;=AustraliaEx,1,0),0))</f>
        <v>2020–21 209</v>
      </c>
      <c r="I618" s="46" t="str">
        <f t="shared" si="37"/>
        <v>SWZI</v>
      </c>
      <c r="J618" s="47">
        <f t="shared" si="38"/>
        <v>7.5969999999999996E-3</v>
      </c>
      <c r="K618" s="47">
        <f t="shared" si="39"/>
        <v>6.1504000000000003E-2</v>
      </c>
    </row>
    <row r="619" spans="1:11" ht="12" customHeight="1" x14ac:dyDescent="0.2">
      <c r="A619" s="39" t="s">
        <v>333</v>
      </c>
      <c r="B619" t="s">
        <v>287</v>
      </c>
      <c r="C619">
        <v>1985691174</v>
      </c>
      <c r="D619">
        <v>10927431053</v>
      </c>
      <c r="E619" s="40"/>
      <c r="F619" s="46" t="str">
        <f t="shared" si="36"/>
        <v>2020–21 TAIW</v>
      </c>
      <c r="G619" s="46" t="str">
        <f t="array" ref="G619">A619&amp;" "&amp;SUM(IF(A619=FinyearEx,IF(C619&lt;=QldEx,1,0),0))</f>
        <v>2020–21 6</v>
      </c>
      <c r="H619" s="46" t="str">
        <f t="array" ref="H619">A619&amp;" "&amp;SUM(IF(A619=FinyearEx,IF(D619&lt;=AustraliaEx,1,0),0))</f>
        <v>2020–21 8</v>
      </c>
      <c r="I619" s="46" t="str">
        <f t="shared" si="37"/>
        <v>TAIW</v>
      </c>
      <c r="J619" s="47">
        <f t="shared" si="38"/>
        <v>1985.691174</v>
      </c>
      <c r="K619" s="47">
        <f t="shared" si="39"/>
        <v>10927.431053</v>
      </c>
    </row>
    <row r="620" spans="1:11" ht="12" customHeight="1" x14ac:dyDescent="0.2">
      <c r="A620" s="39" t="s">
        <v>333</v>
      </c>
      <c r="B620" t="s">
        <v>326</v>
      </c>
      <c r="C620">
        <v>0</v>
      </c>
      <c r="D620">
        <v>85789</v>
      </c>
      <c r="E620" s="40"/>
      <c r="F620" s="46" t="str">
        <f t="shared" si="36"/>
        <v>2020–21 TAJI</v>
      </c>
      <c r="G620" s="46" t="str">
        <f t="array" ref="G620">A620&amp;" "&amp;SUM(IF(A620=FinyearEx,IF(C620&lt;=QldEx,1,0),0))</f>
        <v>2020–21 218</v>
      </c>
      <c r="H620" s="46" t="str">
        <f t="array" ref="H620">A620&amp;" "&amp;SUM(IF(A620=FinyearEx,IF(D620&lt;=AustraliaEx,1,0),0))</f>
        <v>2020–21 208</v>
      </c>
      <c r="I620" s="46" t="str">
        <f t="shared" si="37"/>
        <v>TAJI</v>
      </c>
      <c r="J620" s="47">
        <f t="shared" si="38"/>
        <v>0</v>
      </c>
      <c r="K620" s="47">
        <f t="shared" si="39"/>
        <v>8.5789000000000004E-2</v>
      </c>
    </row>
    <row r="621" spans="1:11" ht="12" customHeight="1" x14ac:dyDescent="0.2">
      <c r="A621" s="39" t="s">
        <v>333</v>
      </c>
      <c r="B621" t="s">
        <v>288</v>
      </c>
      <c r="C621">
        <v>8398085</v>
      </c>
      <c r="D621">
        <v>92681518</v>
      </c>
      <c r="E621" s="40"/>
      <c r="F621" s="46" t="str">
        <f t="shared" si="36"/>
        <v>2020–21 TANZ</v>
      </c>
      <c r="G621" s="46" t="str">
        <f t="array" ref="G621">A621&amp;" "&amp;SUM(IF(A621=FinyearEx,IF(C621&lt;=QldEx,1,0),0))</f>
        <v>2020–21 67</v>
      </c>
      <c r="H621" s="46" t="str">
        <f t="array" ref="H621">A621&amp;" "&amp;SUM(IF(A621=FinyearEx,IF(D621&lt;=AustraliaEx,1,0),0))</f>
        <v>2020–21 66</v>
      </c>
      <c r="I621" s="46" t="str">
        <f t="shared" si="37"/>
        <v>TANZ</v>
      </c>
      <c r="J621" s="47">
        <f t="shared" si="38"/>
        <v>8.398085</v>
      </c>
      <c r="K621" s="47">
        <f t="shared" si="39"/>
        <v>92.681517999999997</v>
      </c>
    </row>
    <row r="622" spans="1:11" ht="12" customHeight="1" x14ac:dyDescent="0.2">
      <c r="A622" s="39" t="s">
        <v>333</v>
      </c>
      <c r="B622" t="s">
        <v>289</v>
      </c>
      <c r="C622">
        <v>559274625</v>
      </c>
      <c r="D622">
        <v>5137929243</v>
      </c>
      <c r="E622" s="40"/>
      <c r="F622" s="46" t="str">
        <f t="shared" si="36"/>
        <v>2020–21 THAI</v>
      </c>
      <c r="G622" s="46" t="str">
        <f t="array" ref="G622">A622&amp;" "&amp;SUM(IF(A622=FinyearEx,IF(C622&lt;=QldEx,1,0),0))</f>
        <v>2020–21 16</v>
      </c>
      <c r="H622" s="46" t="str">
        <f t="array" ref="H622">A622&amp;" "&amp;SUM(IF(A622=FinyearEx,IF(D622&lt;=AustraliaEx,1,0),0))</f>
        <v>2020–21 15</v>
      </c>
      <c r="I622" s="46" t="str">
        <f t="shared" si="37"/>
        <v>THAI</v>
      </c>
      <c r="J622" s="47">
        <f t="shared" si="38"/>
        <v>559.27462500000001</v>
      </c>
      <c r="K622" s="47">
        <f t="shared" si="39"/>
        <v>5137.9292429999996</v>
      </c>
    </row>
    <row r="623" spans="1:11" ht="12" customHeight="1" x14ac:dyDescent="0.2">
      <c r="A623" s="39" t="s">
        <v>333</v>
      </c>
      <c r="B623" t="s">
        <v>290</v>
      </c>
      <c r="C623">
        <v>2330084</v>
      </c>
      <c r="D623">
        <v>23079235</v>
      </c>
      <c r="E623" s="40"/>
      <c r="F623" s="46" t="str">
        <f t="shared" si="36"/>
        <v>2020–21 TNGA</v>
      </c>
      <c r="G623" s="46" t="str">
        <f t="array" ref="G623">A623&amp;" "&amp;SUM(IF(A623=FinyearEx,IF(C623&lt;=QldEx,1,0),0))</f>
        <v>2020–21 93</v>
      </c>
      <c r="H623" s="46" t="str">
        <f t="array" ref="H623">A623&amp;" "&amp;SUM(IF(A623=FinyearEx,IF(D623&lt;=AustraliaEx,1,0),0))</f>
        <v>2020–21 102</v>
      </c>
      <c r="I623" s="46" t="str">
        <f t="shared" si="37"/>
        <v>TNGA</v>
      </c>
      <c r="J623" s="47">
        <f t="shared" si="38"/>
        <v>2.3300839999999998</v>
      </c>
      <c r="K623" s="47">
        <f t="shared" si="39"/>
        <v>23.079235000000001</v>
      </c>
    </row>
    <row r="624" spans="1:11" ht="12" customHeight="1" x14ac:dyDescent="0.2">
      <c r="A624" s="39" t="s">
        <v>333</v>
      </c>
      <c r="B624" t="s">
        <v>291</v>
      </c>
      <c r="C624">
        <v>248546</v>
      </c>
      <c r="D624">
        <v>4711955</v>
      </c>
      <c r="E624" s="40"/>
      <c r="F624" s="46" t="str">
        <f t="shared" si="36"/>
        <v>2020–21 TOGO</v>
      </c>
      <c r="G624" s="46" t="str">
        <f t="array" ref="G624">A624&amp;" "&amp;SUM(IF(A624=FinyearEx,IF(C624&lt;=QldEx,1,0),0))</f>
        <v>2020–21 141</v>
      </c>
      <c r="H624" s="46" t="str">
        <f t="array" ref="H624">A624&amp;" "&amp;SUM(IF(A624=FinyearEx,IF(D624&lt;=AustraliaEx,1,0),0))</f>
        <v>2020–21 140</v>
      </c>
      <c r="I624" s="46" t="str">
        <f t="shared" si="37"/>
        <v>TOGO</v>
      </c>
      <c r="J624" s="47">
        <f t="shared" si="38"/>
        <v>0.24854599999999999</v>
      </c>
      <c r="K624" s="47">
        <f t="shared" si="39"/>
        <v>4.7119549999999997</v>
      </c>
    </row>
    <row r="625" spans="1:11" ht="12" customHeight="1" x14ac:dyDescent="0.2">
      <c r="A625" s="39" t="s">
        <v>333</v>
      </c>
      <c r="B625" t="s">
        <v>327</v>
      </c>
      <c r="C625">
        <v>21766</v>
      </c>
      <c r="D625">
        <v>40063</v>
      </c>
      <c r="E625" s="40"/>
      <c r="F625" s="46" t="str">
        <f t="shared" si="36"/>
        <v>2020–21 TRCA</v>
      </c>
      <c r="G625" s="46" t="str">
        <f t="array" ref="G625">A625&amp;" "&amp;SUM(IF(A625=FinyearEx,IF(C625&lt;=QldEx,1,0),0))</f>
        <v>2020–21 181</v>
      </c>
      <c r="H625" s="46" t="str">
        <f t="array" ref="H625">A625&amp;" "&amp;SUM(IF(A625=FinyearEx,IF(D625&lt;=AustraliaEx,1,0),0))</f>
        <v>2020–21 212</v>
      </c>
      <c r="I625" s="46" t="str">
        <f t="shared" si="37"/>
        <v>TRCA</v>
      </c>
      <c r="J625" s="47">
        <f t="shared" si="38"/>
        <v>2.1766000000000001E-2</v>
      </c>
      <c r="K625" s="47">
        <f t="shared" si="39"/>
        <v>4.0063000000000001E-2</v>
      </c>
    </row>
    <row r="626" spans="1:11" ht="12" customHeight="1" x14ac:dyDescent="0.2">
      <c r="A626" s="39" t="s">
        <v>333</v>
      </c>
      <c r="B626" t="s">
        <v>292</v>
      </c>
      <c r="C626">
        <v>1008931</v>
      </c>
      <c r="D626">
        <v>136854697</v>
      </c>
      <c r="E626" s="40"/>
      <c r="F626" s="46" t="str">
        <f t="shared" si="36"/>
        <v>2020–21 TRIN</v>
      </c>
      <c r="G626" s="46" t="str">
        <f t="array" ref="G626">A626&amp;" "&amp;SUM(IF(A626=FinyearEx,IF(C626&lt;=QldEx,1,0),0))</f>
        <v>2020–21 115</v>
      </c>
      <c r="H626" s="46" t="str">
        <f t="array" ref="H626">A626&amp;" "&amp;SUM(IF(A626=FinyearEx,IF(D626&lt;=AustraliaEx,1,0),0))</f>
        <v>2020–21 57</v>
      </c>
      <c r="I626" s="46" t="str">
        <f t="shared" si="37"/>
        <v>TRIN</v>
      </c>
      <c r="J626" s="47">
        <f t="shared" si="38"/>
        <v>1.008931</v>
      </c>
      <c r="K626" s="47">
        <f t="shared" si="39"/>
        <v>136.85469699999999</v>
      </c>
    </row>
    <row r="627" spans="1:11" ht="12" customHeight="1" x14ac:dyDescent="0.2">
      <c r="A627" s="39" t="s">
        <v>333</v>
      </c>
      <c r="B627" t="s">
        <v>293</v>
      </c>
      <c r="C627">
        <v>0</v>
      </c>
      <c r="D627">
        <v>1028321</v>
      </c>
      <c r="E627" s="40"/>
      <c r="F627" s="46" t="str">
        <f t="shared" si="36"/>
        <v>2020–21 TUNI</v>
      </c>
      <c r="G627" s="46" t="str">
        <f t="array" ref="G627">A627&amp;" "&amp;SUM(IF(A627=FinyearEx,IF(C627&lt;=QldEx,1,0),0))</f>
        <v>2020–21 218</v>
      </c>
      <c r="H627" s="46" t="str">
        <f t="array" ref="H627">A627&amp;" "&amp;SUM(IF(A627=FinyearEx,IF(D627&lt;=AustraliaEx,1,0),0))</f>
        <v>2020–21 176</v>
      </c>
      <c r="I627" s="46" t="str">
        <f t="shared" si="37"/>
        <v>TUNI</v>
      </c>
      <c r="J627" s="47">
        <f t="shared" si="38"/>
        <v>0</v>
      </c>
      <c r="K627" s="47">
        <f t="shared" si="39"/>
        <v>1.028321</v>
      </c>
    </row>
    <row r="628" spans="1:11" ht="12" customHeight="1" x14ac:dyDescent="0.2">
      <c r="A628" s="39" t="s">
        <v>333</v>
      </c>
      <c r="B628" t="s">
        <v>294</v>
      </c>
      <c r="C628">
        <v>306854162</v>
      </c>
      <c r="D628">
        <v>617921675</v>
      </c>
      <c r="E628" s="40"/>
      <c r="F628" s="46" t="str">
        <f t="shared" si="36"/>
        <v>2020–21 TURK</v>
      </c>
      <c r="G628" s="46" t="str">
        <f t="array" ref="G628">A628&amp;" "&amp;SUM(IF(A628=FinyearEx,IF(C628&lt;=QldEx,1,0),0))</f>
        <v>2020–21 24</v>
      </c>
      <c r="H628" s="46" t="str">
        <f t="array" ref="H628">A628&amp;" "&amp;SUM(IF(A628=FinyearEx,IF(D628&lt;=AustraliaEx,1,0),0))</f>
        <v>2020–21 34</v>
      </c>
      <c r="I628" s="46" t="str">
        <f t="shared" si="37"/>
        <v>TURK</v>
      </c>
      <c r="J628" s="47">
        <f t="shared" si="38"/>
        <v>306.85416199999997</v>
      </c>
      <c r="K628" s="47">
        <f t="shared" si="39"/>
        <v>617.92167500000005</v>
      </c>
    </row>
    <row r="629" spans="1:11" ht="12" customHeight="1" x14ac:dyDescent="0.2">
      <c r="A629" s="39" t="s">
        <v>333</v>
      </c>
      <c r="B629" t="s">
        <v>296</v>
      </c>
      <c r="C629">
        <v>1511324</v>
      </c>
      <c r="D629">
        <v>3828974</v>
      </c>
      <c r="E629" s="40"/>
      <c r="F629" s="46" t="str">
        <f t="shared" si="36"/>
        <v>2020–21 TUVA</v>
      </c>
      <c r="G629" s="46" t="str">
        <f t="array" ref="G629">A629&amp;" "&amp;SUM(IF(A629=FinyearEx,IF(C629&lt;=QldEx,1,0),0))</f>
        <v>2020–21 105</v>
      </c>
      <c r="H629" s="46" t="str">
        <f t="array" ref="H629">A629&amp;" "&amp;SUM(IF(A629=FinyearEx,IF(D629&lt;=AustraliaEx,1,0),0))</f>
        <v>2020–21 145</v>
      </c>
      <c r="I629" s="46" t="str">
        <f t="shared" si="37"/>
        <v>TUVA</v>
      </c>
      <c r="J629" s="47">
        <f t="shared" si="38"/>
        <v>1.5113239999999999</v>
      </c>
      <c r="K629" s="47">
        <f t="shared" si="39"/>
        <v>3.8289740000000001</v>
      </c>
    </row>
    <row r="630" spans="1:11" ht="12" customHeight="1" x14ac:dyDescent="0.2">
      <c r="A630" s="39" t="s">
        <v>333</v>
      </c>
      <c r="B630" t="s">
        <v>297</v>
      </c>
      <c r="C630">
        <v>308664839</v>
      </c>
      <c r="D630">
        <v>2662738166</v>
      </c>
      <c r="E630" s="40"/>
      <c r="F630" s="46" t="str">
        <f t="shared" si="36"/>
        <v>2020–21 UAEM</v>
      </c>
      <c r="G630" s="46" t="str">
        <f t="array" ref="G630">A630&amp;" "&amp;SUM(IF(A630=FinyearEx,IF(C630&lt;=QldEx,1,0),0))</f>
        <v>2020–21 23</v>
      </c>
      <c r="H630" s="46" t="str">
        <f t="array" ref="H630">A630&amp;" "&amp;SUM(IF(A630=FinyearEx,IF(D630&lt;=AustraliaEx,1,0),0))</f>
        <v>2020–21 18</v>
      </c>
      <c r="I630" s="46" t="str">
        <f t="shared" si="37"/>
        <v>UAEM</v>
      </c>
      <c r="J630" s="47">
        <f t="shared" si="38"/>
        <v>308.66483899999997</v>
      </c>
      <c r="K630" s="47">
        <f t="shared" si="39"/>
        <v>2662.7381660000001</v>
      </c>
    </row>
    <row r="631" spans="1:11" ht="12" customHeight="1" x14ac:dyDescent="0.2">
      <c r="A631" s="39" t="s">
        <v>333</v>
      </c>
      <c r="B631" t="s">
        <v>298</v>
      </c>
      <c r="C631">
        <v>281342</v>
      </c>
      <c r="D631">
        <v>43134209</v>
      </c>
      <c r="E631" s="40"/>
      <c r="F631" s="46" t="str">
        <f t="shared" si="36"/>
        <v>2020–21 UGAN</v>
      </c>
      <c r="G631" s="46" t="str">
        <f t="array" ref="G631">A631&amp;" "&amp;SUM(IF(A631=FinyearEx,IF(C631&lt;=QldEx,1,0),0))</f>
        <v>2020–21 139</v>
      </c>
      <c r="H631" s="46" t="str">
        <f t="array" ref="H631">A631&amp;" "&amp;SUM(IF(A631=FinyearEx,IF(D631&lt;=AustraliaEx,1,0),0))</f>
        <v>2020–21 84</v>
      </c>
      <c r="I631" s="46" t="str">
        <f t="shared" si="37"/>
        <v>UGAN</v>
      </c>
      <c r="J631" s="47">
        <f t="shared" si="38"/>
        <v>0.28134199999999998</v>
      </c>
      <c r="K631" s="47">
        <f t="shared" si="39"/>
        <v>43.134208999999998</v>
      </c>
    </row>
    <row r="632" spans="1:11" ht="12" customHeight="1" x14ac:dyDescent="0.2">
      <c r="A632" s="39" t="s">
        <v>333</v>
      </c>
      <c r="B632" t="s">
        <v>299</v>
      </c>
      <c r="C632">
        <v>750846270</v>
      </c>
      <c r="D632">
        <v>11867310128</v>
      </c>
      <c r="E632" s="40"/>
      <c r="F632" s="46" t="str">
        <f t="shared" si="36"/>
        <v>2020–21 UK</v>
      </c>
      <c r="G632" s="46" t="str">
        <f t="array" ref="G632">A632&amp;" "&amp;SUM(IF(A632=FinyearEx,IF(C632&lt;=QldEx,1,0),0))</f>
        <v>2020–21 12</v>
      </c>
      <c r="H632" s="46" t="str">
        <f t="array" ref="H632">A632&amp;" "&amp;SUM(IF(A632=FinyearEx,IF(D632&lt;=AustraliaEx,1,0),0))</f>
        <v>2020–21 7</v>
      </c>
      <c r="I632" s="46" t="str">
        <f t="shared" si="37"/>
        <v>UK</v>
      </c>
      <c r="J632" s="47">
        <f t="shared" si="38"/>
        <v>750.84627</v>
      </c>
      <c r="K632" s="47">
        <f t="shared" si="39"/>
        <v>11867.310127999999</v>
      </c>
    </row>
    <row r="633" spans="1:11" ht="12" customHeight="1" x14ac:dyDescent="0.2">
      <c r="A633" s="39" t="s">
        <v>333</v>
      </c>
      <c r="B633" t="s">
        <v>300</v>
      </c>
      <c r="C633">
        <v>12987994</v>
      </c>
      <c r="D633">
        <v>67162637</v>
      </c>
      <c r="E633" s="40"/>
      <c r="F633" s="46" t="str">
        <f t="shared" si="36"/>
        <v>2020–21 UKRA</v>
      </c>
      <c r="G633" s="46" t="str">
        <f t="array" ref="G633">A633&amp;" "&amp;SUM(IF(A633=FinyearEx,IF(C633&lt;=QldEx,1,0),0))</f>
        <v>2020–21 58</v>
      </c>
      <c r="H633" s="46" t="str">
        <f t="array" ref="H633">A633&amp;" "&amp;SUM(IF(A633=FinyearEx,IF(D633&lt;=AustraliaEx,1,0),0))</f>
        <v>2020–21 70</v>
      </c>
      <c r="I633" s="46" t="str">
        <f t="shared" si="37"/>
        <v>UKRA</v>
      </c>
      <c r="J633" s="47">
        <f t="shared" si="38"/>
        <v>12.987994</v>
      </c>
      <c r="K633" s="47">
        <f t="shared" si="39"/>
        <v>67.162637000000004</v>
      </c>
    </row>
    <row r="634" spans="1:11" ht="12" customHeight="1" x14ac:dyDescent="0.2">
      <c r="A634" s="39" t="s">
        <v>333</v>
      </c>
      <c r="B634" t="s">
        <v>301</v>
      </c>
      <c r="C634">
        <v>8655497</v>
      </c>
      <c r="D634">
        <v>15947274</v>
      </c>
      <c r="E634" s="40"/>
      <c r="F634" s="46" t="str">
        <f t="shared" si="36"/>
        <v>2020–21 URUG</v>
      </c>
      <c r="G634" s="46" t="str">
        <f t="array" ref="G634">A634&amp;" "&amp;SUM(IF(A634=FinyearEx,IF(C634&lt;=QldEx,1,0),0))</f>
        <v>2020–21 65</v>
      </c>
      <c r="H634" s="46" t="str">
        <f t="array" ref="H634">A634&amp;" "&amp;SUM(IF(A634=FinyearEx,IF(D634&lt;=AustraliaEx,1,0),0))</f>
        <v>2020–21 110</v>
      </c>
      <c r="I634" s="46" t="str">
        <f t="shared" si="37"/>
        <v>URUG</v>
      </c>
      <c r="J634" s="47">
        <f t="shared" si="38"/>
        <v>8.6554970000000004</v>
      </c>
      <c r="K634" s="47">
        <f t="shared" si="39"/>
        <v>15.947274</v>
      </c>
    </row>
    <row r="635" spans="1:11" ht="12" customHeight="1" x14ac:dyDescent="0.2">
      <c r="A635" s="39" t="s">
        <v>333</v>
      </c>
      <c r="B635" t="s">
        <v>302</v>
      </c>
      <c r="C635">
        <v>1846245836</v>
      </c>
      <c r="D635">
        <v>16791479212</v>
      </c>
      <c r="E635" s="40"/>
      <c r="F635" s="46" t="str">
        <f t="shared" si="36"/>
        <v>2020–21 USA</v>
      </c>
      <c r="G635" s="46" t="str">
        <f t="array" ref="G635">A635&amp;" "&amp;SUM(IF(A635=FinyearEx,IF(C635&lt;=QldEx,1,0),0))</f>
        <v>2020–21 7</v>
      </c>
      <c r="H635" s="46" t="str">
        <f t="array" ref="H635">A635&amp;" "&amp;SUM(IF(A635=FinyearEx,IF(D635&lt;=AustraliaEx,1,0),0))</f>
        <v>2020–21 4</v>
      </c>
      <c r="I635" s="46" t="str">
        <f t="shared" si="37"/>
        <v>USA</v>
      </c>
      <c r="J635" s="47">
        <f t="shared" si="38"/>
        <v>1846.2458360000001</v>
      </c>
      <c r="K635" s="47">
        <f t="shared" si="39"/>
        <v>16791.479211999998</v>
      </c>
    </row>
    <row r="636" spans="1:11" ht="12" customHeight="1" x14ac:dyDescent="0.2">
      <c r="A636" s="39" t="s">
        <v>333</v>
      </c>
      <c r="B636" t="s">
        <v>329</v>
      </c>
      <c r="C636">
        <v>382591</v>
      </c>
      <c r="D636">
        <v>1891107</v>
      </c>
      <c r="E636" s="40"/>
      <c r="F636" s="46" t="str">
        <f t="shared" si="36"/>
        <v>2020–21 UZBK</v>
      </c>
      <c r="G636" s="46" t="str">
        <f t="array" ref="G636">A636&amp;" "&amp;SUM(IF(A636=FinyearEx,IF(C636&lt;=QldEx,1,0),0))</f>
        <v>2020–21 135</v>
      </c>
      <c r="H636" s="46" t="str">
        <f t="array" ref="H636">A636&amp;" "&amp;SUM(IF(A636=FinyearEx,IF(D636&lt;=AustraliaEx,1,0),0))</f>
        <v>2020–21 162</v>
      </c>
      <c r="I636" s="46" t="str">
        <f t="shared" si="37"/>
        <v>UZBK</v>
      </c>
      <c r="J636" s="47">
        <f t="shared" si="38"/>
        <v>0.38259100000000001</v>
      </c>
      <c r="K636" s="47">
        <f t="shared" si="39"/>
        <v>1.8911070000000001</v>
      </c>
    </row>
    <row r="637" spans="1:11" ht="12" customHeight="1" x14ac:dyDescent="0.2">
      <c r="A637" s="39" t="s">
        <v>333</v>
      </c>
      <c r="B637" t="s">
        <v>303</v>
      </c>
      <c r="C637">
        <v>24017349</v>
      </c>
      <c r="D637">
        <v>77037019</v>
      </c>
      <c r="E637" s="40"/>
      <c r="F637" s="46" t="str">
        <f t="shared" si="36"/>
        <v>2020–21 VANU</v>
      </c>
      <c r="G637" s="46" t="str">
        <f t="array" ref="G637">A637&amp;" "&amp;SUM(IF(A637=FinyearEx,IF(C637&lt;=QldEx,1,0),0))</f>
        <v>2020–21 50</v>
      </c>
      <c r="H637" s="46" t="str">
        <f t="array" ref="H637">A637&amp;" "&amp;SUM(IF(A637=FinyearEx,IF(D637&lt;=AustraliaEx,1,0),0))</f>
        <v>2020–21 68</v>
      </c>
      <c r="I637" s="46" t="str">
        <f t="shared" si="37"/>
        <v>VANU</v>
      </c>
      <c r="J637" s="47">
        <f t="shared" si="38"/>
        <v>24.017348999999999</v>
      </c>
      <c r="K637" s="47">
        <f t="shared" si="39"/>
        <v>77.037019000000001</v>
      </c>
    </row>
    <row r="638" spans="1:11" ht="12" customHeight="1" x14ac:dyDescent="0.2">
      <c r="A638" s="39" t="s">
        <v>333</v>
      </c>
      <c r="B638" t="s">
        <v>305</v>
      </c>
      <c r="C638">
        <v>2418461858</v>
      </c>
      <c r="D638">
        <v>7625724404</v>
      </c>
      <c r="E638" s="40"/>
      <c r="F638" s="46" t="str">
        <f t="shared" si="36"/>
        <v>2020–21 VIET</v>
      </c>
      <c r="G638" s="46" t="str">
        <f t="array" ref="G638">A638&amp;" "&amp;SUM(IF(A638=FinyearEx,IF(C638&lt;=QldEx,1,0),0))</f>
        <v>2020–21 5</v>
      </c>
      <c r="H638" s="46" t="str">
        <f t="array" ref="H638">A638&amp;" "&amp;SUM(IF(A638=FinyearEx,IF(D638&lt;=AustraliaEx,1,0),0))</f>
        <v>2020–21 11</v>
      </c>
      <c r="I638" s="46" t="str">
        <f t="shared" si="37"/>
        <v>VIET</v>
      </c>
      <c r="J638" s="47">
        <f t="shared" si="38"/>
        <v>2418.4618580000001</v>
      </c>
      <c r="K638" s="47">
        <f t="shared" si="39"/>
        <v>7625.7244039999996</v>
      </c>
    </row>
    <row r="639" spans="1:11" ht="12" customHeight="1" x14ac:dyDescent="0.2">
      <c r="A639" s="39" t="s">
        <v>333</v>
      </c>
      <c r="B639" t="s">
        <v>330</v>
      </c>
      <c r="C639">
        <v>50000</v>
      </c>
      <c r="D639">
        <v>711811</v>
      </c>
      <c r="E639" s="40"/>
      <c r="F639" s="46" t="str">
        <f t="shared" si="36"/>
        <v>2020–21 VIRG</v>
      </c>
      <c r="G639" s="46" t="str">
        <f t="array" ref="G639">A639&amp;" "&amp;SUM(IF(A639=FinyearEx,IF(C639&lt;=QldEx,1,0),0))</f>
        <v>2020–21 174</v>
      </c>
      <c r="H639" s="46" t="str">
        <f t="array" ref="H639">A639&amp;" "&amp;SUM(IF(A639=FinyearEx,IF(D639&lt;=AustraliaEx,1,0),0))</f>
        <v>2020–21 187</v>
      </c>
      <c r="I639" s="46" t="str">
        <f t="shared" si="37"/>
        <v>VIRG</v>
      </c>
      <c r="J639" s="47">
        <f t="shared" si="38"/>
        <v>0.05</v>
      </c>
      <c r="K639" s="47">
        <f t="shared" si="39"/>
        <v>0.71181099999999997</v>
      </c>
    </row>
    <row r="640" spans="1:11" ht="12" customHeight="1" x14ac:dyDescent="0.2">
      <c r="A640" s="39" t="s">
        <v>333</v>
      </c>
      <c r="B640" t="s">
        <v>306</v>
      </c>
      <c r="C640">
        <v>808768</v>
      </c>
      <c r="D640">
        <v>3795189</v>
      </c>
      <c r="E640" s="40"/>
      <c r="F640" s="46" t="str">
        <f t="shared" si="36"/>
        <v>2020–21 WALL</v>
      </c>
      <c r="G640" s="46" t="str">
        <f t="array" ref="G640">A640&amp;" "&amp;SUM(IF(A640=FinyearEx,IF(C640&lt;=QldEx,1,0),0))</f>
        <v>2020–21 121</v>
      </c>
      <c r="H640" s="46" t="str">
        <f t="array" ref="H640">A640&amp;" "&amp;SUM(IF(A640=FinyearEx,IF(D640&lt;=AustraliaEx,1,0),0))</f>
        <v>2020–21 146</v>
      </c>
      <c r="I640" s="46" t="str">
        <f t="shared" si="37"/>
        <v>WALL</v>
      </c>
      <c r="J640" s="47">
        <f t="shared" si="38"/>
        <v>0.80876800000000004</v>
      </c>
      <c r="K640" s="47">
        <f t="shared" si="39"/>
        <v>3.7951890000000001</v>
      </c>
    </row>
    <row r="641" spans="1:11" ht="12" customHeight="1" x14ac:dyDescent="0.2">
      <c r="A641" s="39" t="s">
        <v>333</v>
      </c>
      <c r="B641" t="s">
        <v>307</v>
      </c>
      <c r="C641">
        <v>4212371</v>
      </c>
      <c r="D641">
        <v>35157441</v>
      </c>
      <c r="E641" s="40"/>
      <c r="F641" s="46" t="str">
        <f t="shared" ref="F641:F703" si="40">A641&amp;" "&amp;B641</f>
        <v>2020–21 WSAM</v>
      </c>
      <c r="G641" s="46" t="str">
        <f t="array" ref="G641">A641&amp;" "&amp;SUM(IF(A641=FinyearEx,IF(C641&lt;=QldEx,1,0),0))</f>
        <v>2020–21 77</v>
      </c>
      <c r="H641" s="46" t="str">
        <f t="array" ref="H641">A641&amp;" "&amp;SUM(IF(A641=FinyearEx,IF(D641&lt;=AustraliaEx,1,0),0))</f>
        <v>2020–21 89</v>
      </c>
      <c r="I641" s="46" t="str">
        <f t="shared" ref="I641:I703" si="41">B641</f>
        <v>WSAM</v>
      </c>
      <c r="J641" s="47">
        <f t="shared" ref="J641:J703" si="42">C641/1000000</f>
        <v>4.2123710000000001</v>
      </c>
      <c r="K641" s="47">
        <f t="shared" ref="K641:K703" si="43">D641/1000000</f>
        <v>35.157440999999999</v>
      </c>
    </row>
    <row r="642" spans="1:11" ht="12" customHeight="1" x14ac:dyDescent="0.2">
      <c r="A642" s="39" t="s">
        <v>333</v>
      </c>
      <c r="B642" t="s">
        <v>308</v>
      </c>
      <c r="C642">
        <v>0</v>
      </c>
      <c r="D642">
        <v>272180403</v>
      </c>
      <c r="E642" s="40"/>
      <c r="F642" s="46" t="str">
        <f t="shared" si="40"/>
        <v>2020–21 YEMN</v>
      </c>
      <c r="G642" s="46" t="str">
        <f t="array" ref="G642">A642&amp;" "&amp;SUM(IF(A642=FinyearEx,IF(C642&lt;=QldEx,1,0),0))</f>
        <v>2020–21 218</v>
      </c>
      <c r="H642" s="46" t="str">
        <f t="array" ref="H642">A642&amp;" "&amp;SUM(IF(A642=FinyearEx,IF(D642&lt;=AustraliaEx,1,0),0))</f>
        <v>2020–21 48</v>
      </c>
      <c r="I642" s="46" t="str">
        <f t="shared" si="41"/>
        <v>YEMN</v>
      </c>
      <c r="J642" s="47">
        <f t="shared" si="42"/>
        <v>0</v>
      </c>
      <c r="K642" s="47">
        <f t="shared" si="43"/>
        <v>272.18040300000001</v>
      </c>
    </row>
    <row r="643" spans="1:11" ht="12" customHeight="1" x14ac:dyDescent="0.2">
      <c r="A643" s="39" t="s">
        <v>333</v>
      </c>
      <c r="B643" t="s">
        <v>309</v>
      </c>
      <c r="C643">
        <v>1135495</v>
      </c>
      <c r="D643">
        <v>5946198</v>
      </c>
      <c r="E643" s="40"/>
      <c r="F643" s="46" t="str">
        <f t="shared" si="40"/>
        <v>2020–21 ZAIR</v>
      </c>
      <c r="G643" s="46" t="str">
        <f t="array" ref="G643">A643&amp;" "&amp;SUM(IF(A643=FinyearEx,IF(C643&lt;=QldEx,1,0),0))</f>
        <v>2020–21 113</v>
      </c>
      <c r="H643" s="46" t="str">
        <f t="array" ref="H643">A643&amp;" "&amp;SUM(IF(A643=FinyearEx,IF(D643&lt;=AustraliaEx,1,0),0))</f>
        <v>2020–21 131</v>
      </c>
      <c r="I643" s="46" t="str">
        <f t="shared" si="41"/>
        <v>ZAIR</v>
      </c>
      <c r="J643" s="47">
        <f t="shared" si="42"/>
        <v>1.1354949999999999</v>
      </c>
      <c r="K643" s="47">
        <f t="shared" si="43"/>
        <v>5.9461979999999999</v>
      </c>
    </row>
    <row r="644" spans="1:11" ht="12" customHeight="1" x14ac:dyDescent="0.2">
      <c r="A644" s="39" t="s">
        <v>333</v>
      </c>
      <c r="B644" t="s">
        <v>310</v>
      </c>
      <c r="C644">
        <v>364989</v>
      </c>
      <c r="D644">
        <v>2415285</v>
      </c>
      <c r="E644" s="40"/>
      <c r="F644" s="46" t="str">
        <f t="shared" si="40"/>
        <v>2020–21 ZIMB</v>
      </c>
      <c r="G644" s="46" t="str">
        <f t="array" ref="G644">A644&amp;" "&amp;SUM(IF(A644=FinyearEx,IF(C644&lt;=QldEx,1,0),0))</f>
        <v>2020–21 136</v>
      </c>
      <c r="H644" s="46" t="str">
        <f t="array" ref="H644">A644&amp;" "&amp;SUM(IF(A644=FinyearEx,IF(D644&lt;=AustraliaEx,1,0),0))</f>
        <v>2020–21 157</v>
      </c>
      <c r="I644" s="46" t="str">
        <f t="shared" si="41"/>
        <v>ZIMB</v>
      </c>
      <c r="J644" s="47">
        <f t="shared" si="42"/>
        <v>0.36498900000000001</v>
      </c>
      <c r="K644" s="47">
        <f t="shared" si="43"/>
        <v>2.4152849999999999</v>
      </c>
    </row>
    <row r="645" spans="1:11" ht="12" customHeight="1" x14ac:dyDescent="0.2">
      <c r="A645" s="39" t="s">
        <v>333</v>
      </c>
      <c r="B645" t="s">
        <v>311</v>
      </c>
      <c r="C645">
        <v>2731384</v>
      </c>
      <c r="D645">
        <v>16578079</v>
      </c>
      <c r="E645" s="40"/>
      <c r="F645" s="46" t="str">
        <f t="shared" si="40"/>
        <v>2020–21 ZMBA</v>
      </c>
      <c r="G645" s="46" t="str">
        <f t="array" ref="G645">A645&amp;" "&amp;SUM(IF(A645=FinyearEx,IF(C645&lt;=QldEx,1,0),0))</f>
        <v>2020–21 89</v>
      </c>
      <c r="H645" s="46" t="str">
        <f t="array" ref="H645">A645&amp;" "&amp;SUM(IF(A645=FinyearEx,IF(D645&lt;=AustraliaEx,1,0),0))</f>
        <v>2020–21 108</v>
      </c>
      <c r="I645" s="46" t="str">
        <f t="shared" si="41"/>
        <v>ZMBA</v>
      </c>
      <c r="J645" s="47">
        <f t="shared" si="42"/>
        <v>2.7313839999999998</v>
      </c>
      <c r="K645" s="47">
        <f t="shared" si="43"/>
        <v>16.578078999999999</v>
      </c>
    </row>
    <row r="646" spans="1:11" ht="12" customHeight="1" x14ac:dyDescent="0.2">
      <c r="A646" s="39" t="s">
        <v>333</v>
      </c>
      <c r="B646" t="s">
        <v>346</v>
      </c>
      <c r="C646">
        <v>0</v>
      </c>
      <c r="D646">
        <v>32309</v>
      </c>
      <c r="E646" s="40"/>
      <c r="F646" s="46" t="str">
        <f t="shared" si="40"/>
        <v>2020–21 ANGA</v>
      </c>
      <c r="G646" s="46" t="str">
        <f t="array" ref="G646">A646&amp;" "&amp;SUM(IF(A646=FinyearEx,IF(C646&lt;=QldEx,1,0),0))</f>
        <v>2020–21 218</v>
      </c>
      <c r="H646" s="46" t="str">
        <f t="array" ref="H646">A646&amp;" "&amp;SUM(IF(A646=FinyearEx,IF(D646&lt;=AustraliaEx,1,0),0))</f>
        <v>2020–21 214</v>
      </c>
      <c r="I646" s="46" t="str">
        <f t="shared" si="41"/>
        <v>ANGA</v>
      </c>
      <c r="J646" s="47">
        <f t="shared" si="42"/>
        <v>0</v>
      </c>
      <c r="K646" s="47">
        <f t="shared" si="43"/>
        <v>3.2308999999999997E-2</v>
      </c>
    </row>
    <row r="647" spans="1:11" ht="12" customHeight="1" x14ac:dyDescent="0.2">
      <c r="A647" s="39" t="s">
        <v>333</v>
      </c>
      <c r="B647" t="s">
        <v>219</v>
      </c>
      <c r="C647">
        <v>5132</v>
      </c>
      <c r="D647">
        <v>52025</v>
      </c>
      <c r="E647" s="40"/>
      <c r="F647" s="46" t="str">
        <f t="shared" si="40"/>
        <v>2020–21 MDOV</v>
      </c>
      <c r="G647" s="46" t="str">
        <f t="array" ref="G647">A647&amp;" "&amp;SUM(IF(A647=FinyearEx,IF(C647&lt;=QldEx,1,0),0))</f>
        <v>2020–21 194</v>
      </c>
      <c r="H647" s="46" t="str">
        <f t="array" ref="H647">A647&amp;" "&amp;SUM(IF(A647=FinyearEx,IF(D647&lt;=AustraliaEx,1,0),0))</f>
        <v>2020–21 210</v>
      </c>
      <c r="I647" s="46" t="str">
        <f t="shared" si="41"/>
        <v>MDOV</v>
      </c>
      <c r="J647" s="47">
        <f t="shared" si="42"/>
        <v>5.1320000000000003E-3</v>
      </c>
      <c r="K647" s="47">
        <f t="shared" si="43"/>
        <v>5.2025000000000002E-2</v>
      </c>
    </row>
    <row r="648" spans="1:11" ht="12" customHeight="1" x14ac:dyDescent="0.2">
      <c r="A648" s="39" t="s">
        <v>333</v>
      </c>
      <c r="B648" t="s">
        <v>238</v>
      </c>
      <c r="C648">
        <v>17078</v>
      </c>
      <c r="D648">
        <v>239908</v>
      </c>
      <c r="E648" s="40"/>
      <c r="F648" s="46" t="str">
        <f t="shared" si="40"/>
        <v>2020–21 NIGE</v>
      </c>
      <c r="G648" s="46" t="str">
        <f t="array" ref="G648">A648&amp;" "&amp;SUM(IF(A648=FinyearEx,IF(C648&lt;=QldEx,1,0),0))</f>
        <v>2020–21 184</v>
      </c>
      <c r="H648" s="46" t="str">
        <f t="array" ref="H648">A648&amp;" "&amp;SUM(IF(A648=FinyearEx,IF(D648&lt;=AustraliaEx,1,0),0))</f>
        <v>2020–21 200</v>
      </c>
      <c r="I648" s="46" t="str">
        <f t="shared" si="41"/>
        <v>NIGE</v>
      </c>
      <c r="J648" s="47">
        <f t="shared" si="42"/>
        <v>1.7077999999999999E-2</v>
      </c>
      <c r="K648" s="47">
        <f t="shared" si="43"/>
        <v>0.23990800000000001</v>
      </c>
    </row>
    <row r="649" spans="1:11" ht="12" customHeight="1" x14ac:dyDescent="0.2">
      <c r="A649" s="39" t="s">
        <v>333</v>
      </c>
      <c r="B649" t="s">
        <v>278</v>
      </c>
      <c r="C649">
        <v>0</v>
      </c>
      <c r="D649">
        <v>813902</v>
      </c>
      <c r="E649" s="40"/>
      <c r="F649" s="46" t="str">
        <f t="shared" si="40"/>
        <v>2020–21 STCN</v>
      </c>
      <c r="G649" s="46" t="str">
        <f t="array" ref="G649">A649&amp;" "&amp;SUM(IF(A649=FinyearEx,IF(C649&lt;=QldEx,1,0),0))</f>
        <v>2020–21 218</v>
      </c>
      <c r="H649" s="46" t="str">
        <f t="array" ref="H649">A649&amp;" "&amp;SUM(IF(A649=FinyearEx,IF(D649&lt;=AustraliaEx,1,0),0))</f>
        <v>2020–21 184</v>
      </c>
      <c r="I649" s="46" t="str">
        <f t="shared" si="41"/>
        <v>STCN</v>
      </c>
      <c r="J649" s="47">
        <f t="shared" si="42"/>
        <v>0</v>
      </c>
      <c r="K649" s="47">
        <f t="shared" si="43"/>
        <v>0.81390200000000001</v>
      </c>
    </row>
    <row r="650" spans="1:11" ht="12" customHeight="1" x14ac:dyDescent="0.2">
      <c r="A650" s="39" t="s">
        <v>333</v>
      </c>
      <c r="B650" t="s">
        <v>286</v>
      </c>
      <c r="C650">
        <v>0</v>
      </c>
      <c r="D650">
        <v>30480</v>
      </c>
      <c r="E650" s="40"/>
      <c r="F650" s="46" t="str">
        <f t="shared" si="40"/>
        <v>2020–21 SYRI</v>
      </c>
      <c r="G650" s="46" t="str">
        <f t="array" ref="G650">A650&amp;" "&amp;SUM(IF(A650=FinyearEx,IF(C650&lt;=QldEx,1,0),0))</f>
        <v>2020–21 218</v>
      </c>
      <c r="H650" s="46" t="str">
        <f t="array" ref="H650">A650&amp;" "&amp;SUM(IF(A650=FinyearEx,IF(D650&lt;=AustraliaEx,1,0),0))</f>
        <v>2020–21 215</v>
      </c>
      <c r="I650" s="46" t="str">
        <f t="shared" si="41"/>
        <v>SYRI</v>
      </c>
      <c r="J650" s="47">
        <f t="shared" si="42"/>
        <v>0</v>
      </c>
      <c r="K650" s="47">
        <f t="shared" si="43"/>
        <v>3.048E-2</v>
      </c>
    </row>
    <row r="651" spans="1:11" ht="12" customHeight="1" x14ac:dyDescent="0.2">
      <c r="A651" s="39" t="s">
        <v>333</v>
      </c>
      <c r="B651" t="s">
        <v>304</v>
      </c>
      <c r="C651">
        <v>449486</v>
      </c>
      <c r="D651">
        <v>8778782</v>
      </c>
      <c r="E651" s="40"/>
      <c r="F651" s="46" t="str">
        <f t="shared" si="40"/>
        <v>2020–21 VENZ</v>
      </c>
      <c r="G651" s="46" t="str">
        <f t="array" ref="G651">A651&amp;" "&amp;SUM(IF(A651=FinyearEx,IF(C651&lt;=QldEx,1,0),0))</f>
        <v>2020–21 131</v>
      </c>
      <c r="H651" s="46" t="str">
        <f t="array" ref="H651">A651&amp;" "&amp;SUM(IF(A651=FinyearEx,IF(D651&lt;=AustraliaEx,1,0),0))</f>
        <v>2020–21 123</v>
      </c>
      <c r="I651" s="46" t="str">
        <f t="shared" si="41"/>
        <v>VENZ</v>
      </c>
      <c r="J651" s="47">
        <f t="shared" si="42"/>
        <v>0.449486</v>
      </c>
      <c r="K651" s="47">
        <f t="shared" si="43"/>
        <v>8.7787819999999996</v>
      </c>
    </row>
    <row r="652" spans="1:11" ht="12" customHeight="1" x14ac:dyDescent="0.2">
      <c r="A652" s="39" t="s">
        <v>333</v>
      </c>
      <c r="B652" t="s">
        <v>335</v>
      </c>
      <c r="C652">
        <v>17619</v>
      </c>
      <c r="D652">
        <v>164860</v>
      </c>
      <c r="E652" s="40"/>
      <c r="F652" s="46" t="str">
        <f t="shared" si="40"/>
        <v>2020–21 MTEN</v>
      </c>
      <c r="G652" s="46" t="str">
        <f t="array" ref="G652">A652&amp;" "&amp;SUM(IF(A652=FinyearEx,IF(C652&lt;=QldEx,1,0),0))</f>
        <v>2020–21 183</v>
      </c>
      <c r="H652" s="46" t="str">
        <f t="array" ref="H652">A652&amp;" "&amp;SUM(IF(A652=FinyearEx,IF(D652&lt;=AustraliaEx,1,0),0))</f>
        <v>2020–21 204</v>
      </c>
      <c r="I652" s="46" t="str">
        <f t="shared" si="41"/>
        <v>MTEN</v>
      </c>
      <c r="J652" s="47">
        <f t="shared" si="42"/>
        <v>1.7618999999999999E-2</v>
      </c>
      <c r="K652" s="47">
        <f t="shared" si="43"/>
        <v>0.16486000000000001</v>
      </c>
    </row>
    <row r="653" spans="1:11" ht="12" customHeight="1" x14ac:dyDescent="0.2">
      <c r="A653" s="39" t="s">
        <v>333</v>
      </c>
      <c r="B653" t="s">
        <v>295</v>
      </c>
      <c r="C653">
        <v>6650</v>
      </c>
      <c r="D653">
        <v>41014</v>
      </c>
      <c r="E653" s="40"/>
      <c r="F653" s="46" t="str">
        <f t="shared" si="40"/>
        <v>2020–21 TURS</v>
      </c>
      <c r="G653" s="46" t="str">
        <f t="array" ref="G653">A653&amp;" "&amp;SUM(IF(A653=FinyearEx,IF(C653&lt;=QldEx,1,0),0))</f>
        <v>2020–21 190</v>
      </c>
      <c r="H653" s="46" t="str">
        <f t="array" ref="H653">A653&amp;" "&amp;SUM(IF(A653=FinyearEx,IF(D653&lt;=AustraliaEx,1,0),0))</f>
        <v>2020–21 211</v>
      </c>
      <c r="I653" s="46" t="str">
        <f t="shared" si="41"/>
        <v>TURS</v>
      </c>
      <c r="J653" s="47">
        <f t="shared" si="42"/>
        <v>6.6499999999999997E-3</v>
      </c>
      <c r="K653" s="47">
        <f t="shared" si="43"/>
        <v>4.1014000000000002E-2</v>
      </c>
    </row>
    <row r="654" spans="1:11" ht="12" customHeight="1" x14ac:dyDescent="0.2">
      <c r="A654" s="39" t="s">
        <v>333</v>
      </c>
      <c r="B654" t="s">
        <v>314</v>
      </c>
      <c r="C654">
        <v>0</v>
      </c>
      <c r="D654">
        <v>173627</v>
      </c>
      <c r="E654" s="40"/>
      <c r="F654" s="46" t="str">
        <f t="shared" si="40"/>
        <v>2020–21 CEAR</v>
      </c>
      <c r="G654" s="46" t="str">
        <f t="array" ref="G654">A654&amp;" "&amp;SUM(IF(A654=FinyearEx,IF(C654&lt;=QldEx,1,0),0))</f>
        <v>2020–21 218</v>
      </c>
      <c r="H654" s="46" t="str">
        <f t="array" ref="H654">A654&amp;" "&amp;SUM(IF(A654=FinyearEx,IF(D654&lt;=AustraliaEx,1,0),0))</f>
        <v>2020–21 203</v>
      </c>
      <c r="I654" s="46" t="str">
        <f t="shared" si="41"/>
        <v>CEAR</v>
      </c>
      <c r="J654" s="47">
        <f t="shared" si="42"/>
        <v>0</v>
      </c>
      <c r="K654" s="47">
        <f t="shared" si="43"/>
        <v>0.173627</v>
      </c>
    </row>
    <row r="655" spans="1:11" ht="12" customHeight="1" x14ac:dyDescent="0.2">
      <c r="A655" s="39" t="s">
        <v>333</v>
      </c>
      <c r="B655" t="s">
        <v>355</v>
      </c>
      <c r="C655">
        <v>0</v>
      </c>
      <c r="D655">
        <v>26234</v>
      </c>
      <c r="E655" s="40"/>
      <c r="F655" s="46" t="str">
        <f t="shared" si="40"/>
        <v>2020–21 SARA</v>
      </c>
      <c r="G655" s="46" t="str">
        <f t="array" ref="G655">A655&amp;" "&amp;SUM(IF(A655=FinyearEx,IF(C655&lt;=QldEx,1,0),0))</f>
        <v>2020–21 218</v>
      </c>
      <c r="H655" s="46" t="str">
        <f t="array" ref="H655">A655&amp;" "&amp;SUM(IF(A655=FinyearEx,IF(D655&lt;=AustraliaEx,1,0),0))</f>
        <v>2020–21 217</v>
      </c>
      <c r="I655" s="46" t="str">
        <f t="shared" si="41"/>
        <v>SARA</v>
      </c>
      <c r="J655" s="47">
        <f t="shared" si="42"/>
        <v>0</v>
      </c>
      <c r="K655" s="47">
        <f t="shared" si="43"/>
        <v>2.6234E-2</v>
      </c>
    </row>
    <row r="656" spans="1:11" ht="12" customHeight="1" x14ac:dyDescent="0.2">
      <c r="A656" s="39" t="s">
        <v>333</v>
      </c>
      <c r="B656" t="s">
        <v>332</v>
      </c>
      <c r="C656">
        <v>0</v>
      </c>
      <c r="D656">
        <v>26619</v>
      </c>
      <c r="E656" s="40"/>
      <c r="F656" s="46" t="str">
        <f t="shared" si="40"/>
        <v>2020–21 BGUI</v>
      </c>
      <c r="G656" s="46" t="str">
        <f t="array" ref="G656">A656&amp;" "&amp;SUM(IF(A656=FinyearEx,IF(C656&lt;=QldEx,1,0),0))</f>
        <v>2020–21 218</v>
      </c>
      <c r="H656" s="46" t="str">
        <f t="array" ref="H656">A656&amp;" "&amp;SUM(IF(A656=FinyearEx,IF(D656&lt;=AustraliaEx,1,0),0))</f>
        <v>2020–21 216</v>
      </c>
      <c r="I656" s="46" t="str">
        <f t="shared" si="41"/>
        <v>BGUI</v>
      </c>
      <c r="J656" s="47">
        <f t="shared" si="42"/>
        <v>0</v>
      </c>
      <c r="K656" s="47">
        <f t="shared" si="43"/>
        <v>2.6619E-2</v>
      </c>
    </row>
    <row r="657" spans="1:11" ht="12" customHeight="1" x14ac:dyDescent="0.2">
      <c r="A657" s="39" t="s">
        <v>333</v>
      </c>
      <c r="B657" t="s">
        <v>337</v>
      </c>
      <c r="C657">
        <v>0</v>
      </c>
      <c r="D657">
        <v>240196</v>
      </c>
      <c r="E657" s="40"/>
      <c r="F657" s="46" t="str">
        <f t="shared" si="40"/>
        <v>2020–21 FRGU</v>
      </c>
      <c r="G657" s="46" t="str">
        <f t="array" ref="G657">A657&amp;" "&amp;SUM(IF(A657=FinyearEx,IF(C657&lt;=QldEx,1,0),0))</f>
        <v>2020–21 218</v>
      </c>
      <c r="H657" s="46" t="str">
        <f t="array" ref="H657">A657&amp;" "&amp;SUM(IF(A657=FinyearEx,IF(D657&lt;=AustraliaEx,1,0),0))</f>
        <v>2020–21 199</v>
      </c>
      <c r="I657" s="46" t="str">
        <f t="shared" si="41"/>
        <v>FRGU</v>
      </c>
      <c r="J657" s="47">
        <f t="shared" si="42"/>
        <v>0</v>
      </c>
      <c r="K657" s="47">
        <f t="shared" si="43"/>
        <v>0.24019599999999999</v>
      </c>
    </row>
    <row r="658" spans="1:11" ht="12" customHeight="1" x14ac:dyDescent="0.2">
      <c r="A658" s="39" t="s">
        <v>651</v>
      </c>
      <c r="B658" t="s">
        <v>118</v>
      </c>
      <c r="C658">
        <v>0</v>
      </c>
      <c r="D658">
        <v>99518</v>
      </c>
      <c r="E658" s="40"/>
      <c r="F658" s="46" t="str">
        <f t="shared" si="40"/>
        <v>2021–22 AFGH</v>
      </c>
      <c r="G658" s="46" t="str">
        <f t="array" ref="G658">A658&amp;" "&amp;SUM(IF(A658=FinyearEx,IF(C658&lt;=QldEx,1,0),0))</f>
        <v>2021–22 218</v>
      </c>
      <c r="H658" s="46" t="str">
        <f t="array" ref="H658">A658&amp;" "&amp;SUM(IF(A658=FinyearEx,IF(D658&lt;=AustraliaEx,1,0),0))</f>
        <v>2021–22 205</v>
      </c>
      <c r="I658" s="46" t="str">
        <f t="shared" si="41"/>
        <v>AFGH</v>
      </c>
      <c r="J658" s="47">
        <f t="shared" si="42"/>
        <v>0</v>
      </c>
      <c r="K658" s="47">
        <f t="shared" si="43"/>
        <v>9.9517999999999995E-2</v>
      </c>
    </row>
    <row r="659" spans="1:11" ht="12" customHeight="1" x14ac:dyDescent="0.2">
      <c r="A659" s="39" t="s">
        <v>651</v>
      </c>
      <c r="B659" t="s">
        <v>119</v>
      </c>
      <c r="C659">
        <v>5632</v>
      </c>
      <c r="D659">
        <v>939075</v>
      </c>
      <c r="E659" s="40"/>
      <c r="F659" s="46" t="str">
        <f t="shared" si="40"/>
        <v>2021–22 AGUA</v>
      </c>
      <c r="G659" s="46" t="str">
        <f t="array" ref="G659">A659&amp;" "&amp;SUM(IF(A659=FinyearEx,IF(C659&lt;=QldEx,1,0),0))</f>
        <v>2021–22 193</v>
      </c>
      <c r="H659" s="46" t="str">
        <f t="array" ref="H659">A659&amp;" "&amp;SUM(IF(A659=FinyearEx,IF(D659&lt;=AustraliaEx,1,0),0))</f>
        <v>2021–22 185</v>
      </c>
      <c r="I659" s="46" t="str">
        <f t="shared" si="41"/>
        <v>AGUA</v>
      </c>
      <c r="J659" s="47">
        <f t="shared" si="42"/>
        <v>5.6319999999999999E-3</v>
      </c>
      <c r="K659" s="47">
        <f t="shared" si="43"/>
        <v>0.93907499999999999</v>
      </c>
    </row>
    <row r="660" spans="1:11" ht="12" customHeight="1" x14ac:dyDescent="0.2">
      <c r="A660" s="39" t="s">
        <v>651</v>
      </c>
      <c r="B660" t="s">
        <v>120</v>
      </c>
      <c r="C660">
        <v>7589</v>
      </c>
      <c r="D660">
        <v>2253141</v>
      </c>
      <c r="E660" s="40"/>
      <c r="F660" s="46" t="str">
        <f t="shared" si="40"/>
        <v>2021–22 ALBA</v>
      </c>
      <c r="G660" s="46" t="str">
        <f t="array" ref="G660">A660&amp;" "&amp;SUM(IF(A660=FinyearEx,IF(C660&lt;=QldEx,1,0),0))</f>
        <v>2021–22 186</v>
      </c>
      <c r="H660" s="46" t="str">
        <f t="array" ref="H660">A660&amp;" "&amp;SUM(IF(A660=FinyearEx,IF(D660&lt;=AustraliaEx,1,0),0))</f>
        <v>2021–22 167</v>
      </c>
      <c r="I660" s="46" t="str">
        <f t="shared" si="41"/>
        <v>ALBA</v>
      </c>
      <c r="J660" s="47">
        <f t="shared" si="42"/>
        <v>7.5890000000000003E-3</v>
      </c>
      <c r="K660" s="47">
        <f t="shared" si="43"/>
        <v>2.2531409999999998</v>
      </c>
    </row>
    <row r="661" spans="1:11" ht="12" customHeight="1" x14ac:dyDescent="0.2">
      <c r="A661" s="39" t="s">
        <v>651</v>
      </c>
      <c r="B661" t="s">
        <v>121</v>
      </c>
      <c r="C661">
        <v>1478533</v>
      </c>
      <c r="D661">
        <v>51145619</v>
      </c>
      <c r="E661" s="40"/>
      <c r="F661" s="46" t="str">
        <f t="shared" si="40"/>
        <v>2021–22 ALGR</v>
      </c>
      <c r="G661" s="46" t="str">
        <f t="array" ref="G661">A661&amp;" "&amp;SUM(IF(A661=FinyearEx,IF(C661&lt;=QldEx,1,0),0))</f>
        <v>2021–22 111</v>
      </c>
      <c r="H661" s="46" t="str">
        <f t="array" ref="H661">A661&amp;" "&amp;SUM(IF(A661=FinyearEx,IF(D661&lt;=AustraliaEx,1,0),0))</f>
        <v>2021–22 86</v>
      </c>
      <c r="I661" s="46" t="str">
        <f t="shared" si="41"/>
        <v>ALGR</v>
      </c>
      <c r="J661" s="47">
        <f t="shared" si="42"/>
        <v>1.4785330000000001</v>
      </c>
      <c r="K661" s="47">
        <f t="shared" si="43"/>
        <v>51.145619000000003</v>
      </c>
    </row>
    <row r="662" spans="1:11" ht="12" customHeight="1" x14ac:dyDescent="0.2">
      <c r="A662" s="39" t="s">
        <v>651</v>
      </c>
      <c r="B662" t="s">
        <v>346</v>
      </c>
      <c r="C662">
        <v>0</v>
      </c>
      <c r="D662">
        <v>29944</v>
      </c>
      <c r="E662" s="40"/>
      <c r="F662" s="46" t="str">
        <f t="shared" si="40"/>
        <v>2021–22 ANGA</v>
      </c>
      <c r="G662" s="46" t="str">
        <f t="array" ref="G662">A662&amp;" "&amp;SUM(IF(A662=FinyearEx,IF(C662&lt;=QldEx,1,0),0))</f>
        <v>2021–22 218</v>
      </c>
      <c r="H662" s="46" t="str">
        <f t="array" ref="H662">A662&amp;" "&amp;SUM(IF(A662=FinyearEx,IF(D662&lt;=AustraliaEx,1,0),0))</f>
        <v>2021–22 212</v>
      </c>
      <c r="I662" s="46" t="str">
        <f t="shared" si="41"/>
        <v>ANGA</v>
      </c>
      <c r="J662" s="47">
        <f t="shared" si="42"/>
        <v>0</v>
      </c>
      <c r="K662" s="47">
        <f t="shared" si="43"/>
        <v>2.9943999999999998E-2</v>
      </c>
    </row>
    <row r="663" spans="1:11" ht="12" customHeight="1" x14ac:dyDescent="0.2">
      <c r="A663" s="39" t="s">
        <v>651</v>
      </c>
      <c r="B663" t="s">
        <v>122</v>
      </c>
      <c r="C663">
        <v>1027707</v>
      </c>
      <c r="D663">
        <v>8393230</v>
      </c>
      <c r="E663" s="40"/>
      <c r="F663" s="46" t="str">
        <f t="shared" si="40"/>
        <v>2021–22 ANGO</v>
      </c>
      <c r="G663" s="46" t="str">
        <f t="array" ref="G663">A663&amp;" "&amp;SUM(IF(A663=FinyearEx,IF(C663&lt;=QldEx,1,0),0))</f>
        <v>2021–22 117</v>
      </c>
      <c r="H663" s="46" t="str">
        <f t="array" ref="H663">A663&amp;" "&amp;SUM(IF(A663=FinyearEx,IF(D663&lt;=AustraliaEx,1,0),0))</f>
        <v>2021–22 130</v>
      </c>
      <c r="I663" s="46" t="str">
        <f t="shared" si="41"/>
        <v>ANGO</v>
      </c>
      <c r="J663" s="47">
        <f t="shared" si="42"/>
        <v>1.0277069999999999</v>
      </c>
      <c r="K663" s="47">
        <f t="shared" si="43"/>
        <v>8.3932300000000009</v>
      </c>
    </row>
    <row r="664" spans="1:11" ht="12" customHeight="1" x14ac:dyDescent="0.2">
      <c r="A664" s="39" t="s">
        <v>651</v>
      </c>
      <c r="B664" t="s">
        <v>123</v>
      </c>
      <c r="C664">
        <v>1553999</v>
      </c>
      <c r="D664">
        <v>10206173</v>
      </c>
      <c r="E664" s="40"/>
      <c r="F664" s="46" t="str">
        <f t="shared" si="40"/>
        <v>2021–22 ANTC</v>
      </c>
      <c r="G664" s="46" t="str">
        <f t="array" ref="G664">A664&amp;" "&amp;SUM(IF(A664=FinyearEx,IF(C664&lt;=QldEx,1,0),0))</f>
        <v>2021–22 108</v>
      </c>
      <c r="H664" s="46" t="str">
        <f t="array" ref="H664">A664&amp;" "&amp;SUM(IF(A664=FinyearEx,IF(D664&lt;=AustraliaEx,1,0),0))</f>
        <v>2021–22 127</v>
      </c>
      <c r="I664" s="46" t="str">
        <f t="shared" si="41"/>
        <v>ANTC</v>
      </c>
      <c r="J664" s="47">
        <f t="shared" si="42"/>
        <v>1.5539989999999999</v>
      </c>
      <c r="K664" s="47">
        <f t="shared" si="43"/>
        <v>10.206173</v>
      </c>
    </row>
    <row r="665" spans="1:11" ht="12" customHeight="1" x14ac:dyDescent="0.2">
      <c r="A665" s="39" t="s">
        <v>651</v>
      </c>
      <c r="B665" t="s">
        <v>124</v>
      </c>
      <c r="C665">
        <v>56073</v>
      </c>
      <c r="D665">
        <v>521042</v>
      </c>
      <c r="E665" s="40"/>
      <c r="F665" s="46" t="str">
        <f t="shared" si="40"/>
        <v>2021–22 ANTI</v>
      </c>
      <c r="G665" s="46" t="str">
        <f t="array" ref="G665">A665&amp;" "&amp;SUM(IF(A665=FinyearEx,IF(C665&lt;=QldEx,1,0),0))</f>
        <v>2021–22 170</v>
      </c>
      <c r="H665" s="46" t="str">
        <f t="array" ref="H665">A665&amp;" "&amp;SUM(IF(A665=FinyearEx,IF(D665&lt;=AustraliaEx,1,0),0))</f>
        <v>2021–22 191</v>
      </c>
      <c r="I665" s="46" t="str">
        <f t="shared" si="41"/>
        <v>ANTI</v>
      </c>
      <c r="J665" s="47">
        <f t="shared" si="42"/>
        <v>5.6072999999999998E-2</v>
      </c>
      <c r="K665" s="47">
        <f t="shared" si="43"/>
        <v>0.52104200000000001</v>
      </c>
    </row>
    <row r="666" spans="1:11" ht="12" customHeight="1" x14ac:dyDescent="0.2">
      <c r="A666" s="39" t="s">
        <v>651</v>
      </c>
      <c r="B666" t="s">
        <v>125</v>
      </c>
      <c r="C666">
        <v>402859018</v>
      </c>
      <c r="D666">
        <v>702065516</v>
      </c>
      <c r="E666" s="40"/>
      <c r="F666" s="46" t="str">
        <f t="shared" si="40"/>
        <v>2021–22 ARGE</v>
      </c>
      <c r="G666" s="46" t="str">
        <f t="array" ref="G666">A666&amp;" "&amp;SUM(IF(A666=FinyearEx,IF(C666&lt;=QldEx,1,0),0))</f>
        <v>2021–22 28</v>
      </c>
      <c r="H666" s="46" t="str">
        <f t="array" ref="H666">A666&amp;" "&amp;SUM(IF(A666=FinyearEx,IF(D666&lt;=AustraliaEx,1,0),0))</f>
        <v>2021–22 40</v>
      </c>
      <c r="I666" s="46" t="str">
        <f t="shared" si="41"/>
        <v>ARGE</v>
      </c>
      <c r="J666" s="47">
        <f t="shared" si="42"/>
        <v>402.85901799999999</v>
      </c>
      <c r="K666" s="47">
        <f t="shared" si="43"/>
        <v>702.065516</v>
      </c>
    </row>
    <row r="667" spans="1:11" ht="12" customHeight="1" x14ac:dyDescent="0.2">
      <c r="A667" s="39" t="s">
        <v>651</v>
      </c>
      <c r="B667" t="s">
        <v>126</v>
      </c>
      <c r="C667">
        <v>11624</v>
      </c>
      <c r="D667">
        <v>2641780</v>
      </c>
      <c r="E667" s="40"/>
      <c r="F667" s="46" t="str">
        <f t="shared" si="40"/>
        <v>2021–22 ARMN</v>
      </c>
      <c r="G667" s="46" t="str">
        <f t="array" ref="G667">A667&amp;" "&amp;SUM(IF(A667=FinyearEx,IF(C667&lt;=QldEx,1,0),0))</f>
        <v>2021–22 181</v>
      </c>
      <c r="H667" s="46" t="str">
        <f t="array" ref="H667">A667&amp;" "&amp;SUM(IF(A667=FinyearEx,IF(D667&lt;=AustraliaEx,1,0),0))</f>
        <v>2021–22 160</v>
      </c>
      <c r="I667" s="46" t="str">
        <f t="shared" si="41"/>
        <v>ARMN</v>
      </c>
      <c r="J667" s="47">
        <f t="shared" si="42"/>
        <v>1.1624000000000001E-2</v>
      </c>
      <c r="K667" s="47">
        <f t="shared" si="43"/>
        <v>2.6417799999999998</v>
      </c>
    </row>
    <row r="668" spans="1:11" ht="12" customHeight="1" x14ac:dyDescent="0.2">
      <c r="A668" s="39" t="s">
        <v>651</v>
      </c>
      <c r="B668" t="s">
        <v>127</v>
      </c>
      <c r="C668">
        <v>3971671</v>
      </c>
      <c r="D668">
        <v>58567148</v>
      </c>
      <c r="E668" s="40"/>
      <c r="F668" s="46" t="str">
        <f t="shared" si="40"/>
        <v>2021–22 ASTA</v>
      </c>
      <c r="G668" s="46" t="str">
        <f t="array" ref="G668">A668&amp;" "&amp;SUM(IF(A668=FinyearEx,IF(C668&lt;=QldEx,1,0),0))</f>
        <v>2021–22 93</v>
      </c>
      <c r="H668" s="46" t="str">
        <f t="array" ref="H668">A668&amp;" "&amp;SUM(IF(A668=FinyearEx,IF(D668&lt;=AustraliaEx,1,0),0))</f>
        <v>2021–22 82</v>
      </c>
      <c r="I668" s="46" t="str">
        <f t="shared" si="41"/>
        <v>ASTA</v>
      </c>
      <c r="J668" s="47">
        <f t="shared" si="42"/>
        <v>3.9716710000000002</v>
      </c>
      <c r="K668" s="47">
        <f t="shared" si="43"/>
        <v>58.567148000000003</v>
      </c>
    </row>
    <row r="669" spans="1:11" ht="12" customHeight="1" x14ac:dyDescent="0.2">
      <c r="A669" s="39" t="s">
        <v>651</v>
      </c>
      <c r="B669" t="s">
        <v>128</v>
      </c>
      <c r="C669">
        <v>241758</v>
      </c>
      <c r="D669">
        <v>1681268</v>
      </c>
      <c r="E669" s="40"/>
      <c r="F669" s="46" t="str">
        <f t="shared" si="40"/>
        <v>2021–22 AZBJ</v>
      </c>
      <c r="G669" s="46" t="str">
        <f t="array" ref="G669">A669&amp;" "&amp;SUM(IF(A669=FinyearEx,IF(C669&lt;=QldEx,1,0),0))</f>
        <v>2021–22 147</v>
      </c>
      <c r="H669" s="46" t="str">
        <f t="array" ref="H669">A669&amp;" "&amp;SUM(IF(A669=FinyearEx,IF(D669&lt;=AustraliaEx,1,0),0))</f>
        <v>2021–22 176</v>
      </c>
      <c r="I669" s="46" t="str">
        <f t="shared" si="41"/>
        <v>AZBJ</v>
      </c>
      <c r="J669" s="47">
        <f t="shared" si="42"/>
        <v>0.241758</v>
      </c>
      <c r="K669" s="47">
        <f t="shared" si="43"/>
        <v>1.681268</v>
      </c>
    </row>
    <row r="670" spans="1:11" ht="12" customHeight="1" x14ac:dyDescent="0.2">
      <c r="A670" s="39" t="s">
        <v>651</v>
      </c>
      <c r="B670" t="s">
        <v>129</v>
      </c>
      <c r="C670">
        <v>564500710</v>
      </c>
      <c r="D670">
        <v>1828161099</v>
      </c>
      <c r="E670" s="40"/>
      <c r="F670" s="46" t="str">
        <f t="shared" si="40"/>
        <v>2021–22 BADE</v>
      </c>
      <c r="G670" s="46" t="str">
        <f t="array" ref="G670">A670&amp;" "&amp;SUM(IF(A670=FinyearEx,IF(C670&lt;=QldEx,1,0),0))</f>
        <v>2021–22 24</v>
      </c>
      <c r="H670" s="46" t="str">
        <f t="array" ref="H670">A670&amp;" "&amp;SUM(IF(A670=FinyearEx,IF(D670&lt;=AustraliaEx,1,0),0))</f>
        <v>2021–22 26</v>
      </c>
      <c r="I670" s="46" t="str">
        <f t="shared" si="41"/>
        <v>BADE</v>
      </c>
      <c r="J670" s="47">
        <f t="shared" si="42"/>
        <v>564.50071000000003</v>
      </c>
      <c r="K670" s="47">
        <f t="shared" si="43"/>
        <v>1828.1610989999999</v>
      </c>
    </row>
    <row r="671" spans="1:11" ht="12" customHeight="1" x14ac:dyDescent="0.2">
      <c r="A671" s="39" t="s">
        <v>651</v>
      </c>
      <c r="B671" t="s">
        <v>312</v>
      </c>
      <c r="C671">
        <v>96873</v>
      </c>
      <c r="D671">
        <v>6460689</v>
      </c>
      <c r="E671" s="40"/>
      <c r="F671" s="46" t="str">
        <f t="shared" si="40"/>
        <v>2021–22 BAHA</v>
      </c>
      <c r="G671" s="46" t="str">
        <f t="array" ref="G671">A671&amp;" "&amp;SUM(IF(A671=FinyearEx,IF(C671&lt;=QldEx,1,0),0))</f>
        <v>2021–22 161</v>
      </c>
      <c r="H671" s="46" t="str">
        <f t="array" ref="H671">A671&amp;" "&amp;SUM(IF(A671=FinyearEx,IF(D671&lt;=AustraliaEx,1,0),0))</f>
        <v>2021–22 135</v>
      </c>
      <c r="I671" s="46" t="str">
        <f t="shared" si="41"/>
        <v>BAHA</v>
      </c>
      <c r="J671" s="47">
        <f t="shared" si="42"/>
        <v>9.6873000000000001E-2</v>
      </c>
      <c r="K671" s="47">
        <f t="shared" si="43"/>
        <v>6.4606890000000003</v>
      </c>
    </row>
    <row r="672" spans="1:11" ht="12" customHeight="1" x14ac:dyDescent="0.2">
      <c r="A672" s="39" t="s">
        <v>651</v>
      </c>
      <c r="B672" t="s">
        <v>130</v>
      </c>
      <c r="C672">
        <v>6343</v>
      </c>
      <c r="D672">
        <v>6683959</v>
      </c>
      <c r="E672" s="40"/>
      <c r="F672" s="46" t="str">
        <f t="shared" si="40"/>
        <v>2021–22 BARB</v>
      </c>
      <c r="G672" s="46" t="str">
        <f t="array" ref="G672">A672&amp;" "&amp;SUM(IF(A672=FinyearEx,IF(C672&lt;=QldEx,1,0),0))</f>
        <v>2021–22 190</v>
      </c>
      <c r="H672" s="46" t="str">
        <f t="array" ref="H672">A672&amp;" "&amp;SUM(IF(A672=FinyearEx,IF(D672&lt;=AustraliaEx,1,0),0))</f>
        <v>2021–22 133</v>
      </c>
      <c r="I672" s="46" t="str">
        <f t="shared" si="41"/>
        <v>BARB</v>
      </c>
      <c r="J672" s="47">
        <f t="shared" si="42"/>
        <v>6.3429999999999997E-3</v>
      </c>
      <c r="K672" s="47">
        <f t="shared" si="43"/>
        <v>6.6839589999999998</v>
      </c>
    </row>
    <row r="673" spans="1:11" ht="12" customHeight="1" x14ac:dyDescent="0.2">
      <c r="A673" s="39" t="s">
        <v>651</v>
      </c>
      <c r="B673" t="s">
        <v>313</v>
      </c>
      <c r="C673">
        <v>0</v>
      </c>
      <c r="D673">
        <v>1878464</v>
      </c>
      <c r="E673" s="40"/>
      <c r="F673" s="46" t="str">
        <f t="shared" si="40"/>
        <v>2021–22 BELA</v>
      </c>
      <c r="G673" s="46" t="str">
        <f t="array" ref="G673">A673&amp;" "&amp;SUM(IF(A673=FinyearEx,IF(C673&lt;=QldEx,1,0),0))</f>
        <v>2021–22 218</v>
      </c>
      <c r="H673" s="46" t="str">
        <f t="array" ref="H673">A673&amp;" "&amp;SUM(IF(A673=FinyearEx,IF(D673&lt;=AustraliaEx,1,0),0))</f>
        <v>2021–22 174</v>
      </c>
      <c r="I673" s="46" t="str">
        <f t="shared" si="41"/>
        <v>BELA</v>
      </c>
      <c r="J673" s="47">
        <f t="shared" si="42"/>
        <v>0</v>
      </c>
      <c r="K673" s="47">
        <f t="shared" si="43"/>
        <v>1.8784639999999999</v>
      </c>
    </row>
    <row r="674" spans="1:11" ht="12" customHeight="1" x14ac:dyDescent="0.2">
      <c r="A674" s="39" t="s">
        <v>651</v>
      </c>
      <c r="B674" t="s">
        <v>131</v>
      </c>
      <c r="C674">
        <v>23497</v>
      </c>
      <c r="D674">
        <v>240081</v>
      </c>
      <c r="E674" s="40"/>
      <c r="F674" s="46" t="str">
        <f t="shared" si="40"/>
        <v>2021–22 BELE</v>
      </c>
      <c r="G674" s="46" t="str">
        <f t="array" ref="G674">A674&amp;" "&amp;SUM(IF(A674=FinyearEx,IF(C674&lt;=QldEx,1,0),0))</f>
        <v>2021–22 179</v>
      </c>
      <c r="H674" s="46" t="str">
        <f t="array" ref="H674">A674&amp;" "&amp;SUM(IF(A674=FinyearEx,IF(D674&lt;=AustraliaEx,1,0),0))</f>
        <v>2021–22 196</v>
      </c>
      <c r="I674" s="46" t="str">
        <f t="shared" si="41"/>
        <v>BELE</v>
      </c>
      <c r="J674" s="47">
        <f t="shared" si="42"/>
        <v>2.3497000000000001E-2</v>
      </c>
      <c r="K674" s="47">
        <f t="shared" si="43"/>
        <v>0.24008099999999999</v>
      </c>
    </row>
    <row r="675" spans="1:11" ht="12" customHeight="1" x14ac:dyDescent="0.2">
      <c r="A675" s="39" t="s">
        <v>651</v>
      </c>
      <c r="B675" t="s">
        <v>132</v>
      </c>
      <c r="C675" s="37">
        <v>166002454</v>
      </c>
      <c r="D675" s="37">
        <v>1827567841</v>
      </c>
      <c r="E675" s="40"/>
      <c r="F675" s="46" t="str">
        <f t="shared" si="40"/>
        <v>2021–22 BELG</v>
      </c>
      <c r="G675" s="46" t="str">
        <f t="array" ref="G675">A675&amp;" "&amp;SUM(IF(A675=FinyearEx,IF(C675&lt;=QldEx,1,0),0))</f>
        <v>2021–22 36</v>
      </c>
      <c r="H675" s="46" t="str">
        <f t="array" ref="H675">A675&amp;" "&amp;SUM(IF(A675=FinyearEx,IF(D675&lt;=AustraliaEx,1,0),0))</f>
        <v>2021–22 27</v>
      </c>
      <c r="I675" s="46" t="str">
        <f t="shared" si="41"/>
        <v>BELG</v>
      </c>
      <c r="J675" s="47">
        <f t="shared" si="42"/>
        <v>166.002454</v>
      </c>
      <c r="K675" s="47">
        <f t="shared" si="43"/>
        <v>1827.567841</v>
      </c>
    </row>
    <row r="676" spans="1:11" ht="12" customHeight="1" x14ac:dyDescent="0.2">
      <c r="A676" s="39" t="s">
        <v>651</v>
      </c>
      <c r="B676" t="s">
        <v>133</v>
      </c>
      <c r="C676" s="37">
        <v>61464</v>
      </c>
      <c r="D676" s="37">
        <v>2384165</v>
      </c>
      <c r="E676" s="40"/>
      <c r="F676" s="46" t="str">
        <f t="shared" si="40"/>
        <v>2021–22 BENR</v>
      </c>
      <c r="G676" s="46" t="str">
        <f t="array" ref="G676">A676&amp;" "&amp;SUM(IF(A676=FinyearEx,IF(C676&lt;=QldEx,1,0),0))</f>
        <v>2021–22 166</v>
      </c>
      <c r="H676" s="46" t="str">
        <f t="array" ref="H676">A676&amp;" "&amp;SUM(IF(A676=FinyearEx,IF(D676&lt;=AustraliaEx,1,0),0))</f>
        <v>2021–22 165</v>
      </c>
      <c r="I676" s="46" t="str">
        <f t="shared" si="41"/>
        <v>BENR</v>
      </c>
      <c r="J676" s="47">
        <f t="shared" si="42"/>
        <v>6.1463999999999998E-2</v>
      </c>
      <c r="K676" s="47">
        <f t="shared" si="43"/>
        <v>2.3841649999999999</v>
      </c>
    </row>
    <row r="677" spans="1:11" ht="12" customHeight="1" x14ac:dyDescent="0.2">
      <c r="A677" s="39" t="s">
        <v>651</v>
      </c>
      <c r="B677" t="s">
        <v>332</v>
      </c>
      <c r="C677" s="37">
        <v>0</v>
      </c>
      <c r="D677" s="37">
        <v>3220</v>
      </c>
      <c r="E677" s="40"/>
      <c r="F677" s="46" t="str">
        <f t="shared" si="40"/>
        <v>2021–22 BGUI</v>
      </c>
      <c r="G677" s="46" t="str">
        <f t="array" ref="G677">A677&amp;" "&amp;SUM(IF(A677=FinyearEx,IF(C677&lt;=QldEx,1,0),0))</f>
        <v>2021–22 218</v>
      </c>
      <c r="H677" s="46" t="str">
        <f t="array" ref="H677">A677&amp;" "&amp;SUM(IF(A677=FinyearEx,IF(D677&lt;=AustraliaEx,1,0),0))</f>
        <v>2021–22 217</v>
      </c>
      <c r="I677" s="46" t="str">
        <f t="shared" si="41"/>
        <v>BGUI</v>
      </c>
      <c r="J677" s="47">
        <f t="shared" si="42"/>
        <v>0</v>
      </c>
      <c r="K677" s="47">
        <f t="shared" si="43"/>
        <v>3.2200000000000002E-3</v>
      </c>
    </row>
    <row r="678" spans="1:11" ht="12" customHeight="1" x14ac:dyDescent="0.2">
      <c r="A678" s="39" t="s">
        <v>651</v>
      </c>
      <c r="B678" t="s">
        <v>134</v>
      </c>
      <c r="C678" s="37">
        <v>288198829</v>
      </c>
      <c r="D678" s="37">
        <v>1567400790</v>
      </c>
      <c r="E678" s="40"/>
      <c r="F678" s="46" t="str">
        <f t="shared" si="40"/>
        <v>2021–22 BHRN</v>
      </c>
      <c r="G678" s="46" t="str">
        <f t="array" ref="G678">A678&amp;" "&amp;SUM(IF(A678=FinyearEx,IF(C678&lt;=QldEx,1,0),0))</f>
        <v>2021–22 32</v>
      </c>
      <c r="H678" s="46" t="str">
        <f t="array" ref="H678">A678&amp;" "&amp;SUM(IF(A678=FinyearEx,IF(D678&lt;=AustraliaEx,1,0),0))</f>
        <v>2021–22 29</v>
      </c>
      <c r="I678" s="46" t="str">
        <f t="shared" si="41"/>
        <v>BHRN</v>
      </c>
      <c r="J678" s="47">
        <f t="shared" si="42"/>
        <v>288.19882899999999</v>
      </c>
      <c r="K678" s="47">
        <f t="shared" si="43"/>
        <v>1567.4007899999999</v>
      </c>
    </row>
    <row r="679" spans="1:11" ht="12" customHeight="1" x14ac:dyDescent="0.2">
      <c r="A679" s="39" t="s">
        <v>651</v>
      </c>
      <c r="B679" t="s">
        <v>135</v>
      </c>
      <c r="C679">
        <v>139107</v>
      </c>
      <c r="D679" s="37">
        <v>4658648</v>
      </c>
      <c r="E679" s="40"/>
      <c r="F679" s="46" t="str">
        <f t="shared" si="40"/>
        <v>2021–22 BHUT</v>
      </c>
      <c r="G679" s="46" t="str">
        <f t="array" ref="G679">A679&amp;" "&amp;SUM(IF(A679=FinyearEx,IF(C679&lt;=QldEx,1,0),0))</f>
        <v>2021–22 157</v>
      </c>
      <c r="H679" s="46" t="str">
        <f t="array" ref="H679">A679&amp;" "&amp;SUM(IF(A679=FinyearEx,IF(D679&lt;=AustraliaEx,1,0),0))</f>
        <v>2021–22 144</v>
      </c>
      <c r="I679" s="46" t="str">
        <f t="shared" si="41"/>
        <v>BHUT</v>
      </c>
      <c r="J679" s="47">
        <f t="shared" si="42"/>
        <v>0.13910700000000001</v>
      </c>
      <c r="K679" s="47">
        <f t="shared" si="43"/>
        <v>4.6586480000000003</v>
      </c>
    </row>
    <row r="680" spans="1:11" ht="12" customHeight="1" x14ac:dyDescent="0.2">
      <c r="A680" s="39" t="s">
        <v>651</v>
      </c>
      <c r="B680" t="s">
        <v>136</v>
      </c>
      <c r="C680" s="37">
        <v>7425</v>
      </c>
      <c r="D680" s="37">
        <v>243469</v>
      </c>
      <c r="E680" s="40"/>
      <c r="F680" s="46" t="str">
        <f t="shared" si="40"/>
        <v>2021–22 BMDA</v>
      </c>
      <c r="G680" s="46" t="str">
        <f t="array" ref="G680">A680&amp;" "&amp;SUM(IF(A680=FinyearEx,IF(C680&lt;=QldEx,1,0),0))</f>
        <v>2021–22 188</v>
      </c>
      <c r="H680" s="46" t="str">
        <f t="array" ref="H680">A680&amp;" "&amp;SUM(IF(A680=FinyearEx,IF(D680&lt;=AustraliaEx,1,0),0))</f>
        <v>2021–22 195</v>
      </c>
      <c r="I680" s="46" t="str">
        <f t="shared" si="41"/>
        <v>BMDA</v>
      </c>
      <c r="J680" s="47">
        <f t="shared" si="42"/>
        <v>7.4250000000000002E-3</v>
      </c>
      <c r="K680" s="47">
        <f t="shared" si="43"/>
        <v>0.24346899999999999</v>
      </c>
    </row>
    <row r="681" spans="1:11" ht="12" customHeight="1" x14ac:dyDescent="0.2">
      <c r="A681" s="39" t="s">
        <v>651</v>
      </c>
      <c r="B681" t="s">
        <v>137</v>
      </c>
      <c r="C681" s="37">
        <v>143259</v>
      </c>
      <c r="D681" s="37">
        <v>322671</v>
      </c>
      <c r="E681" s="40"/>
      <c r="F681" s="46" t="str">
        <f t="shared" si="40"/>
        <v>2021–22 BOHR</v>
      </c>
      <c r="G681" s="46" t="str">
        <f t="array" ref="G681">A681&amp;" "&amp;SUM(IF(A681=FinyearEx,IF(C681&lt;=QldEx,1,0),0))</f>
        <v>2021–22 155</v>
      </c>
      <c r="H681" s="46" t="str">
        <f t="array" ref="H681">A681&amp;" "&amp;SUM(IF(A681=FinyearEx,IF(D681&lt;=AustraliaEx,1,0),0))</f>
        <v>2021–22 192</v>
      </c>
      <c r="I681" s="46" t="str">
        <f t="shared" si="41"/>
        <v>BOHR</v>
      </c>
      <c r="J681" s="47">
        <f t="shared" si="42"/>
        <v>0.143259</v>
      </c>
      <c r="K681" s="47">
        <f t="shared" si="43"/>
        <v>0.32267099999999999</v>
      </c>
    </row>
    <row r="682" spans="1:11" ht="12" customHeight="1" x14ac:dyDescent="0.2">
      <c r="A682" s="39" t="s">
        <v>651</v>
      </c>
      <c r="B682" t="s">
        <v>138</v>
      </c>
      <c r="C682" s="37">
        <v>412087</v>
      </c>
      <c r="D682" s="37">
        <v>1075100</v>
      </c>
      <c r="E682" s="40"/>
      <c r="F682" s="46" t="str">
        <f t="shared" si="40"/>
        <v>2021–22 BOLI</v>
      </c>
      <c r="G682" s="46" t="str">
        <f t="array" ref="G682">A682&amp;" "&amp;SUM(IF(A682=FinyearEx,IF(C682&lt;=QldEx,1,0),0))</f>
        <v>2021–22 137</v>
      </c>
      <c r="H682" s="46" t="str">
        <f t="array" ref="H682">A682&amp;" "&amp;SUM(IF(A682=FinyearEx,IF(D682&lt;=AustraliaEx,1,0),0))</f>
        <v>2021–22 181</v>
      </c>
      <c r="I682" s="46" t="str">
        <f t="shared" si="41"/>
        <v>BOLI</v>
      </c>
      <c r="J682" s="47">
        <f t="shared" si="42"/>
        <v>0.41208699999999998</v>
      </c>
      <c r="K682" s="47">
        <f t="shared" si="43"/>
        <v>1.0750999999999999</v>
      </c>
    </row>
    <row r="683" spans="1:11" ht="12" customHeight="1" x14ac:dyDescent="0.2">
      <c r="A683" s="39" t="s">
        <v>651</v>
      </c>
      <c r="B683" t="s">
        <v>139</v>
      </c>
      <c r="C683" s="37">
        <v>182650</v>
      </c>
      <c r="D683" s="37">
        <v>18397299</v>
      </c>
      <c r="E683" s="40"/>
      <c r="F683" s="46" t="str">
        <f t="shared" si="40"/>
        <v>2021–22 BOTS</v>
      </c>
      <c r="G683" s="46" t="str">
        <f t="array" ref="G683">A683&amp;" "&amp;SUM(IF(A683=FinyearEx,IF(C683&lt;=QldEx,1,0),0))</f>
        <v>2021–22 150</v>
      </c>
      <c r="H683" s="46" t="str">
        <f t="array" ref="H683">A683&amp;" "&amp;SUM(IF(A683=FinyearEx,IF(D683&lt;=AustraliaEx,1,0),0))</f>
        <v>2021–22 111</v>
      </c>
      <c r="I683" s="46" t="str">
        <f t="shared" si="41"/>
        <v>BOTS</v>
      </c>
      <c r="J683" s="47">
        <f t="shared" si="42"/>
        <v>0.18265000000000001</v>
      </c>
      <c r="K683" s="47">
        <f t="shared" si="43"/>
        <v>18.397299</v>
      </c>
    </row>
    <row r="684" spans="1:11" ht="12" customHeight="1" x14ac:dyDescent="0.2">
      <c r="A684" s="39" t="s">
        <v>651</v>
      </c>
      <c r="B684" t="s">
        <v>140</v>
      </c>
      <c r="C684" s="37">
        <v>2443955086</v>
      </c>
      <c r="D684" s="37">
        <v>2819340280</v>
      </c>
      <c r="E684" s="40"/>
      <c r="F684" s="46" t="str">
        <f t="shared" si="40"/>
        <v>2021–22 BRAZ</v>
      </c>
      <c r="G684" s="46" t="str">
        <f t="array" ref="G684">A684&amp;" "&amp;SUM(IF(A684=FinyearEx,IF(C684&lt;=QldEx,1,0),0))</f>
        <v>2021–22 11</v>
      </c>
      <c r="H684" s="46" t="str">
        <f t="array" ref="H684">A684&amp;" "&amp;SUM(IF(A684=FinyearEx,IF(D684&lt;=AustraliaEx,1,0),0))</f>
        <v>2021–22 20</v>
      </c>
      <c r="I684" s="46" t="str">
        <f t="shared" si="41"/>
        <v>BRAZ</v>
      </c>
      <c r="J684" s="47">
        <f t="shared" si="42"/>
        <v>2443.9550859999999</v>
      </c>
      <c r="K684" s="47">
        <f t="shared" si="43"/>
        <v>2819.3402799999999</v>
      </c>
    </row>
    <row r="685" spans="1:11" ht="12" customHeight="1" x14ac:dyDescent="0.2">
      <c r="A685" s="39" t="s">
        <v>651</v>
      </c>
      <c r="B685" t="s">
        <v>334</v>
      </c>
      <c r="C685" s="37">
        <v>7790</v>
      </c>
      <c r="D685" s="37">
        <v>3130692</v>
      </c>
      <c r="E685" s="40"/>
      <c r="F685" s="46" t="str">
        <f t="shared" si="40"/>
        <v>2021–22 BRND</v>
      </c>
      <c r="G685" s="46" t="str">
        <f t="array" ref="G685">A685&amp;" "&amp;SUM(IF(A685=FinyearEx,IF(C685&lt;=QldEx,1,0),0))</f>
        <v>2021–22 185</v>
      </c>
      <c r="H685" s="46" t="str">
        <f t="array" ref="H685">A685&amp;" "&amp;SUM(IF(A685=FinyearEx,IF(D685&lt;=AustraliaEx,1,0),0))</f>
        <v>2021–22 156</v>
      </c>
      <c r="I685" s="46" t="str">
        <f t="shared" si="41"/>
        <v>BRND</v>
      </c>
      <c r="J685" s="47">
        <f t="shared" si="42"/>
        <v>7.79E-3</v>
      </c>
      <c r="K685" s="47">
        <f t="shared" si="43"/>
        <v>3.1306919999999998</v>
      </c>
    </row>
    <row r="686" spans="1:11" ht="12" customHeight="1" x14ac:dyDescent="0.2">
      <c r="A686" s="39" t="s">
        <v>651</v>
      </c>
      <c r="B686" t="s">
        <v>141</v>
      </c>
      <c r="C686" s="37">
        <v>7752222</v>
      </c>
      <c r="D686" s="37">
        <v>553606795</v>
      </c>
      <c r="E686" s="40"/>
      <c r="F686" s="46" t="str">
        <f t="shared" si="40"/>
        <v>2021–22 BRUN</v>
      </c>
      <c r="G686" s="46" t="str">
        <f t="array" ref="G686">A686&amp;" "&amp;SUM(IF(A686=FinyearEx,IF(C686&lt;=QldEx,1,0),0))</f>
        <v>2021–22 77</v>
      </c>
      <c r="H686" s="46" t="str">
        <f t="array" ref="H686">A686&amp;" "&amp;SUM(IF(A686=FinyearEx,IF(D686&lt;=AustraliaEx,1,0),0))</f>
        <v>2021–22 45</v>
      </c>
      <c r="I686" s="46" t="str">
        <f t="shared" si="41"/>
        <v>BRUN</v>
      </c>
      <c r="J686" s="47">
        <f t="shared" si="42"/>
        <v>7.7522219999999997</v>
      </c>
      <c r="K686" s="47">
        <f t="shared" si="43"/>
        <v>553.60679500000003</v>
      </c>
    </row>
    <row r="687" spans="1:11" ht="12" customHeight="1" x14ac:dyDescent="0.2">
      <c r="A687" s="39" t="s">
        <v>651</v>
      </c>
      <c r="B687" t="s">
        <v>142</v>
      </c>
      <c r="C687" s="37">
        <v>5392644</v>
      </c>
      <c r="D687" s="37">
        <v>23169385</v>
      </c>
      <c r="E687" s="40"/>
      <c r="F687" s="46" t="str">
        <f t="shared" si="40"/>
        <v>2021–22 BULG</v>
      </c>
      <c r="G687" s="46" t="str">
        <f t="array" ref="G687">A687&amp;" "&amp;SUM(IF(A687=FinyearEx,IF(C687&lt;=QldEx,1,0),0))</f>
        <v>2021–22 84</v>
      </c>
      <c r="H687" s="46" t="str">
        <f t="array" ref="H687">A687&amp;" "&amp;SUM(IF(A687=FinyearEx,IF(D687&lt;=AustraliaEx,1,0),0))</f>
        <v>2021–22 104</v>
      </c>
      <c r="I687" s="46" t="str">
        <f t="shared" si="41"/>
        <v>BULG</v>
      </c>
      <c r="J687" s="47">
        <f t="shared" si="42"/>
        <v>5.3926439999999998</v>
      </c>
      <c r="K687" s="47">
        <f t="shared" si="43"/>
        <v>23.169384999999998</v>
      </c>
    </row>
    <row r="688" spans="1:11" ht="12" customHeight="1" x14ac:dyDescent="0.2">
      <c r="A688" s="39" t="s">
        <v>651</v>
      </c>
      <c r="B688" t="s">
        <v>143</v>
      </c>
      <c r="C688" s="37">
        <v>912831</v>
      </c>
      <c r="D688" s="37">
        <v>14960501</v>
      </c>
      <c r="E688" s="40"/>
      <c r="F688" s="46" t="str">
        <f t="shared" si="40"/>
        <v>2021–22 BURK</v>
      </c>
      <c r="G688" s="46" t="str">
        <f t="array" ref="G688">A688&amp;" "&amp;SUM(IF(A688=FinyearEx,IF(C688&lt;=QldEx,1,0),0))</f>
        <v>2021–22 122</v>
      </c>
      <c r="H688" s="46" t="str">
        <f t="array" ref="H688">A688&amp;" "&amp;SUM(IF(A688=FinyearEx,IF(D688&lt;=AustraliaEx,1,0),0))</f>
        <v>2021–22 116</v>
      </c>
      <c r="I688" s="46" t="str">
        <f t="shared" si="41"/>
        <v>BURK</v>
      </c>
      <c r="J688" s="47">
        <f t="shared" si="42"/>
        <v>0.91283099999999995</v>
      </c>
      <c r="K688" s="47">
        <f t="shared" si="43"/>
        <v>14.960501000000001</v>
      </c>
    </row>
    <row r="689" spans="1:11" ht="12" customHeight="1" x14ac:dyDescent="0.2">
      <c r="A689" s="39" t="s">
        <v>651</v>
      </c>
      <c r="B689" t="s">
        <v>144</v>
      </c>
      <c r="C689" s="37">
        <v>24705953</v>
      </c>
      <c r="D689" s="37">
        <v>162745066</v>
      </c>
      <c r="E689" s="40"/>
      <c r="F689" s="46" t="str">
        <f t="shared" si="40"/>
        <v>2021–22 BURM</v>
      </c>
      <c r="G689" s="46" t="str">
        <f t="array" ref="G689">A689&amp;" "&amp;SUM(IF(A689=FinyearEx,IF(C689&lt;=QldEx,1,0),0))</f>
        <v>2021–22 58</v>
      </c>
      <c r="H689" s="46" t="str">
        <f t="array" ref="H689">A689&amp;" "&amp;SUM(IF(A689=FinyearEx,IF(D689&lt;=AustraliaEx,1,0),0))</f>
        <v>2021–22 58</v>
      </c>
      <c r="I689" s="46" t="str">
        <f t="shared" si="41"/>
        <v>BURM</v>
      </c>
      <c r="J689" s="47">
        <f t="shared" si="42"/>
        <v>24.705953000000001</v>
      </c>
      <c r="K689" s="47">
        <f t="shared" si="43"/>
        <v>162.74506600000001</v>
      </c>
    </row>
    <row r="690" spans="1:11" ht="12" customHeight="1" x14ac:dyDescent="0.2">
      <c r="A690" s="39" t="s">
        <v>651</v>
      </c>
      <c r="B690" t="s">
        <v>145</v>
      </c>
      <c r="C690" s="37">
        <v>2500</v>
      </c>
      <c r="D690" s="37">
        <v>107584</v>
      </c>
      <c r="E690" s="40"/>
      <c r="F690" s="46" t="str">
        <f t="shared" si="40"/>
        <v>2021–22 BVIR</v>
      </c>
      <c r="G690" s="46" t="str">
        <f t="array" ref="G690">A690&amp;" "&amp;SUM(IF(A690=FinyearEx,IF(C690&lt;=QldEx,1,0),0))</f>
        <v>2021–22 196</v>
      </c>
      <c r="H690" s="46" t="str">
        <f t="array" ref="H690">A690&amp;" "&amp;SUM(IF(A690=FinyearEx,IF(D690&lt;=AustraliaEx,1,0),0))</f>
        <v>2021–22 203</v>
      </c>
      <c r="I690" s="46" t="str">
        <f t="shared" si="41"/>
        <v>BVIR</v>
      </c>
      <c r="J690" s="47">
        <f t="shared" si="42"/>
        <v>2.5000000000000001E-3</v>
      </c>
      <c r="K690" s="47">
        <f t="shared" si="43"/>
        <v>0.107584</v>
      </c>
    </row>
    <row r="691" spans="1:11" ht="12" customHeight="1" x14ac:dyDescent="0.2">
      <c r="A691" s="39" t="s">
        <v>651</v>
      </c>
      <c r="B691" t="s">
        <v>146</v>
      </c>
      <c r="C691" s="37">
        <v>610964107</v>
      </c>
      <c r="D691" s="37">
        <v>2051763890</v>
      </c>
      <c r="E691" s="40"/>
      <c r="F691" s="46" t="str">
        <f t="shared" si="40"/>
        <v>2021–22 CAN</v>
      </c>
      <c r="G691" s="46" t="str">
        <f t="array" ref="G691">A691&amp;" "&amp;SUM(IF(A691=FinyearEx,IF(C691&lt;=QldEx,1,0),0))</f>
        <v>2021–22 21</v>
      </c>
      <c r="H691" s="46" t="str">
        <f t="array" ref="H691">A691&amp;" "&amp;SUM(IF(A691=FinyearEx,IF(D691&lt;=AustraliaEx,1,0),0))</f>
        <v>2021–22 24</v>
      </c>
      <c r="I691" s="46" t="str">
        <f t="shared" si="41"/>
        <v>CAN</v>
      </c>
      <c r="J691" s="47">
        <f t="shared" si="42"/>
        <v>610.96410700000001</v>
      </c>
      <c r="K691" s="47">
        <f t="shared" si="43"/>
        <v>2051.7638900000002</v>
      </c>
    </row>
    <row r="692" spans="1:11" ht="12" customHeight="1" x14ac:dyDescent="0.2">
      <c r="A692" s="39" t="s">
        <v>651</v>
      </c>
      <c r="B692" t="s">
        <v>147</v>
      </c>
      <c r="C692" s="37">
        <v>607787</v>
      </c>
      <c r="D692" s="37">
        <v>2297146</v>
      </c>
      <c r="E692" s="40"/>
      <c r="F692" s="46" t="str">
        <f t="shared" si="40"/>
        <v>2021–22 CAYM</v>
      </c>
      <c r="G692" s="46" t="str">
        <f t="array" ref="G692">A692&amp;" "&amp;SUM(IF(A692=FinyearEx,IF(C692&lt;=QldEx,1,0),0))</f>
        <v>2021–22 133</v>
      </c>
      <c r="H692" s="46" t="str">
        <f t="array" ref="H692">A692&amp;" "&amp;SUM(IF(A692=FinyearEx,IF(D692&lt;=AustraliaEx,1,0),0))</f>
        <v>2021–22 166</v>
      </c>
      <c r="I692" s="46" t="str">
        <f t="shared" si="41"/>
        <v>CAYM</v>
      </c>
      <c r="J692" s="47">
        <f t="shared" si="42"/>
        <v>0.60778699999999997</v>
      </c>
      <c r="K692" s="47">
        <f t="shared" si="43"/>
        <v>2.2971460000000001</v>
      </c>
    </row>
    <row r="693" spans="1:11" ht="12" customHeight="1" x14ac:dyDescent="0.2">
      <c r="A693" s="39" t="s">
        <v>651</v>
      </c>
      <c r="B693" t="s">
        <v>149</v>
      </c>
      <c r="C693" s="37">
        <v>16769477545</v>
      </c>
      <c r="D693" s="37">
        <v>168620444653</v>
      </c>
      <c r="E693" s="40"/>
      <c r="F693" s="46" t="str">
        <f t="shared" si="40"/>
        <v>2021–22 CHIN</v>
      </c>
      <c r="G693" s="46" t="str">
        <f t="array" ref="G693">A693&amp;" "&amp;SUM(IF(A693=FinyearEx,IF(C693&lt;=QldEx,1,0),0))</f>
        <v>2021–22 4</v>
      </c>
      <c r="H693" s="46" t="str">
        <f t="array" ref="H693">A693&amp;" "&amp;SUM(IF(A693=FinyearEx,IF(D693&lt;=AustraliaEx,1,0),0))</f>
        <v>2021–22 1</v>
      </c>
      <c r="I693" s="46" t="str">
        <f t="shared" si="41"/>
        <v>CHIN</v>
      </c>
      <c r="J693" s="47">
        <f t="shared" si="42"/>
        <v>16769.477545000002</v>
      </c>
      <c r="K693" s="47">
        <f t="shared" si="43"/>
        <v>168620.44465300001</v>
      </c>
    </row>
    <row r="694" spans="1:11" ht="12" customHeight="1" x14ac:dyDescent="0.2">
      <c r="A694" s="39" t="s">
        <v>651</v>
      </c>
      <c r="B694" t="s">
        <v>150</v>
      </c>
      <c r="C694" s="37">
        <v>561052535</v>
      </c>
      <c r="D694" s="37">
        <v>1104136234</v>
      </c>
      <c r="E694" s="40"/>
      <c r="F694" s="46" t="str">
        <f t="shared" si="40"/>
        <v>2021–22 CHLE</v>
      </c>
      <c r="G694" s="46" t="str">
        <f t="array" ref="G694">A694&amp;" "&amp;SUM(IF(A694=FinyearEx,IF(C694&lt;=QldEx,1,0),0))</f>
        <v>2021–22 25</v>
      </c>
      <c r="H694" s="46" t="str">
        <f t="array" ref="H694">A694&amp;" "&amp;SUM(IF(A694=FinyearEx,IF(D694&lt;=AustraliaEx,1,0),0))</f>
        <v>2021–22 34</v>
      </c>
      <c r="I694" s="46" t="str">
        <f t="shared" si="41"/>
        <v>CHLE</v>
      </c>
      <c r="J694" s="47">
        <f t="shared" si="42"/>
        <v>561.05253500000003</v>
      </c>
      <c r="K694" s="47">
        <f t="shared" si="43"/>
        <v>1104.1362340000001</v>
      </c>
    </row>
    <row r="695" spans="1:11" ht="12" customHeight="1" x14ac:dyDescent="0.2">
      <c r="A695" s="39" t="s">
        <v>651</v>
      </c>
      <c r="B695" t="s">
        <v>151</v>
      </c>
      <c r="C695" s="37">
        <v>657391</v>
      </c>
      <c r="D695" s="37">
        <v>53887352</v>
      </c>
      <c r="E695" s="40"/>
      <c r="F695" s="46" t="str">
        <f t="shared" si="40"/>
        <v>2021–22 CHRI</v>
      </c>
      <c r="G695" s="46" t="str">
        <f t="array" ref="G695">A695&amp;" "&amp;SUM(IF(A695=FinyearEx,IF(C695&lt;=QldEx,1,0),0))</f>
        <v>2021–22 132</v>
      </c>
      <c r="H695" s="46" t="str">
        <f t="array" ref="H695">A695&amp;" "&amp;SUM(IF(A695=FinyearEx,IF(D695&lt;=AustraliaEx,1,0),0))</f>
        <v>2021–22 84</v>
      </c>
      <c r="I695" s="46" t="str">
        <f t="shared" si="41"/>
        <v>CHRI</v>
      </c>
      <c r="J695" s="47">
        <f t="shared" si="42"/>
        <v>0.65739099999999995</v>
      </c>
      <c r="K695" s="47">
        <f t="shared" si="43"/>
        <v>53.887352</v>
      </c>
    </row>
    <row r="696" spans="1:11" ht="12" customHeight="1" x14ac:dyDescent="0.2">
      <c r="A696" s="39" t="s">
        <v>651</v>
      </c>
      <c r="B696" t="s">
        <v>152</v>
      </c>
      <c r="C696" s="37">
        <v>15071370</v>
      </c>
      <c r="D696" s="37">
        <v>87827579</v>
      </c>
      <c r="E696" s="40"/>
      <c r="F696" s="46" t="str">
        <f t="shared" si="40"/>
        <v>2021–22 CMBD</v>
      </c>
      <c r="G696" s="46" t="str">
        <f t="array" ref="G696">A696&amp;" "&amp;SUM(IF(A696=FinyearEx,IF(C696&lt;=QldEx,1,0),0))</f>
        <v>2021–22 66</v>
      </c>
      <c r="H696" s="46" t="str">
        <f t="array" ref="H696">A696&amp;" "&amp;SUM(IF(A696=FinyearEx,IF(D696&lt;=AustraliaEx,1,0),0))</f>
        <v>2021–22 75</v>
      </c>
      <c r="I696" s="46" t="str">
        <f t="shared" si="41"/>
        <v>CMBD</v>
      </c>
      <c r="J696" s="47">
        <f t="shared" si="42"/>
        <v>15.07137</v>
      </c>
      <c r="K696" s="47">
        <f t="shared" si="43"/>
        <v>87.827579</v>
      </c>
    </row>
    <row r="697" spans="1:11" ht="12" customHeight="1" x14ac:dyDescent="0.2">
      <c r="A697" s="39" t="s">
        <v>651</v>
      </c>
      <c r="B697" t="s">
        <v>153</v>
      </c>
      <c r="C697" s="37">
        <v>6600</v>
      </c>
      <c r="D697" s="37">
        <v>2092239</v>
      </c>
      <c r="E697" s="40"/>
      <c r="F697" s="46" t="str">
        <f t="shared" si="40"/>
        <v>2021–22 COBR</v>
      </c>
      <c r="G697" s="46" t="str">
        <f t="array" ref="G697">A697&amp;" "&amp;SUM(IF(A697=FinyearEx,IF(C697&lt;=QldEx,1,0),0))</f>
        <v>2021–22 189</v>
      </c>
      <c r="H697" s="46" t="str">
        <f t="array" ref="H697">A697&amp;" "&amp;SUM(IF(A697=FinyearEx,IF(D697&lt;=AustraliaEx,1,0),0))</f>
        <v>2021–22 170</v>
      </c>
      <c r="I697" s="46" t="str">
        <f t="shared" si="41"/>
        <v>COBR</v>
      </c>
      <c r="J697" s="47">
        <f t="shared" si="42"/>
        <v>6.6E-3</v>
      </c>
      <c r="K697" s="47">
        <f t="shared" si="43"/>
        <v>2.0922390000000002</v>
      </c>
    </row>
    <row r="698" spans="1:11" ht="12" customHeight="1" x14ac:dyDescent="0.2">
      <c r="A698" s="39" t="s">
        <v>651</v>
      </c>
      <c r="B698" t="s">
        <v>154</v>
      </c>
      <c r="C698" s="37">
        <v>356971</v>
      </c>
      <c r="D698" s="37">
        <v>14243251</v>
      </c>
      <c r="E698" s="40"/>
      <c r="F698" s="46" t="str">
        <f t="shared" si="40"/>
        <v>2021–22 COCO</v>
      </c>
      <c r="G698" s="46" t="str">
        <f t="array" ref="G698">A698&amp;" "&amp;SUM(IF(A698=FinyearEx,IF(C698&lt;=QldEx,1,0),0))</f>
        <v>2021–22 140</v>
      </c>
      <c r="H698" s="46" t="str">
        <f t="array" ref="H698">A698&amp;" "&amp;SUM(IF(A698=FinyearEx,IF(D698&lt;=AustraliaEx,1,0),0))</f>
        <v>2021–22 119</v>
      </c>
      <c r="I698" s="46" t="str">
        <f t="shared" si="41"/>
        <v>COCO</v>
      </c>
      <c r="J698" s="47">
        <f t="shared" si="42"/>
        <v>0.35697099999999998</v>
      </c>
      <c r="K698" s="47">
        <f t="shared" si="43"/>
        <v>14.243251000000001</v>
      </c>
    </row>
    <row r="699" spans="1:11" ht="12" customHeight="1" x14ac:dyDescent="0.2">
      <c r="A699" s="39" t="s">
        <v>651</v>
      </c>
      <c r="B699" t="s">
        <v>155</v>
      </c>
      <c r="C699" s="37">
        <v>9172403</v>
      </c>
      <c r="D699" s="37">
        <v>37700492</v>
      </c>
      <c r="E699" s="40"/>
      <c r="F699" s="46" t="str">
        <f t="shared" si="40"/>
        <v>2021–22 COMB</v>
      </c>
      <c r="G699" s="46" t="str">
        <f t="array" ref="G699">A699&amp;" "&amp;SUM(IF(A699=FinyearEx,IF(C699&lt;=QldEx,1,0),0))</f>
        <v>2021–22 75</v>
      </c>
      <c r="H699" s="46" t="str">
        <f t="array" ref="H699">A699&amp;" "&amp;SUM(IF(A699=FinyearEx,IF(D699&lt;=AustraliaEx,1,0),0))</f>
        <v>2021–22 90</v>
      </c>
      <c r="I699" s="46" t="str">
        <f t="shared" si="41"/>
        <v>COMB</v>
      </c>
      <c r="J699" s="47">
        <f t="shared" si="42"/>
        <v>9.1724029999999992</v>
      </c>
      <c r="K699" s="47">
        <f t="shared" si="43"/>
        <v>37.700491999999997</v>
      </c>
    </row>
    <row r="700" spans="1:11" ht="12" customHeight="1" x14ac:dyDescent="0.2">
      <c r="A700" s="39" t="s">
        <v>651</v>
      </c>
      <c r="B700" t="s">
        <v>156</v>
      </c>
      <c r="C700" s="37">
        <v>362237</v>
      </c>
      <c r="D700" s="37">
        <v>6873668</v>
      </c>
      <c r="E700" s="40"/>
      <c r="F700" s="46" t="str">
        <f t="shared" si="40"/>
        <v>2021–22 COOK</v>
      </c>
      <c r="G700" s="46" t="str">
        <f t="array" ref="G700">A700&amp;" "&amp;SUM(IF(A700=FinyearEx,IF(C700&lt;=QldEx,1,0),0))</f>
        <v>2021–22 139</v>
      </c>
      <c r="H700" s="46" t="str">
        <f t="array" ref="H700">A700&amp;" "&amp;SUM(IF(A700=FinyearEx,IF(D700&lt;=AustraliaEx,1,0),0))</f>
        <v>2021–22 132</v>
      </c>
      <c r="I700" s="46" t="str">
        <f t="shared" si="41"/>
        <v>COOK</v>
      </c>
      <c r="J700" s="47">
        <f t="shared" si="42"/>
        <v>0.36223699999999998</v>
      </c>
      <c r="K700" s="47">
        <f t="shared" si="43"/>
        <v>6.8736680000000003</v>
      </c>
    </row>
    <row r="701" spans="1:11" ht="12" customHeight="1" x14ac:dyDescent="0.2">
      <c r="A701" s="39" t="s">
        <v>651</v>
      </c>
      <c r="B701" t="s">
        <v>157</v>
      </c>
      <c r="C701">
        <v>2137130</v>
      </c>
      <c r="D701" s="37">
        <v>4298725</v>
      </c>
      <c r="E701" s="40"/>
      <c r="F701" s="46" t="str">
        <f t="shared" si="40"/>
        <v>2021–22 COST</v>
      </c>
      <c r="G701" s="46" t="str">
        <f t="array" ref="G701">A701&amp;" "&amp;SUM(IF(A701=FinyearEx,IF(C701&lt;=QldEx,1,0),0))</f>
        <v>2021–22 99</v>
      </c>
      <c r="H701" s="46" t="str">
        <f t="array" ref="H701">A701&amp;" "&amp;SUM(IF(A701=FinyearEx,IF(D701&lt;=AustraliaEx,1,0),0))</f>
        <v>2021–22 150</v>
      </c>
      <c r="I701" s="46" t="str">
        <f t="shared" si="41"/>
        <v>COST</v>
      </c>
      <c r="J701" s="47">
        <f t="shared" si="42"/>
        <v>2.13713</v>
      </c>
      <c r="K701" s="47">
        <f t="shared" si="43"/>
        <v>4.2987250000000001</v>
      </c>
    </row>
    <row r="702" spans="1:11" ht="12" customHeight="1" x14ac:dyDescent="0.2">
      <c r="A702" s="39" t="s">
        <v>651</v>
      </c>
      <c r="B702" t="s">
        <v>158</v>
      </c>
      <c r="C702" s="37">
        <v>1437113</v>
      </c>
      <c r="D702" s="37">
        <v>3451419</v>
      </c>
      <c r="E702" s="40"/>
      <c r="F702" s="46" t="str">
        <f t="shared" si="40"/>
        <v>2021–22 CROA</v>
      </c>
      <c r="G702" s="46" t="str">
        <f t="array" ref="G702">A702&amp;" "&amp;SUM(IF(A702=FinyearEx,IF(C702&lt;=QldEx,1,0),0))</f>
        <v>2021–22 113</v>
      </c>
      <c r="H702" s="46" t="str">
        <f t="array" ref="H702">A702&amp;" "&amp;SUM(IF(A702=FinyearEx,IF(D702&lt;=AustraliaEx,1,0),0))</f>
        <v>2021–22 155</v>
      </c>
      <c r="I702" s="46" t="str">
        <f t="shared" si="41"/>
        <v>CROA</v>
      </c>
      <c r="J702" s="47">
        <f t="shared" si="42"/>
        <v>1.4371130000000001</v>
      </c>
      <c r="K702" s="47">
        <f t="shared" si="43"/>
        <v>3.451419</v>
      </c>
    </row>
    <row r="703" spans="1:11" ht="12" customHeight="1" x14ac:dyDescent="0.2">
      <c r="A703" s="39" t="s">
        <v>651</v>
      </c>
      <c r="B703" t="s">
        <v>159</v>
      </c>
      <c r="C703" s="37">
        <v>60250</v>
      </c>
      <c r="D703" s="37">
        <v>207627</v>
      </c>
      <c r="E703" s="40"/>
      <c r="F703" s="46" t="str">
        <f t="shared" si="40"/>
        <v>2021–22 CUBA</v>
      </c>
      <c r="G703" s="46" t="str">
        <f t="array" ref="G703">A703&amp;" "&amp;SUM(IF(A703=FinyearEx,IF(C703&lt;=QldEx,1,0),0))</f>
        <v>2021–22 167</v>
      </c>
      <c r="H703" s="46" t="str">
        <f t="array" ref="H703">A703&amp;" "&amp;SUM(IF(A703=FinyearEx,IF(D703&lt;=AustraliaEx,1,0),0))</f>
        <v>2021–22 197</v>
      </c>
      <c r="I703" s="46" t="str">
        <f t="shared" si="41"/>
        <v>CUBA</v>
      </c>
      <c r="J703" s="47">
        <f t="shared" si="42"/>
        <v>6.0249999999999998E-2</v>
      </c>
      <c r="K703" s="47">
        <f t="shared" si="43"/>
        <v>0.20762700000000001</v>
      </c>
    </row>
    <row r="704" spans="1:11" ht="12" customHeight="1" x14ac:dyDescent="0.2">
      <c r="A704" s="39" t="s">
        <v>651</v>
      </c>
      <c r="B704" t="s">
        <v>160</v>
      </c>
      <c r="C704" s="37">
        <v>324398</v>
      </c>
      <c r="D704" s="37">
        <v>6550757</v>
      </c>
      <c r="E704" s="40"/>
      <c r="F704" s="46" t="str">
        <f t="shared" ref="F704:F767" si="44">A704&amp;" "&amp;B704</f>
        <v>2021–22 CYPR</v>
      </c>
      <c r="G704" s="46" t="str">
        <f t="array" ref="G704">A704&amp;" "&amp;SUM(IF(A704=FinyearEx,IF(C704&lt;=QldEx,1,0),0))</f>
        <v>2021–22 141</v>
      </c>
      <c r="H704" s="46" t="str">
        <f t="array" ref="H704">A704&amp;" "&amp;SUM(IF(A704=FinyearEx,IF(D704&lt;=AustraliaEx,1,0),0))</f>
        <v>2021–22 134</v>
      </c>
      <c r="I704" s="46" t="str">
        <f t="shared" ref="I704:I767" si="45">B704</f>
        <v>CYPR</v>
      </c>
      <c r="J704" s="47">
        <f t="shared" ref="J704:J767" si="46">C704/1000000</f>
        <v>0.32439800000000002</v>
      </c>
      <c r="K704" s="47">
        <f t="shared" ref="K704:K767" si="47">D704/1000000</f>
        <v>6.5507569999999999</v>
      </c>
    </row>
    <row r="705" spans="1:11" ht="12" customHeight="1" x14ac:dyDescent="0.2">
      <c r="A705" s="39" t="s">
        <v>651</v>
      </c>
      <c r="B705" t="s">
        <v>161</v>
      </c>
      <c r="C705" s="37">
        <v>5427549</v>
      </c>
      <c r="D705" s="37">
        <v>122732976</v>
      </c>
      <c r="E705" s="40"/>
      <c r="F705" s="46" t="str">
        <f t="shared" si="44"/>
        <v>2021–22 CZEH</v>
      </c>
      <c r="G705" s="46" t="str">
        <f t="array" ref="G705">A705&amp;" "&amp;SUM(IF(A705=FinyearEx,IF(C705&lt;=QldEx,1,0),0))</f>
        <v>2021–22 82</v>
      </c>
      <c r="H705" s="46" t="str">
        <f t="array" ref="H705">A705&amp;" "&amp;SUM(IF(A705=FinyearEx,IF(D705&lt;=AustraliaEx,1,0),0))</f>
        <v>2021–22 68</v>
      </c>
      <c r="I705" s="46" t="str">
        <f t="shared" si="45"/>
        <v>CZEH</v>
      </c>
      <c r="J705" s="47">
        <f t="shared" si="46"/>
        <v>5.427549</v>
      </c>
      <c r="K705" s="47">
        <f t="shared" si="47"/>
        <v>122.73297599999999</v>
      </c>
    </row>
    <row r="706" spans="1:11" ht="12" customHeight="1" x14ac:dyDescent="0.2">
      <c r="A706" s="39" t="s">
        <v>651</v>
      </c>
      <c r="B706" t="s">
        <v>162</v>
      </c>
      <c r="C706">
        <v>6129661</v>
      </c>
      <c r="D706" s="37">
        <v>125684147</v>
      </c>
      <c r="E706" s="40"/>
      <c r="F706" s="46" t="str">
        <f t="shared" si="44"/>
        <v>2021–22 DENM</v>
      </c>
      <c r="G706" s="46" t="str">
        <f t="array" ref="G706">A706&amp;" "&amp;SUM(IF(A706=FinyearEx,IF(C706&lt;=QldEx,1,0),0))</f>
        <v>2021–22 80</v>
      </c>
      <c r="H706" s="46" t="str">
        <f t="array" ref="H706">A706&amp;" "&amp;SUM(IF(A706=FinyearEx,IF(D706&lt;=AustraliaEx,1,0),0))</f>
        <v>2021–22 66</v>
      </c>
      <c r="I706" s="46" t="str">
        <f t="shared" si="45"/>
        <v>DENM</v>
      </c>
      <c r="J706" s="47">
        <f t="shared" si="46"/>
        <v>6.1296609999999996</v>
      </c>
      <c r="K706" s="47">
        <f t="shared" si="47"/>
        <v>125.684147</v>
      </c>
    </row>
    <row r="707" spans="1:11" ht="12" customHeight="1" x14ac:dyDescent="0.2">
      <c r="A707" s="39" t="s">
        <v>651</v>
      </c>
      <c r="B707" t="s">
        <v>315</v>
      </c>
      <c r="C707" s="37">
        <v>916864</v>
      </c>
      <c r="D707" s="37">
        <v>12232134</v>
      </c>
      <c r="E707" s="40"/>
      <c r="F707" s="46" t="str">
        <f t="shared" si="44"/>
        <v>2021–22 DJIB</v>
      </c>
      <c r="G707" s="46" t="str">
        <f t="array" ref="G707">A707&amp;" "&amp;SUM(IF(A707=FinyearEx,IF(C707&lt;=QldEx,1,0),0))</f>
        <v>2021–22 121</v>
      </c>
      <c r="H707" s="46" t="str">
        <f t="array" ref="H707">A707&amp;" "&amp;SUM(IF(A707=FinyearEx,IF(D707&lt;=AustraliaEx,1,0),0))</f>
        <v>2021–22 123</v>
      </c>
      <c r="I707" s="46" t="str">
        <f t="shared" si="45"/>
        <v>DJIB</v>
      </c>
      <c r="J707" s="47">
        <f t="shared" si="46"/>
        <v>0.91686400000000001</v>
      </c>
      <c r="K707" s="47">
        <f t="shared" si="47"/>
        <v>12.232134</v>
      </c>
    </row>
    <row r="708" spans="1:11" ht="12" customHeight="1" x14ac:dyDescent="0.2">
      <c r="A708" s="39" t="s">
        <v>651</v>
      </c>
      <c r="B708" t="s">
        <v>163</v>
      </c>
      <c r="C708" s="37">
        <v>2789270</v>
      </c>
      <c r="D708" s="37">
        <v>18230152</v>
      </c>
      <c r="E708" s="40"/>
      <c r="F708" s="46" t="str">
        <f t="shared" si="44"/>
        <v>2021–22 DOMI</v>
      </c>
      <c r="G708" s="46" t="str">
        <f t="array" ref="G708">A708&amp;" "&amp;SUM(IF(A708=FinyearEx,IF(C708&lt;=QldEx,1,0),0))</f>
        <v>2021–22 96</v>
      </c>
      <c r="H708" s="46" t="str">
        <f t="array" ref="H708">A708&amp;" "&amp;SUM(IF(A708=FinyearEx,IF(D708&lt;=AustraliaEx,1,0),0))</f>
        <v>2021–22 113</v>
      </c>
      <c r="I708" s="46" t="str">
        <f t="shared" si="45"/>
        <v>DOMI</v>
      </c>
      <c r="J708" s="47">
        <f t="shared" si="46"/>
        <v>2.7892700000000001</v>
      </c>
      <c r="K708" s="47">
        <f t="shared" si="47"/>
        <v>18.230152</v>
      </c>
    </row>
    <row r="709" spans="1:11" ht="12" customHeight="1" x14ac:dyDescent="0.2">
      <c r="A709" s="39" t="s">
        <v>651</v>
      </c>
      <c r="B709" t="s">
        <v>164</v>
      </c>
      <c r="C709">
        <v>2030267</v>
      </c>
      <c r="D709" s="37">
        <v>43003458</v>
      </c>
      <c r="E709" s="40"/>
      <c r="F709" s="46" t="str">
        <f t="shared" si="44"/>
        <v>2021–22 ECUA</v>
      </c>
      <c r="G709" s="46" t="str">
        <f t="array" ref="G709">A709&amp;" "&amp;SUM(IF(A709=FinyearEx,IF(C709&lt;=QldEx,1,0),0))</f>
        <v>2021–22 100</v>
      </c>
      <c r="H709" s="46" t="str">
        <f t="array" ref="H709">A709&amp;" "&amp;SUM(IF(A709=FinyearEx,IF(D709&lt;=AustraliaEx,1,0),0))</f>
        <v>2021–22 88</v>
      </c>
      <c r="I709" s="46" t="str">
        <f t="shared" si="45"/>
        <v>ECUA</v>
      </c>
      <c r="J709" s="47">
        <f t="shared" si="46"/>
        <v>2.0302669999999998</v>
      </c>
      <c r="K709" s="47">
        <f t="shared" si="47"/>
        <v>43.003458000000002</v>
      </c>
    </row>
    <row r="710" spans="1:11" ht="12" customHeight="1" x14ac:dyDescent="0.2">
      <c r="A710" s="39" t="s">
        <v>651</v>
      </c>
      <c r="B710" t="s">
        <v>316</v>
      </c>
      <c r="C710">
        <v>0</v>
      </c>
      <c r="D710" s="37">
        <v>584204</v>
      </c>
      <c r="E710" s="40"/>
      <c r="F710" s="46" t="str">
        <f t="shared" si="44"/>
        <v>2021–22 EGUI</v>
      </c>
      <c r="G710" s="46" t="str">
        <f t="array" ref="G710">A710&amp;" "&amp;SUM(IF(A710=FinyearEx,IF(C710&lt;=QldEx,1,0),0))</f>
        <v>2021–22 218</v>
      </c>
      <c r="H710" s="46" t="str">
        <f t="array" ref="H710">A710&amp;" "&amp;SUM(IF(A710=FinyearEx,IF(D710&lt;=AustraliaEx,1,0),0))</f>
        <v>2021–22 190</v>
      </c>
      <c r="I710" s="46" t="str">
        <f t="shared" si="45"/>
        <v>EGUI</v>
      </c>
      <c r="J710" s="47">
        <f t="shared" si="46"/>
        <v>0</v>
      </c>
      <c r="K710" s="47">
        <f t="shared" si="47"/>
        <v>0.58420399999999995</v>
      </c>
    </row>
    <row r="711" spans="1:11" ht="12" customHeight="1" x14ac:dyDescent="0.2">
      <c r="A711" s="39" t="s">
        <v>651</v>
      </c>
      <c r="B711" t="s">
        <v>165</v>
      </c>
      <c r="C711" s="37">
        <v>97247890</v>
      </c>
      <c r="D711" s="37">
        <v>848825508</v>
      </c>
      <c r="E711" s="40"/>
      <c r="F711" s="46" t="str">
        <f t="shared" si="44"/>
        <v>2021–22 EGYP</v>
      </c>
      <c r="G711" s="46" t="str">
        <f t="array" ref="G711">A711&amp;" "&amp;SUM(IF(A711=FinyearEx,IF(C711&lt;=QldEx,1,0),0))</f>
        <v>2021–22 39</v>
      </c>
      <c r="H711" s="46" t="str">
        <f t="array" ref="H711">A711&amp;" "&amp;SUM(IF(A711=FinyearEx,IF(D711&lt;=AustraliaEx,1,0),0))</f>
        <v>2021–22 37</v>
      </c>
      <c r="I711" s="46" t="str">
        <f t="shared" si="45"/>
        <v>EGYP</v>
      </c>
      <c r="J711" s="47">
        <f t="shared" si="46"/>
        <v>97.247889999999998</v>
      </c>
      <c r="K711" s="47">
        <f t="shared" si="47"/>
        <v>848.82550800000001</v>
      </c>
    </row>
    <row r="712" spans="1:11" ht="12" customHeight="1" x14ac:dyDescent="0.2">
      <c r="A712" s="39" t="s">
        <v>651</v>
      </c>
      <c r="B712" t="s">
        <v>166</v>
      </c>
      <c r="C712" s="37">
        <v>6265</v>
      </c>
      <c r="D712" s="37">
        <v>2638237</v>
      </c>
      <c r="E712" s="40"/>
      <c r="F712" s="46" t="str">
        <f t="shared" si="44"/>
        <v>2021–22 ERIT</v>
      </c>
      <c r="G712" s="46" t="str">
        <f t="array" ref="G712">A712&amp;" "&amp;SUM(IF(A712=FinyearEx,IF(C712&lt;=QldEx,1,0),0))</f>
        <v>2021–22 191</v>
      </c>
      <c r="H712" s="46" t="str">
        <f t="array" ref="H712">A712&amp;" "&amp;SUM(IF(A712=FinyearEx,IF(D712&lt;=AustraliaEx,1,0),0))</f>
        <v>2021–22 161</v>
      </c>
      <c r="I712" s="46" t="str">
        <f t="shared" si="45"/>
        <v>ERIT</v>
      </c>
      <c r="J712" s="47">
        <f t="shared" si="46"/>
        <v>6.2649999999999997E-3</v>
      </c>
      <c r="K712" s="47">
        <f t="shared" si="47"/>
        <v>2.6382370000000002</v>
      </c>
    </row>
    <row r="713" spans="1:11" ht="12" customHeight="1" x14ac:dyDescent="0.2">
      <c r="A713" s="39" t="s">
        <v>651</v>
      </c>
      <c r="B713" t="s">
        <v>167</v>
      </c>
      <c r="C713" s="37">
        <v>292329</v>
      </c>
      <c r="D713" s="37">
        <v>5065889</v>
      </c>
      <c r="E713" s="40"/>
      <c r="F713" s="46" t="str">
        <f t="shared" si="44"/>
        <v>2021–22 ESTO</v>
      </c>
      <c r="G713" s="46" t="str">
        <f t="array" ref="G713">A713&amp;" "&amp;SUM(IF(A713=FinyearEx,IF(C713&lt;=QldEx,1,0),0))</f>
        <v>2021–22 142</v>
      </c>
      <c r="H713" s="46" t="str">
        <f t="array" ref="H713">A713&amp;" "&amp;SUM(IF(A713=FinyearEx,IF(D713&lt;=AustraliaEx,1,0),0))</f>
        <v>2021–22 141</v>
      </c>
      <c r="I713" s="46" t="str">
        <f t="shared" si="45"/>
        <v>ESTO</v>
      </c>
      <c r="J713" s="47">
        <f t="shared" si="46"/>
        <v>0.29232900000000001</v>
      </c>
      <c r="K713" s="47">
        <f t="shared" si="47"/>
        <v>5.0658890000000003</v>
      </c>
    </row>
    <row r="714" spans="1:11" ht="12" customHeight="1" x14ac:dyDescent="0.2">
      <c r="A714" s="39" t="s">
        <v>651</v>
      </c>
      <c r="B714" t="s">
        <v>168</v>
      </c>
      <c r="C714" s="37">
        <v>144770</v>
      </c>
      <c r="D714" s="37">
        <v>23991828</v>
      </c>
      <c r="E714" s="40"/>
      <c r="F714" s="46" t="str">
        <f t="shared" si="44"/>
        <v>2021–22 ETHI</v>
      </c>
      <c r="G714" s="46" t="str">
        <f t="array" ref="G714">A714&amp;" "&amp;SUM(IF(A714=FinyearEx,IF(C714&lt;=QldEx,1,0),0))</f>
        <v>2021–22 154</v>
      </c>
      <c r="H714" s="46" t="str">
        <f t="array" ref="H714">A714&amp;" "&amp;SUM(IF(A714=FinyearEx,IF(D714&lt;=AustraliaEx,1,0),0))</f>
        <v>2021–22 101</v>
      </c>
      <c r="I714" s="46" t="str">
        <f t="shared" si="45"/>
        <v>ETHI</v>
      </c>
      <c r="J714" s="47">
        <f t="shared" si="46"/>
        <v>0.14477000000000001</v>
      </c>
      <c r="K714" s="47">
        <f t="shared" si="47"/>
        <v>23.991828000000002</v>
      </c>
    </row>
    <row r="715" spans="1:11" ht="12" customHeight="1" x14ac:dyDescent="0.2">
      <c r="A715" s="39" t="s">
        <v>651</v>
      </c>
      <c r="B715" t="s">
        <v>169</v>
      </c>
      <c r="C715" s="37">
        <v>16469389</v>
      </c>
      <c r="D715" s="37">
        <v>154385138</v>
      </c>
      <c r="E715" s="40"/>
      <c r="F715" s="46" t="str">
        <f t="shared" si="44"/>
        <v>2021–22 ETMR</v>
      </c>
      <c r="G715" s="46" t="str">
        <f t="array" ref="G715">A715&amp;" "&amp;SUM(IF(A715=FinyearEx,IF(C715&lt;=QldEx,1,0),0))</f>
        <v>2021–22 62</v>
      </c>
      <c r="H715" s="46" t="str">
        <f t="array" ref="H715">A715&amp;" "&amp;SUM(IF(A715=FinyearEx,IF(D715&lt;=AustraliaEx,1,0),0))</f>
        <v>2021–22 61</v>
      </c>
      <c r="I715" s="46" t="str">
        <f t="shared" si="45"/>
        <v>ETMR</v>
      </c>
      <c r="J715" s="47">
        <f t="shared" si="46"/>
        <v>16.469389</v>
      </c>
      <c r="K715" s="47">
        <f t="shared" si="47"/>
        <v>154.38513800000001</v>
      </c>
    </row>
    <row r="716" spans="1:11" ht="12" customHeight="1" x14ac:dyDescent="0.2">
      <c r="A716" s="39" t="s">
        <v>651</v>
      </c>
      <c r="B716" t="s">
        <v>170</v>
      </c>
      <c r="C716" s="37">
        <v>81134</v>
      </c>
      <c r="D716" s="37">
        <v>854024</v>
      </c>
      <c r="E716" s="40"/>
      <c r="F716" s="46" t="str">
        <f t="shared" si="44"/>
        <v>2021–22 FCAM</v>
      </c>
      <c r="G716" s="46" t="str">
        <f t="array" ref="G716">A716&amp;" "&amp;SUM(IF(A716=FinyearEx,IF(C716&lt;=QldEx,1,0),0))</f>
        <v>2021–22 162</v>
      </c>
      <c r="H716" s="46" t="str">
        <f t="array" ref="H716">A716&amp;" "&amp;SUM(IF(A716=FinyearEx,IF(D716&lt;=AustraliaEx,1,0),0))</f>
        <v>2021–22 186</v>
      </c>
      <c r="I716" s="46" t="str">
        <f t="shared" si="45"/>
        <v>FCAM</v>
      </c>
      <c r="J716" s="47">
        <f t="shared" si="46"/>
        <v>8.1133999999999998E-2</v>
      </c>
      <c r="K716" s="47">
        <f t="shared" si="47"/>
        <v>0.85402400000000001</v>
      </c>
    </row>
    <row r="717" spans="1:11" ht="12" customHeight="1" x14ac:dyDescent="0.2">
      <c r="A717" s="39" t="s">
        <v>651</v>
      </c>
      <c r="B717" t="s">
        <v>171</v>
      </c>
      <c r="C717" s="37">
        <v>565369941</v>
      </c>
      <c r="D717" s="37">
        <v>4645991695</v>
      </c>
      <c r="E717" s="40"/>
      <c r="F717" s="46" t="str">
        <f t="shared" si="44"/>
        <v>2021–22 FGMY</v>
      </c>
      <c r="G717" s="46" t="str">
        <f t="array" ref="G717">A717&amp;" "&amp;SUM(IF(A717=FinyearEx,IF(C717&lt;=QldEx,1,0),0))</f>
        <v>2021–22 23</v>
      </c>
      <c r="H717" s="46" t="str">
        <f t="array" ref="H717">A717&amp;" "&amp;SUM(IF(A717=FinyearEx,IF(D717&lt;=AustraliaEx,1,0),0))</f>
        <v>2021–22 17</v>
      </c>
      <c r="I717" s="46" t="str">
        <f t="shared" si="45"/>
        <v>FGMY</v>
      </c>
      <c r="J717" s="47">
        <f t="shared" si="46"/>
        <v>565.36994100000004</v>
      </c>
      <c r="K717" s="47">
        <f t="shared" si="47"/>
        <v>4645.9916949999997</v>
      </c>
    </row>
    <row r="718" spans="1:11" ht="12" customHeight="1" x14ac:dyDescent="0.2">
      <c r="A718" s="39" t="s">
        <v>651</v>
      </c>
      <c r="B718" t="s">
        <v>172</v>
      </c>
      <c r="C718" s="37">
        <v>86352676</v>
      </c>
      <c r="D718" s="37">
        <v>498046066</v>
      </c>
      <c r="E718" s="40"/>
      <c r="F718" s="46" t="str">
        <f t="shared" si="44"/>
        <v>2021–22 FIJI</v>
      </c>
      <c r="G718" s="46" t="str">
        <f t="array" ref="G718">A718&amp;" "&amp;SUM(IF(A718=FinyearEx,IF(C718&lt;=QldEx,1,0),0))</f>
        <v>2021–22 42</v>
      </c>
      <c r="H718" s="46" t="str">
        <f t="array" ref="H718">A718&amp;" "&amp;SUM(IF(A718=FinyearEx,IF(D718&lt;=AustraliaEx,1,0),0))</f>
        <v>2021–22 48</v>
      </c>
      <c r="I718" s="46" t="str">
        <f t="shared" si="45"/>
        <v>FIJI</v>
      </c>
      <c r="J718" s="47">
        <f t="shared" si="46"/>
        <v>86.352676000000002</v>
      </c>
      <c r="K718" s="47">
        <f t="shared" si="47"/>
        <v>498.046066</v>
      </c>
    </row>
    <row r="719" spans="1:11" ht="12" customHeight="1" x14ac:dyDescent="0.2">
      <c r="A719" s="39" t="s">
        <v>651</v>
      </c>
      <c r="B719" t="s">
        <v>173</v>
      </c>
      <c r="C719" s="37">
        <v>54885711</v>
      </c>
      <c r="D719" s="37">
        <v>324422971</v>
      </c>
      <c r="E719" s="40"/>
      <c r="F719" s="46" t="str">
        <f t="shared" si="44"/>
        <v>2021–22 FINL</v>
      </c>
      <c r="G719" s="46" t="str">
        <f t="array" ref="G719">A719&amp;" "&amp;SUM(IF(A719=FinyearEx,IF(C719&lt;=QldEx,1,0),0))</f>
        <v>2021–22 45</v>
      </c>
      <c r="H719" s="46" t="str">
        <f t="array" ref="H719">A719&amp;" "&amp;SUM(IF(A719=FinyearEx,IF(D719&lt;=AustraliaEx,1,0),0))</f>
        <v>2021–22 50</v>
      </c>
      <c r="I719" s="46" t="str">
        <f t="shared" si="45"/>
        <v>FINL</v>
      </c>
      <c r="J719" s="47">
        <f t="shared" si="46"/>
        <v>54.885711000000001</v>
      </c>
      <c r="K719" s="47">
        <f t="shared" si="47"/>
        <v>324.42297100000002</v>
      </c>
    </row>
    <row r="720" spans="1:11" ht="12" customHeight="1" x14ac:dyDescent="0.2">
      <c r="A720" s="39" t="s">
        <v>651</v>
      </c>
      <c r="B720" t="s">
        <v>174</v>
      </c>
      <c r="C720" s="37">
        <v>1270923726</v>
      </c>
      <c r="D720" s="37">
        <v>2562432209</v>
      </c>
      <c r="E720" s="40"/>
      <c r="F720" s="46" t="str">
        <f t="shared" si="44"/>
        <v>2021–22 FRAN</v>
      </c>
      <c r="G720" s="46" t="str">
        <f t="array" ref="G720">A720&amp;" "&amp;SUM(IF(A720=FinyearEx,IF(C720&lt;=QldEx,1,0),0))</f>
        <v>2021–22 14</v>
      </c>
      <c r="H720" s="46" t="str">
        <f t="array" ref="H720">A720&amp;" "&amp;SUM(IF(A720=FinyearEx,IF(D720&lt;=AustraliaEx,1,0),0))</f>
        <v>2021–22 21</v>
      </c>
      <c r="I720" s="46" t="str">
        <f t="shared" si="45"/>
        <v>FRAN</v>
      </c>
      <c r="J720" s="47">
        <f t="shared" si="46"/>
        <v>1270.923726</v>
      </c>
      <c r="K720" s="47">
        <f t="shared" si="47"/>
        <v>2562.4322090000001</v>
      </c>
    </row>
    <row r="721" spans="1:11" ht="12" customHeight="1" x14ac:dyDescent="0.2">
      <c r="A721" s="39" t="s">
        <v>651</v>
      </c>
      <c r="B721" t="s">
        <v>175</v>
      </c>
      <c r="C721" s="37">
        <v>135970</v>
      </c>
      <c r="D721" s="37">
        <v>17683712</v>
      </c>
      <c r="E721" s="40"/>
      <c r="F721" s="46" t="str">
        <f t="shared" si="44"/>
        <v>2021–22 FWIN</v>
      </c>
      <c r="G721" s="46" t="str">
        <f t="array" ref="G721">A721&amp;" "&amp;SUM(IF(A721=FinyearEx,IF(C721&lt;=QldEx,1,0),0))</f>
        <v>2021–22 158</v>
      </c>
      <c r="H721" s="46" t="str">
        <f t="array" ref="H721">A721&amp;" "&amp;SUM(IF(A721=FinyearEx,IF(D721&lt;=AustraliaEx,1,0),0))</f>
        <v>2021–22 114</v>
      </c>
      <c r="I721" s="46" t="str">
        <f t="shared" si="45"/>
        <v>FWIN</v>
      </c>
      <c r="J721" s="47">
        <f t="shared" si="46"/>
        <v>0.13597000000000001</v>
      </c>
      <c r="K721" s="47">
        <f t="shared" si="47"/>
        <v>17.683712</v>
      </c>
    </row>
    <row r="722" spans="1:11" ht="12" customHeight="1" x14ac:dyDescent="0.2">
      <c r="A722" s="39" t="s">
        <v>651</v>
      </c>
      <c r="B722" t="s">
        <v>176</v>
      </c>
      <c r="C722" s="37">
        <v>546514</v>
      </c>
      <c r="D722" s="37">
        <v>2902622</v>
      </c>
      <c r="E722" s="40"/>
      <c r="F722" s="46" t="str">
        <f t="shared" si="44"/>
        <v>2021–22 FYRM</v>
      </c>
      <c r="G722" s="46" t="str">
        <f t="array" ref="G722">A722&amp;" "&amp;SUM(IF(A722=FinyearEx,IF(C722&lt;=QldEx,1,0),0))</f>
        <v>2021–22 134</v>
      </c>
      <c r="H722" s="46" t="str">
        <f t="array" ref="H722">A722&amp;" "&amp;SUM(IF(A722=FinyearEx,IF(D722&lt;=AustraliaEx,1,0),0))</f>
        <v>2021–22 158</v>
      </c>
      <c r="I722" s="46" t="str">
        <f t="shared" si="45"/>
        <v>FYRM</v>
      </c>
      <c r="J722" s="47">
        <f t="shared" si="46"/>
        <v>0.54651400000000006</v>
      </c>
      <c r="K722" s="47">
        <f t="shared" si="47"/>
        <v>2.902622</v>
      </c>
    </row>
    <row r="723" spans="1:11" ht="12" customHeight="1" x14ac:dyDescent="0.2">
      <c r="A723" s="39" t="s">
        <v>651</v>
      </c>
      <c r="B723" t="s">
        <v>177</v>
      </c>
      <c r="C723" s="37">
        <v>861848</v>
      </c>
      <c r="D723" s="37">
        <v>3748713</v>
      </c>
      <c r="E723" s="40"/>
      <c r="F723" s="46" t="str">
        <f t="shared" si="44"/>
        <v>2021–22 GABO</v>
      </c>
      <c r="G723" s="46" t="str">
        <f t="array" ref="G723">A723&amp;" "&amp;SUM(IF(A723=FinyearEx,IF(C723&lt;=QldEx,1,0),0))</f>
        <v>2021–22 127</v>
      </c>
      <c r="H723" s="46" t="str">
        <f t="array" ref="H723">A723&amp;" "&amp;SUM(IF(A723=FinyearEx,IF(D723&lt;=AustraliaEx,1,0),0))</f>
        <v>2021–22 154</v>
      </c>
      <c r="I723" s="46" t="str">
        <f t="shared" si="45"/>
        <v>GABO</v>
      </c>
      <c r="J723" s="47">
        <f t="shared" si="46"/>
        <v>0.86184799999999995</v>
      </c>
      <c r="K723" s="47">
        <f t="shared" si="47"/>
        <v>3.748713</v>
      </c>
    </row>
    <row r="724" spans="1:11" ht="12" customHeight="1" x14ac:dyDescent="0.2">
      <c r="A724" s="39" t="s">
        <v>651</v>
      </c>
      <c r="B724" t="s">
        <v>178</v>
      </c>
      <c r="C724" s="37">
        <v>0</v>
      </c>
      <c r="D724" s="37">
        <v>115328</v>
      </c>
      <c r="E724" s="40"/>
      <c r="F724" s="46" t="str">
        <f t="shared" si="44"/>
        <v>2021–22 GAMB</v>
      </c>
      <c r="G724" s="46" t="str">
        <f t="array" ref="G724">A724&amp;" "&amp;SUM(IF(A724=FinyearEx,IF(C724&lt;=QldEx,1,0),0))</f>
        <v>2021–22 218</v>
      </c>
      <c r="H724" s="46" t="str">
        <f t="array" ref="H724">A724&amp;" "&amp;SUM(IF(A724=FinyearEx,IF(D724&lt;=AustraliaEx,1,0),0))</f>
        <v>2021–22 202</v>
      </c>
      <c r="I724" s="46" t="str">
        <f t="shared" si="45"/>
        <v>GAMB</v>
      </c>
      <c r="J724" s="47">
        <f t="shared" si="46"/>
        <v>0</v>
      </c>
      <c r="K724" s="47">
        <f t="shared" si="47"/>
        <v>0.115328</v>
      </c>
    </row>
    <row r="725" spans="1:11" ht="12" customHeight="1" x14ac:dyDescent="0.2">
      <c r="A725" s="39" t="s">
        <v>651</v>
      </c>
      <c r="B725" t="s">
        <v>179</v>
      </c>
      <c r="C725" s="37">
        <v>801210</v>
      </c>
      <c r="D725" s="37">
        <v>23302774</v>
      </c>
      <c r="E725" s="40"/>
      <c r="F725" s="46" t="str">
        <f t="shared" si="44"/>
        <v>2021–22 GERG</v>
      </c>
      <c r="G725" s="46" t="str">
        <f t="array" ref="G725">A725&amp;" "&amp;SUM(IF(A725=FinyearEx,IF(C725&lt;=QldEx,1,0),0))</f>
        <v>2021–22 128</v>
      </c>
      <c r="H725" s="46" t="str">
        <f t="array" ref="H725">A725&amp;" "&amp;SUM(IF(A725=FinyearEx,IF(D725&lt;=AustraliaEx,1,0),0))</f>
        <v>2021–22 103</v>
      </c>
      <c r="I725" s="46" t="str">
        <f t="shared" si="45"/>
        <v>GERG</v>
      </c>
      <c r="J725" s="47">
        <f t="shared" si="46"/>
        <v>0.80120999999999998</v>
      </c>
      <c r="K725" s="47">
        <f t="shared" si="47"/>
        <v>23.302773999999999</v>
      </c>
    </row>
    <row r="726" spans="1:11" ht="12" customHeight="1" x14ac:dyDescent="0.2">
      <c r="A726" s="39" t="s">
        <v>651</v>
      </c>
      <c r="B726" t="s">
        <v>180</v>
      </c>
      <c r="C726" s="37">
        <v>14226222</v>
      </c>
      <c r="D726" s="37">
        <v>162320703</v>
      </c>
      <c r="E726" s="40"/>
      <c r="F726" s="46" t="str">
        <f t="shared" si="44"/>
        <v>2021–22 GHAN</v>
      </c>
      <c r="G726" s="46" t="str">
        <f t="array" ref="G726">A726&amp;" "&amp;SUM(IF(A726=FinyearEx,IF(C726&lt;=QldEx,1,0),0))</f>
        <v>2021–22 67</v>
      </c>
      <c r="H726" s="46" t="str">
        <f t="array" ref="H726">A726&amp;" "&amp;SUM(IF(A726=FinyearEx,IF(D726&lt;=AustraliaEx,1,0),0))</f>
        <v>2021–22 59</v>
      </c>
      <c r="I726" s="46" t="str">
        <f t="shared" si="45"/>
        <v>GHAN</v>
      </c>
      <c r="J726" s="47">
        <f t="shared" si="46"/>
        <v>14.226222</v>
      </c>
      <c r="K726" s="47">
        <f t="shared" si="47"/>
        <v>162.32070300000001</v>
      </c>
    </row>
    <row r="727" spans="1:11" ht="12" customHeight="1" x14ac:dyDescent="0.2">
      <c r="A727" s="39" t="s">
        <v>651</v>
      </c>
      <c r="B727" t="s">
        <v>322</v>
      </c>
      <c r="C727" s="37">
        <v>2700</v>
      </c>
      <c r="D727" s="37">
        <v>263555</v>
      </c>
      <c r="E727" s="40"/>
      <c r="F727" s="46" t="str">
        <f t="shared" si="44"/>
        <v>2021–22 GIBR</v>
      </c>
      <c r="G727" s="46" t="str">
        <f t="array" ref="G727">A727&amp;" "&amp;SUM(IF(A727=FinyearEx,IF(C727&lt;=QldEx,1,0),0))</f>
        <v>2021–22 195</v>
      </c>
      <c r="H727" s="46" t="str">
        <f t="array" ref="H727">A727&amp;" "&amp;SUM(IF(A727=FinyearEx,IF(D727&lt;=AustraliaEx,1,0),0))</f>
        <v>2021–22 194</v>
      </c>
      <c r="I727" s="46" t="str">
        <f t="shared" si="45"/>
        <v>GIBR</v>
      </c>
      <c r="J727" s="47">
        <f t="shared" si="46"/>
        <v>2.7000000000000001E-3</v>
      </c>
      <c r="K727" s="47">
        <f t="shared" si="47"/>
        <v>0.26355499999999998</v>
      </c>
    </row>
    <row r="728" spans="1:11" ht="12" customHeight="1" x14ac:dyDescent="0.2">
      <c r="A728" s="39" t="s">
        <v>651</v>
      </c>
      <c r="B728" t="s">
        <v>181</v>
      </c>
      <c r="C728" s="37">
        <v>1734947</v>
      </c>
      <c r="D728" s="37">
        <v>6083768</v>
      </c>
      <c r="E728" s="40"/>
      <c r="F728" s="46" t="str">
        <f t="shared" si="44"/>
        <v>2021–22 GMLA</v>
      </c>
      <c r="G728" s="46" t="str">
        <f t="array" ref="G728">A728&amp;" "&amp;SUM(IF(A728=FinyearEx,IF(C728&lt;=QldEx,1,0),0))</f>
        <v>2021–22 105</v>
      </c>
      <c r="H728" s="46" t="str">
        <f t="array" ref="H728">A728&amp;" "&amp;SUM(IF(A728=FinyearEx,IF(D728&lt;=AustraliaEx,1,0),0))</f>
        <v>2021–22 137</v>
      </c>
      <c r="I728" s="46" t="str">
        <f t="shared" si="45"/>
        <v>GMLA</v>
      </c>
      <c r="J728" s="47">
        <f t="shared" si="46"/>
        <v>1.734947</v>
      </c>
      <c r="K728" s="47">
        <f t="shared" si="47"/>
        <v>6.0837680000000001</v>
      </c>
    </row>
    <row r="729" spans="1:11" ht="12" customHeight="1" x14ac:dyDescent="0.2">
      <c r="A729" s="39" t="s">
        <v>651</v>
      </c>
      <c r="B729" t="s">
        <v>350</v>
      </c>
      <c r="C729" s="37">
        <v>0</v>
      </c>
      <c r="D729" s="37">
        <v>137279</v>
      </c>
      <c r="E729" s="40"/>
      <c r="F729" s="46" t="str">
        <f t="shared" si="44"/>
        <v>2021–22 GNDA</v>
      </c>
      <c r="G729" s="46" t="str">
        <f t="array" ref="G729">A729&amp;" "&amp;SUM(IF(A729=FinyearEx,IF(C729&lt;=QldEx,1,0),0))</f>
        <v>2021–22 218</v>
      </c>
      <c r="H729" s="46" t="str">
        <f t="array" ref="H729">A729&amp;" "&amp;SUM(IF(A729=FinyearEx,IF(D729&lt;=AustraliaEx,1,0),0))</f>
        <v>2021–22 201</v>
      </c>
      <c r="I729" s="46" t="str">
        <f t="shared" si="45"/>
        <v>GNDA</v>
      </c>
      <c r="J729" s="47">
        <f t="shared" si="46"/>
        <v>0</v>
      </c>
      <c r="K729" s="47">
        <f t="shared" si="47"/>
        <v>0.13727900000000001</v>
      </c>
    </row>
    <row r="730" spans="1:11" ht="12" customHeight="1" x14ac:dyDescent="0.2">
      <c r="A730" s="39" t="s">
        <v>651</v>
      </c>
      <c r="B730" t="s">
        <v>182</v>
      </c>
      <c r="C730">
        <v>15279195</v>
      </c>
      <c r="D730" s="37">
        <v>70502385</v>
      </c>
      <c r="E730" s="40"/>
      <c r="F730" s="46" t="str">
        <f t="shared" si="44"/>
        <v>2021–22 GREE</v>
      </c>
      <c r="G730" s="46" t="str">
        <f t="array" ref="G730">A730&amp;" "&amp;SUM(IF(A730=FinyearEx,IF(C730&lt;=QldEx,1,0),0))</f>
        <v>2021–22 65</v>
      </c>
      <c r="H730" s="46" t="str">
        <f t="array" ref="H730">A730&amp;" "&amp;SUM(IF(A730=FinyearEx,IF(D730&lt;=AustraliaEx,1,0),0))</f>
        <v>2021–22 78</v>
      </c>
      <c r="I730" s="46" t="str">
        <f t="shared" si="45"/>
        <v>GREE</v>
      </c>
      <c r="J730" s="47">
        <f t="shared" si="46"/>
        <v>15.279195</v>
      </c>
      <c r="K730" s="47">
        <f t="shared" si="47"/>
        <v>70.502385000000004</v>
      </c>
    </row>
    <row r="731" spans="1:11" ht="12" customHeight="1" x14ac:dyDescent="0.2">
      <c r="A731" s="39" t="s">
        <v>651</v>
      </c>
      <c r="B731" t="s">
        <v>183</v>
      </c>
      <c r="C731" s="37">
        <v>864150</v>
      </c>
      <c r="D731" s="37">
        <v>7770743</v>
      </c>
      <c r="E731" s="40"/>
      <c r="F731" s="46" t="str">
        <f t="shared" si="44"/>
        <v>2021–22 GUAM</v>
      </c>
      <c r="G731" s="46" t="str">
        <f t="array" ref="G731">A731&amp;" "&amp;SUM(IF(A731=FinyearEx,IF(C731&lt;=QldEx,1,0),0))</f>
        <v>2021–22 126</v>
      </c>
      <c r="H731" s="46" t="str">
        <f t="array" ref="H731">A731&amp;" "&amp;SUM(IF(A731=FinyearEx,IF(D731&lt;=AustraliaEx,1,0),0))</f>
        <v>2021–22 131</v>
      </c>
      <c r="I731" s="46" t="str">
        <f t="shared" si="45"/>
        <v>GUAM</v>
      </c>
      <c r="J731" s="47">
        <f t="shared" si="46"/>
        <v>0.86414999999999997</v>
      </c>
      <c r="K731" s="47">
        <f t="shared" si="47"/>
        <v>7.7707430000000004</v>
      </c>
    </row>
    <row r="732" spans="1:11" ht="12" customHeight="1" x14ac:dyDescent="0.2">
      <c r="A732" s="39" t="s">
        <v>651</v>
      </c>
      <c r="B732" t="s">
        <v>184</v>
      </c>
      <c r="C732" s="37">
        <v>1766322</v>
      </c>
      <c r="D732" s="37">
        <v>13992237</v>
      </c>
      <c r="E732" s="40"/>
      <c r="F732" s="46" t="str">
        <f t="shared" si="44"/>
        <v>2021–22 GUIN</v>
      </c>
      <c r="G732" s="46" t="str">
        <f t="array" ref="G732">A732&amp;" "&amp;SUM(IF(A732=FinyearEx,IF(C732&lt;=QldEx,1,0),0))</f>
        <v>2021–22 103</v>
      </c>
      <c r="H732" s="46" t="str">
        <f t="array" ref="H732">A732&amp;" "&amp;SUM(IF(A732=FinyearEx,IF(D732&lt;=AustraliaEx,1,0),0))</f>
        <v>2021–22 120</v>
      </c>
      <c r="I732" s="46" t="str">
        <f t="shared" si="45"/>
        <v>GUIN</v>
      </c>
      <c r="J732" s="47">
        <f t="shared" si="46"/>
        <v>1.7663219999999999</v>
      </c>
      <c r="K732" s="47">
        <f t="shared" si="47"/>
        <v>13.992236999999999</v>
      </c>
    </row>
    <row r="733" spans="1:11" ht="12" customHeight="1" x14ac:dyDescent="0.2">
      <c r="A733" s="39" t="s">
        <v>651</v>
      </c>
      <c r="B733" t="s">
        <v>185</v>
      </c>
      <c r="C733" s="37">
        <v>1685295</v>
      </c>
      <c r="D733" s="37">
        <v>5548881</v>
      </c>
      <c r="E733" s="40"/>
      <c r="F733" s="46" t="str">
        <f t="shared" si="44"/>
        <v>2021–22 GUYA</v>
      </c>
      <c r="G733" s="46" t="str">
        <f t="array" ref="G733">A733&amp;" "&amp;SUM(IF(A733=FinyearEx,IF(C733&lt;=QldEx,1,0),0))</f>
        <v>2021–22 107</v>
      </c>
      <c r="H733" s="46" t="str">
        <f t="array" ref="H733">A733&amp;" "&amp;SUM(IF(A733=FinyearEx,IF(D733&lt;=AustraliaEx,1,0),0))</f>
        <v>2021–22 139</v>
      </c>
      <c r="I733" s="46" t="str">
        <f t="shared" si="45"/>
        <v>GUYA</v>
      </c>
      <c r="J733" s="47">
        <f t="shared" si="46"/>
        <v>1.685295</v>
      </c>
      <c r="K733" s="47">
        <f t="shared" si="47"/>
        <v>5.5488809999999997</v>
      </c>
    </row>
    <row r="734" spans="1:11" ht="12" customHeight="1" x14ac:dyDescent="0.2">
      <c r="A734" s="39" t="s">
        <v>651</v>
      </c>
      <c r="B734" t="s">
        <v>186</v>
      </c>
      <c r="C734" s="37">
        <v>10642</v>
      </c>
      <c r="D734" s="37">
        <v>89217</v>
      </c>
      <c r="E734" s="40"/>
      <c r="F734" s="46" t="str">
        <f t="shared" si="44"/>
        <v>2021–22 HAIT</v>
      </c>
      <c r="G734" s="46" t="str">
        <f t="array" ref="G734">A734&amp;" "&amp;SUM(IF(A734=FinyearEx,IF(C734&lt;=QldEx,1,0),0))</f>
        <v>2021–22 182</v>
      </c>
      <c r="H734" s="46" t="str">
        <f t="array" ref="H734">A734&amp;" "&amp;SUM(IF(A734=FinyearEx,IF(D734&lt;=AustraliaEx,1,0),0))</f>
        <v>2021–22 207</v>
      </c>
      <c r="I734" s="46" t="str">
        <f t="shared" si="45"/>
        <v>HAIT</v>
      </c>
      <c r="J734" s="47">
        <f t="shared" si="46"/>
        <v>1.0642E-2</v>
      </c>
      <c r="K734" s="47">
        <f t="shared" si="47"/>
        <v>8.9217000000000005E-2</v>
      </c>
    </row>
    <row r="735" spans="1:11" ht="12" customHeight="1" x14ac:dyDescent="0.2">
      <c r="A735" s="39" t="s">
        <v>651</v>
      </c>
      <c r="B735" t="s">
        <v>187</v>
      </c>
      <c r="C735" s="37">
        <v>28369</v>
      </c>
      <c r="D735" s="37">
        <v>1440910</v>
      </c>
      <c r="E735" s="40"/>
      <c r="F735" s="46" t="str">
        <f t="shared" si="44"/>
        <v>2021–22 HDRS</v>
      </c>
      <c r="G735" s="46" t="str">
        <f t="array" ref="G735">A735&amp;" "&amp;SUM(IF(A735=FinyearEx,IF(C735&lt;=QldEx,1,0),0))</f>
        <v>2021–22 176</v>
      </c>
      <c r="H735" s="46" t="str">
        <f t="array" ref="H735">A735&amp;" "&amp;SUM(IF(A735=FinyearEx,IF(D735&lt;=AustraliaEx,1,0),0))</f>
        <v>2021–22 179</v>
      </c>
      <c r="I735" s="46" t="str">
        <f t="shared" si="45"/>
        <v>HDRS</v>
      </c>
      <c r="J735" s="47">
        <f t="shared" si="46"/>
        <v>2.8368999999999998E-2</v>
      </c>
      <c r="K735" s="47">
        <f t="shared" si="47"/>
        <v>1.4409099999999999</v>
      </c>
    </row>
    <row r="736" spans="1:11" ht="12" customHeight="1" x14ac:dyDescent="0.2">
      <c r="A736" s="39" t="s">
        <v>651</v>
      </c>
      <c r="B736" t="s">
        <v>188</v>
      </c>
      <c r="C736" s="37">
        <v>13900574</v>
      </c>
      <c r="D736" s="37">
        <v>44367220</v>
      </c>
      <c r="E736" s="40"/>
      <c r="F736" s="46" t="str">
        <f t="shared" si="44"/>
        <v>2021–22 HGRY</v>
      </c>
      <c r="G736" s="46" t="str">
        <f t="array" ref="G736">A736&amp;" "&amp;SUM(IF(A736=FinyearEx,IF(C736&lt;=QldEx,1,0),0))</f>
        <v>2021–22 68</v>
      </c>
      <c r="H736" s="46" t="str">
        <f t="array" ref="H736">A736&amp;" "&amp;SUM(IF(A736=FinyearEx,IF(D736&lt;=AustraliaEx,1,0),0))</f>
        <v>2021–22 87</v>
      </c>
      <c r="I736" s="46" t="str">
        <f t="shared" si="45"/>
        <v>HGRY</v>
      </c>
      <c r="J736" s="47">
        <f t="shared" si="46"/>
        <v>13.900574000000001</v>
      </c>
      <c r="K736" s="47">
        <f t="shared" si="47"/>
        <v>44.367220000000003</v>
      </c>
    </row>
    <row r="737" spans="1:11" ht="12" customHeight="1" x14ac:dyDescent="0.2">
      <c r="A737" s="39" t="s">
        <v>651</v>
      </c>
      <c r="B737" t="s">
        <v>189</v>
      </c>
      <c r="C737" s="37">
        <v>399486243</v>
      </c>
      <c r="D737" s="37">
        <v>7618149064</v>
      </c>
      <c r="E737" s="40"/>
      <c r="F737" s="46" t="str">
        <f t="shared" si="44"/>
        <v>2021–22 HONG</v>
      </c>
      <c r="G737" s="46" t="str">
        <f t="array" ref="G737">A737&amp;" "&amp;SUM(IF(A737=FinyearEx,IF(C737&lt;=QldEx,1,0),0))</f>
        <v>2021–22 29</v>
      </c>
      <c r="H737" s="46" t="str">
        <f t="array" ref="H737">A737&amp;" "&amp;SUM(IF(A737=FinyearEx,IF(D737&lt;=AustraliaEx,1,0),0))</f>
        <v>2021–22 14</v>
      </c>
      <c r="I737" s="46" t="str">
        <f t="shared" si="45"/>
        <v>HONG</v>
      </c>
      <c r="J737" s="47">
        <f t="shared" si="46"/>
        <v>399.486243</v>
      </c>
      <c r="K737" s="47">
        <f t="shared" si="47"/>
        <v>7618.1490640000002</v>
      </c>
    </row>
    <row r="738" spans="1:11" ht="12" customHeight="1" x14ac:dyDescent="0.2">
      <c r="A738" s="39" t="s">
        <v>651</v>
      </c>
      <c r="B738" t="s">
        <v>190</v>
      </c>
      <c r="C738" s="37">
        <v>225569</v>
      </c>
      <c r="D738" s="37">
        <v>291859979</v>
      </c>
      <c r="E738" s="40"/>
      <c r="F738" s="46" t="str">
        <f t="shared" si="44"/>
        <v>2021–22 ICEL</v>
      </c>
      <c r="G738" s="46" t="str">
        <f t="array" ref="G738">A738&amp;" "&amp;SUM(IF(A738=FinyearEx,IF(C738&lt;=QldEx,1,0),0))</f>
        <v>2021–22 149</v>
      </c>
      <c r="H738" s="46" t="str">
        <f t="array" ref="H738">A738&amp;" "&amp;SUM(IF(A738=FinyearEx,IF(D738&lt;=AustraliaEx,1,0),0))</f>
        <v>2021–22 52</v>
      </c>
      <c r="I738" s="46" t="str">
        <f t="shared" si="45"/>
        <v>ICEL</v>
      </c>
      <c r="J738" s="47">
        <f t="shared" si="46"/>
        <v>0.22556899999999999</v>
      </c>
      <c r="K738" s="47">
        <f t="shared" si="47"/>
        <v>291.85997900000001</v>
      </c>
    </row>
    <row r="739" spans="1:11" ht="12" customHeight="1" x14ac:dyDescent="0.2">
      <c r="A739" s="39" t="s">
        <v>651</v>
      </c>
      <c r="B739" t="s">
        <v>191</v>
      </c>
      <c r="C739" s="37">
        <v>3029449055</v>
      </c>
      <c r="D739" s="37">
        <v>10910018114</v>
      </c>
      <c r="E739" s="40"/>
      <c r="F739" s="46" t="str">
        <f t="shared" si="44"/>
        <v>2021–22 INDO</v>
      </c>
      <c r="G739" s="46" t="str">
        <f t="array" ref="G739">A739&amp;" "&amp;SUM(IF(A739=FinyearEx,IF(C739&lt;=QldEx,1,0),0))</f>
        <v>2021–22 9</v>
      </c>
      <c r="H739" s="46" t="str">
        <f t="array" ref="H739">A739&amp;" "&amp;SUM(IF(A739=FinyearEx,IF(D739&lt;=AustraliaEx,1,0),0))</f>
        <v>2021–22 11</v>
      </c>
      <c r="I739" s="46" t="str">
        <f t="shared" si="45"/>
        <v>INDO</v>
      </c>
      <c r="J739" s="47">
        <f t="shared" si="46"/>
        <v>3029.449055</v>
      </c>
      <c r="K739" s="47">
        <f t="shared" si="47"/>
        <v>10910.018114</v>
      </c>
    </row>
    <row r="740" spans="1:11" ht="12" customHeight="1" x14ac:dyDescent="0.2">
      <c r="A740" s="39" t="s">
        <v>651</v>
      </c>
      <c r="B740" t="s">
        <v>192</v>
      </c>
      <c r="C740" s="37">
        <v>20373849421</v>
      </c>
      <c r="D740" s="37">
        <v>28444419377</v>
      </c>
      <c r="E740" s="40"/>
      <c r="F740" s="46" t="str">
        <f t="shared" si="44"/>
        <v>2021–22 INIA</v>
      </c>
      <c r="G740" s="46" t="str">
        <f t="array" ref="G740">A740&amp;" "&amp;SUM(IF(A740=FinyearEx,IF(C740&lt;=QldEx,1,0),0))</f>
        <v>2021–22 2</v>
      </c>
      <c r="H740" s="46" t="str">
        <f t="array" ref="H740">A740&amp;" "&amp;SUM(IF(A740=FinyearEx,IF(D740&lt;=AustraliaEx,1,0),0))</f>
        <v>2021–22 4</v>
      </c>
      <c r="I740" s="46" t="str">
        <f t="shared" si="45"/>
        <v>INIA</v>
      </c>
      <c r="J740" s="47">
        <f t="shared" si="46"/>
        <v>20373.849420999999</v>
      </c>
      <c r="K740" s="47">
        <f t="shared" si="47"/>
        <v>28444.419376999998</v>
      </c>
    </row>
    <row r="741" spans="1:11" ht="12" customHeight="1" x14ac:dyDescent="0.2">
      <c r="A741" s="39" t="s">
        <v>651</v>
      </c>
      <c r="B741" t="s">
        <v>193</v>
      </c>
      <c r="C741" s="37">
        <v>18641612</v>
      </c>
      <c r="D741" s="37">
        <v>107038452</v>
      </c>
      <c r="E741" s="40"/>
      <c r="F741" s="46" t="str">
        <f t="shared" si="44"/>
        <v>2021–22 IRAQ</v>
      </c>
      <c r="G741" s="46" t="str">
        <f t="array" ref="G741">A741&amp;" "&amp;SUM(IF(A741=FinyearEx,IF(C741&lt;=QldEx,1,0),0))</f>
        <v>2021–22 60</v>
      </c>
      <c r="H741" s="46" t="str">
        <f t="array" ref="H741">A741&amp;" "&amp;SUM(IF(A741=FinyearEx,IF(D741&lt;=AustraliaEx,1,0),0))</f>
        <v>2021–22 69</v>
      </c>
      <c r="I741" s="46" t="str">
        <f t="shared" si="45"/>
        <v>IRAQ</v>
      </c>
      <c r="J741" s="47">
        <f t="shared" si="46"/>
        <v>18.641611999999999</v>
      </c>
      <c r="K741" s="47">
        <f t="shared" si="47"/>
        <v>107.03845200000001</v>
      </c>
    </row>
    <row r="742" spans="1:11" ht="12" customHeight="1" x14ac:dyDescent="0.2">
      <c r="A742" s="39" t="s">
        <v>651</v>
      </c>
      <c r="B742" t="s">
        <v>194</v>
      </c>
      <c r="C742">
        <v>10519439</v>
      </c>
      <c r="D742" s="37">
        <v>103888438</v>
      </c>
      <c r="E742" s="40"/>
      <c r="F742" s="46" t="str">
        <f t="shared" si="44"/>
        <v>2021–22 IRE</v>
      </c>
      <c r="G742" s="46" t="str">
        <f t="array" ref="G742">A742&amp;" "&amp;SUM(IF(A742=FinyearEx,IF(C742&lt;=QldEx,1,0),0))</f>
        <v>2021–22 72</v>
      </c>
      <c r="H742" s="46" t="str">
        <f t="array" ref="H742">A742&amp;" "&amp;SUM(IF(A742=FinyearEx,IF(D742&lt;=AustraliaEx,1,0),0))</f>
        <v>2021–22 70</v>
      </c>
      <c r="I742" s="46" t="str">
        <f t="shared" si="45"/>
        <v>IRE</v>
      </c>
      <c r="J742" s="47">
        <f t="shared" si="46"/>
        <v>10.519439</v>
      </c>
      <c r="K742" s="47">
        <f t="shared" si="47"/>
        <v>103.88843799999999</v>
      </c>
    </row>
    <row r="743" spans="1:11" ht="12" customHeight="1" x14ac:dyDescent="0.2">
      <c r="A743" s="39" t="s">
        <v>651</v>
      </c>
      <c r="B743" t="s">
        <v>195</v>
      </c>
      <c r="C743" s="37">
        <v>53521529</v>
      </c>
      <c r="D743" s="37">
        <v>254948569</v>
      </c>
      <c r="E743" s="40"/>
      <c r="F743" s="46" t="str">
        <f t="shared" si="44"/>
        <v>2021–22 ISRA</v>
      </c>
      <c r="G743" s="46" t="str">
        <f t="array" ref="G743">A743&amp;" "&amp;SUM(IF(A743=FinyearEx,IF(C743&lt;=QldEx,1,0),0))</f>
        <v>2021–22 47</v>
      </c>
      <c r="H743" s="46" t="str">
        <f t="array" ref="H743">A743&amp;" "&amp;SUM(IF(A743=FinyearEx,IF(D743&lt;=AustraliaEx,1,0),0))</f>
        <v>2021–22 55</v>
      </c>
      <c r="I743" s="46" t="str">
        <f t="shared" si="45"/>
        <v>ISRA</v>
      </c>
      <c r="J743" s="47">
        <f t="shared" si="46"/>
        <v>53.521529000000001</v>
      </c>
      <c r="K743" s="47">
        <f t="shared" si="47"/>
        <v>254.94856899999999</v>
      </c>
    </row>
    <row r="744" spans="1:11" ht="12" customHeight="1" x14ac:dyDescent="0.2">
      <c r="A744" s="39" t="s">
        <v>651</v>
      </c>
      <c r="B744" t="s">
        <v>196</v>
      </c>
      <c r="C744" s="37">
        <v>228266906</v>
      </c>
      <c r="D744" s="37">
        <v>1223790195</v>
      </c>
      <c r="E744" s="40"/>
      <c r="F744" s="46" t="str">
        <f t="shared" si="44"/>
        <v>2021–22 ITAL</v>
      </c>
      <c r="G744" s="46" t="str">
        <f t="array" ref="G744">A744&amp;" "&amp;SUM(IF(A744=FinyearEx,IF(C744&lt;=QldEx,1,0),0))</f>
        <v>2021–22 34</v>
      </c>
      <c r="H744" s="46" t="str">
        <f t="array" ref="H744">A744&amp;" "&amp;SUM(IF(A744=FinyearEx,IF(D744&lt;=AustraliaEx,1,0),0))</f>
        <v>2021–22 33</v>
      </c>
      <c r="I744" s="46" t="str">
        <f t="shared" si="45"/>
        <v>ITAL</v>
      </c>
      <c r="J744" s="47">
        <f t="shared" si="46"/>
        <v>228.26690600000001</v>
      </c>
      <c r="K744" s="47">
        <f t="shared" si="47"/>
        <v>1223.790195</v>
      </c>
    </row>
    <row r="745" spans="1:11" ht="12" customHeight="1" x14ac:dyDescent="0.2">
      <c r="A745" s="39" t="s">
        <v>651</v>
      </c>
      <c r="B745" t="s">
        <v>197</v>
      </c>
      <c r="C745" s="37">
        <v>4718930</v>
      </c>
      <c r="D745" s="37">
        <v>64760181</v>
      </c>
      <c r="E745" s="40"/>
      <c r="F745" s="46" t="str">
        <f t="shared" si="44"/>
        <v>2021–22 IVOR</v>
      </c>
      <c r="G745" s="46" t="str">
        <f t="array" ref="G745">A745&amp;" "&amp;SUM(IF(A745=FinyearEx,IF(C745&lt;=QldEx,1,0),0))</f>
        <v>2021–22 86</v>
      </c>
      <c r="H745" s="46" t="str">
        <f t="array" ref="H745">A745&amp;" "&amp;SUM(IF(A745=FinyearEx,IF(D745&lt;=AustraliaEx,1,0),0))</f>
        <v>2021–22 81</v>
      </c>
      <c r="I745" s="46" t="str">
        <f t="shared" si="45"/>
        <v>IVOR</v>
      </c>
      <c r="J745" s="47">
        <f t="shared" si="46"/>
        <v>4.7189300000000003</v>
      </c>
      <c r="K745" s="47">
        <f t="shared" si="47"/>
        <v>64.760181000000003</v>
      </c>
    </row>
    <row r="746" spans="1:11" ht="12" customHeight="1" x14ac:dyDescent="0.2">
      <c r="A746" s="39" t="s">
        <v>651</v>
      </c>
      <c r="B746" t="s">
        <v>198</v>
      </c>
      <c r="C746" s="37">
        <v>21853192728</v>
      </c>
      <c r="D746" s="37">
        <v>89207292751</v>
      </c>
      <c r="E746" s="40"/>
      <c r="F746" s="46" t="str">
        <f t="shared" si="44"/>
        <v>2021–22 JAP</v>
      </c>
      <c r="G746" s="46" t="str">
        <f t="array" ref="G746">A746&amp;" "&amp;SUM(IF(A746=FinyearEx,IF(C746&lt;=QldEx,1,0),0))</f>
        <v>2021–22 1</v>
      </c>
      <c r="H746" s="46" t="str">
        <f t="array" ref="H746">A746&amp;" "&amp;SUM(IF(A746=FinyearEx,IF(D746&lt;=AustraliaEx,1,0),0))</f>
        <v>2021–22 2</v>
      </c>
      <c r="I746" s="46" t="str">
        <f t="shared" si="45"/>
        <v>JAP</v>
      </c>
      <c r="J746" s="47">
        <f t="shared" si="46"/>
        <v>21853.192728000002</v>
      </c>
      <c r="K746" s="47">
        <f t="shared" si="47"/>
        <v>89207.292751000001</v>
      </c>
    </row>
    <row r="747" spans="1:11" ht="12" customHeight="1" x14ac:dyDescent="0.2">
      <c r="A747" s="39" t="s">
        <v>651</v>
      </c>
      <c r="B747" t="s">
        <v>199</v>
      </c>
      <c r="C747" s="37">
        <v>1708600</v>
      </c>
      <c r="D747" s="37">
        <v>39139464</v>
      </c>
      <c r="E747" s="40"/>
      <c r="F747" s="46" t="str">
        <f t="shared" si="44"/>
        <v>2021–22 JMCA</v>
      </c>
      <c r="G747" s="46" t="str">
        <f t="array" ref="G747">A747&amp;" "&amp;SUM(IF(A747=FinyearEx,IF(C747&lt;=QldEx,1,0),0))</f>
        <v>2021–22 106</v>
      </c>
      <c r="H747" s="46" t="str">
        <f t="array" ref="H747">A747&amp;" "&amp;SUM(IF(A747=FinyearEx,IF(D747&lt;=AustraliaEx,1,0),0))</f>
        <v>2021–22 89</v>
      </c>
      <c r="I747" s="46" t="str">
        <f t="shared" si="45"/>
        <v>JMCA</v>
      </c>
      <c r="J747" s="47">
        <f t="shared" si="46"/>
        <v>1.7085999999999999</v>
      </c>
      <c r="K747" s="47">
        <f t="shared" si="47"/>
        <v>39.139463999999997</v>
      </c>
    </row>
    <row r="748" spans="1:11" ht="12" customHeight="1" x14ac:dyDescent="0.2">
      <c r="A748" s="39" t="s">
        <v>651</v>
      </c>
      <c r="B748" t="s">
        <v>200</v>
      </c>
      <c r="C748" s="37">
        <v>10093299</v>
      </c>
      <c r="D748" s="37">
        <v>287870200</v>
      </c>
      <c r="E748" s="40"/>
      <c r="F748" s="46" t="str">
        <f t="shared" si="44"/>
        <v>2021–22 JORD</v>
      </c>
      <c r="G748" s="46" t="str">
        <f t="array" ref="G748">A748&amp;" "&amp;SUM(IF(A748=FinyearEx,IF(C748&lt;=QldEx,1,0),0))</f>
        <v>2021–22 73</v>
      </c>
      <c r="H748" s="46" t="str">
        <f t="array" ref="H748">A748&amp;" "&amp;SUM(IF(A748=FinyearEx,IF(D748&lt;=AustraliaEx,1,0),0))</f>
        <v>2021–22 53</v>
      </c>
      <c r="I748" s="46" t="str">
        <f t="shared" si="45"/>
        <v>JORD</v>
      </c>
      <c r="J748" s="47">
        <f t="shared" si="46"/>
        <v>10.093299</v>
      </c>
      <c r="K748" s="47">
        <f t="shared" si="47"/>
        <v>287.87020000000001</v>
      </c>
    </row>
    <row r="749" spans="1:11" ht="12" customHeight="1" x14ac:dyDescent="0.2">
      <c r="A749" s="39" t="s">
        <v>651</v>
      </c>
      <c r="B749" t="s">
        <v>201</v>
      </c>
      <c r="C749" s="37">
        <v>4692084</v>
      </c>
      <c r="D749" s="37">
        <v>19875069</v>
      </c>
      <c r="E749" s="40"/>
      <c r="F749" s="46" t="str">
        <f t="shared" si="44"/>
        <v>2021–22 KAZA</v>
      </c>
      <c r="G749" s="46" t="str">
        <f t="array" ref="G749">A749&amp;" "&amp;SUM(IF(A749=FinyearEx,IF(C749&lt;=QldEx,1,0),0))</f>
        <v>2021–22 87</v>
      </c>
      <c r="H749" s="46" t="str">
        <f t="array" ref="H749">A749&amp;" "&amp;SUM(IF(A749=FinyearEx,IF(D749&lt;=AustraliaEx,1,0),0))</f>
        <v>2021–22 108</v>
      </c>
      <c r="I749" s="46" t="str">
        <f t="shared" si="45"/>
        <v>KAZA</v>
      </c>
      <c r="J749" s="47">
        <f t="shared" si="46"/>
        <v>4.6920840000000004</v>
      </c>
      <c r="K749" s="47">
        <f t="shared" si="47"/>
        <v>19.875069</v>
      </c>
    </row>
    <row r="750" spans="1:11" ht="12" customHeight="1" x14ac:dyDescent="0.2">
      <c r="A750" s="39" t="s">
        <v>651</v>
      </c>
      <c r="B750" t="s">
        <v>202</v>
      </c>
      <c r="C750" s="37">
        <v>65117531</v>
      </c>
      <c r="D750" s="37">
        <v>216375663</v>
      </c>
      <c r="E750" s="40"/>
      <c r="F750" s="46" t="str">
        <f t="shared" si="44"/>
        <v>2021–22 KENY</v>
      </c>
      <c r="G750" s="46" t="str">
        <f t="array" ref="G750">A750&amp;" "&amp;SUM(IF(A750=FinyearEx,IF(C750&lt;=QldEx,1,0),0))</f>
        <v>2021–22 44</v>
      </c>
      <c r="H750" s="46" t="str">
        <f t="array" ref="H750">A750&amp;" "&amp;SUM(IF(A750=FinyearEx,IF(D750&lt;=AustraliaEx,1,0),0))</f>
        <v>2021–22 57</v>
      </c>
      <c r="I750" s="46" t="str">
        <f t="shared" si="45"/>
        <v>KENY</v>
      </c>
      <c r="J750" s="47">
        <f t="shared" si="46"/>
        <v>65.117531</v>
      </c>
      <c r="K750" s="47">
        <f t="shared" si="47"/>
        <v>216.375663</v>
      </c>
    </row>
    <row r="751" spans="1:11" ht="12" customHeight="1" x14ac:dyDescent="0.2">
      <c r="A751" s="39" t="s">
        <v>651</v>
      </c>
      <c r="B751" t="s">
        <v>203</v>
      </c>
      <c r="C751">
        <v>9827578</v>
      </c>
      <c r="D751" s="37">
        <v>29231489</v>
      </c>
      <c r="E751" s="40"/>
      <c r="F751" s="46" t="str">
        <f t="shared" si="44"/>
        <v>2021–22 KIRI</v>
      </c>
      <c r="G751" s="46" t="str">
        <f t="array" ref="G751">A751&amp;" "&amp;SUM(IF(A751=FinyearEx,IF(C751&lt;=QldEx,1,0),0))</f>
        <v>2021–22 74</v>
      </c>
      <c r="H751" s="46" t="str">
        <f t="array" ref="H751">A751&amp;" "&amp;SUM(IF(A751=FinyearEx,IF(D751&lt;=AustraliaEx,1,0),0))</f>
        <v>2021–22 95</v>
      </c>
      <c r="I751" s="46" t="str">
        <f t="shared" si="45"/>
        <v>KIRI</v>
      </c>
      <c r="J751" s="47">
        <f t="shared" si="46"/>
        <v>9.8275780000000008</v>
      </c>
      <c r="K751" s="47">
        <f t="shared" si="47"/>
        <v>29.231489</v>
      </c>
    </row>
    <row r="752" spans="1:11" ht="12" customHeight="1" x14ac:dyDescent="0.2">
      <c r="A752" s="39" t="s">
        <v>651</v>
      </c>
      <c r="B752" t="s">
        <v>204</v>
      </c>
      <c r="C752" s="37">
        <v>27617297</v>
      </c>
      <c r="D752" s="37">
        <v>715607783</v>
      </c>
      <c r="E752" s="40"/>
      <c r="F752" s="46" t="str">
        <f t="shared" si="44"/>
        <v>2021–22 KUWA</v>
      </c>
      <c r="G752" s="46" t="str">
        <f t="array" ref="G752">A752&amp;" "&amp;SUM(IF(A752=FinyearEx,IF(C752&lt;=QldEx,1,0),0))</f>
        <v>2021–22 55</v>
      </c>
      <c r="H752" s="46" t="str">
        <f t="array" ref="H752">A752&amp;" "&amp;SUM(IF(A752=FinyearEx,IF(D752&lt;=AustraliaEx,1,0),0))</f>
        <v>2021–22 39</v>
      </c>
      <c r="I752" s="46" t="str">
        <f t="shared" si="45"/>
        <v>KUWA</v>
      </c>
      <c r="J752" s="47">
        <f t="shared" si="46"/>
        <v>27.617297000000001</v>
      </c>
      <c r="K752" s="47">
        <f t="shared" si="47"/>
        <v>715.60778300000004</v>
      </c>
    </row>
    <row r="753" spans="1:11" ht="12" customHeight="1" x14ac:dyDescent="0.2">
      <c r="A753" s="39" t="s">
        <v>651</v>
      </c>
      <c r="B753" t="s">
        <v>205</v>
      </c>
      <c r="C753" s="37">
        <v>1448973</v>
      </c>
      <c r="D753" s="37">
        <v>2140451</v>
      </c>
      <c r="E753" s="40"/>
      <c r="F753" s="46" t="str">
        <f t="shared" si="44"/>
        <v>2021–22 KYRG</v>
      </c>
      <c r="G753" s="46" t="str">
        <f t="array" ref="G753">A753&amp;" "&amp;SUM(IF(A753=FinyearEx,IF(C753&lt;=QldEx,1,0),0))</f>
        <v>2021–22 112</v>
      </c>
      <c r="H753" s="46" t="str">
        <f t="array" ref="H753">A753&amp;" "&amp;SUM(IF(A753=FinyearEx,IF(D753&lt;=AustraliaEx,1,0),0))</f>
        <v>2021–22 169</v>
      </c>
      <c r="I753" s="46" t="str">
        <f t="shared" si="45"/>
        <v>KYRG</v>
      </c>
      <c r="J753" s="47">
        <f t="shared" si="46"/>
        <v>1.4489730000000001</v>
      </c>
      <c r="K753" s="47">
        <f t="shared" si="47"/>
        <v>2.1404510000000001</v>
      </c>
    </row>
    <row r="754" spans="1:11" ht="12" customHeight="1" x14ac:dyDescent="0.2">
      <c r="A754" s="39" t="s">
        <v>651</v>
      </c>
      <c r="B754" t="s">
        <v>206</v>
      </c>
      <c r="C754" s="37">
        <v>8004130</v>
      </c>
      <c r="D754" s="37">
        <v>35299056</v>
      </c>
      <c r="E754" s="40"/>
      <c r="F754" s="46" t="str">
        <f t="shared" si="44"/>
        <v>2021–22 LAOS</v>
      </c>
      <c r="G754" s="46" t="str">
        <f t="array" ref="G754">A754&amp;" "&amp;SUM(IF(A754=FinyearEx,IF(C754&lt;=QldEx,1,0),0))</f>
        <v>2021–22 76</v>
      </c>
      <c r="H754" s="46" t="str">
        <f t="array" ref="H754">A754&amp;" "&amp;SUM(IF(A754=FinyearEx,IF(D754&lt;=AustraliaEx,1,0),0))</f>
        <v>2021–22 91</v>
      </c>
      <c r="I754" s="46" t="str">
        <f t="shared" si="45"/>
        <v>LAOS</v>
      </c>
      <c r="J754" s="47">
        <f t="shared" si="46"/>
        <v>8.00413</v>
      </c>
      <c r="K754" s="47">
        <f t="shared" si="47"/>
        <v>35.299056</v>
      </c>
    </row>
    <row r="755" spans="1:11" ht="12" customHeight="1" x14ac:dyDescent="0.2">
      <c r="A755" s="39" t="s">
        <v>651</v>
      </c>
      <c r="B755" t="s">
        <v>207</v>
      </c>
      <c r="C755" s="37">
        <v>2388979</v>
      </c>
      <c r="D755" s="37">
        <v>53123552</v>
      </c>
      <c r="E755" s="40"/>
      <c r="F755" s="46" t="str">
        <f t="shared" si="44"/>
        <v>2021–22 LATV</v>
      </c>
      <c r="G755" s="46" t="str">
        <f t="array" ref="G755">A755&amp;" "&amp;SUM(IF(A755=FinyearEx,IF(C755&lt;=QldEx,1,0),0))</f>
        <v>2021–22 97</v>
      </c>
      <c r="H755" s="46" t="str">
        <f t="array" ref="H755">A755&amp;" "&amp;SUM(IF(A755=FinyearEx,IF(D755&lt;=AustraliaEx,1,0),0))</f>
        <v>2021–22 85</v>
      </c>
      <c r="I755" s="46" t="str">
        <f t="shared" si="45"/>
        <v>LATV</v>
      </c>
      <c r="J755" s="47">
        <f t="shared" si="46"/>
        <v>2.388979</v>
      </c>
      <c r="K755" s="47">
        <f t="shared" si="47"/>
        <v>53.123551999999997</v>
      </c>
    </row>
    <row r="756" spans="1:11" ht="12" customHeight="1" x14ac:dyDescent="0.2">
      <c r="A756" s="39" t="s">
        <v>651</v>
      </c>
      <c r="B756" t="s">
        <v>208</v>
      </c>
      <c r="C756" s="37">
        <v>110674</v>
      </c>
      <c r="D756" s="37">
        <v>2906656</v>
      </c>
      <c r="E756" s="40"/>
      <c r="F756" s="46" t="str">
        <f t="shared" si="44"/>
        <v>2021–22 LBYA</v>
      </c>
      <c r="G756" s="46" t="str">
        <f t="array" ref="G756">A756&amp;" "&amp;SUM(IF(A756=FinyearEx,IF(C756&lt;=QldEx,1,0),0))</f>
        <v>2021–22 160</v>
      </c>
      <c r="H756" s="46" t="str">
        <f t="array" ref="H756">A756&amp;" "&amp;SUM(IF(A756=FinyearEx,IF(D756&lt;=AustraliaEx,1,0),0))</f>
        <v>2021–22 157</v>
      </c>
      <c r="I756" s="46" t="str">
        <f t="shared" si="45"/>
        <v>LBYA</v>
      </c>
      <c r="J756" s="47">
        <f t="shared" si="46"/>
        <v>0.11067399999999999</v>
      </c>
      <c r="K756" s="47">
        <f t="shared" si="47"/>
        <v>2.9066559999999999</v>
      </c>
    </row>
    <row r="757" spans="1:11" ht="12" customHeight="1" x14ac:dyDescent="0.2">
      <c r="A757" s="39" t="s">
        <v>651</v>
      </c>
      <c r="B757" t="s">
        <v>209</v>
      </c>
      <c r="C757" s="37">
        <v>1736677</v>
      </c>
      <c r="D757" s="37">
        <v>16245605</v>
      </c>
      <c r="E757" s="40"/>
      <c r="F757" s="46" t="str">
        <f t="shared" si="44"/>
        <v>2021–22 LEBA</v>
      </c>
      <c r="G757" s="46" t="str">
        <f t="array" ref="G757">A757&amp;" "&amp;SUM(IF(A757=FinyearEx,IF(C757&lt;=QldEx,1,0),0))</f>
        <v>2021–22 104</v>
      </c>
      <c r="H757" s="46" t="str">
        <f t="array" ref="H757">A757&amp;" "&amp;SUM(IF(A757=FinyearEx,IF(D757&lt;=AustraliaEx,1,0),0))</f>
        <v>2021–22 115</v>
      </c>
      <c r="I757" s="46" t="str">
        <f t="shared" si="45"/>
        <v>LEBA</v>
      </c>
      <c r="J757" s="47">
        <f t="shared" si="46"/>
        <v>1.736677</v>
      </c>
      <c r="K757" s="47">
        <f t="shared" si="47"/>
        <v>16.245605000000001</v>
      </c>
    </row>
    <row r="758" spans="1:11" ht="12" customHeight="1" x14ac:dyDescent="0.2">
      <c r="A758" s="39" t="s">
        <v>651</v>
      </c>
      <c r="B758" t="s">
        <v>211</v>
      </c>
      <c r="C758" s="37">
        <v>527997</v>
      </c>
      <c r="D758" s="37">
        <v>3936695</v>
      </c>
      <c r="E758" s="40"/>
      <c r="F758" s="46" t="str">
        <f t="shared" si="44"/>
        <v>2021–22 LIBE</v>
      </c>
      <c r="G758" s="46" t="str">
        <f t="array" ref="G758">A758&amp;" "&amp;SUM(IF(A758=FinyearEx,IF(C758&lt;=QldEx,1,0),0))</f>
        <v>2021–22 135</v>
      </c>
      <c r="H758" s="46" t="str">
        <f t="array" ref="H758">A758&amp;" "&amp;SUM(IF(A758=FinyearEx,IF(D758&lt;=AustraliaEx,1,0),0))</f>
        <v>2021–22 153</v>
      </c>
      <c r="I758" s="46" t="str">
        <f t="shared" si="45"/>
        <v>LIBE</v>
      </c>
      <c r="J758" s="47">
        <f t="shared" si="46"/>
        <v>0.52799700000000005</v>
      </c>
      <c r="K758" s="47">
        <f t="shared" si="47"/>
        <v>3.9366949999999998</v>
      </c>
    </row>
    <row r="759" spans="1:11" ht="12" customHeight="1" x14ac:dyDescent="0.2">
      <c r="A759" s="39" t="s">
        <v>651</v>
      </c>
      <c r="B759" t="s">
        <v>212</v>
      </c>
      <c r="C759" s="37">
        <v>3383326</v>
      </c>
      <c r="D759" s="37">
        <v>19071583</v>
      </c>
      <c r="E759" s="40"/>
      <c r="F759" s="46" t="str">
        <f t="shared" si="44"/>
        <v>2021–22 LITH</v>
      </c>
      <c r="G759" s="46" t="str">
        <f t="array" ref="G759">A759&amp;" "&amp;SUM(IF(A759=FinyearEx,IF(C759&lt;=QldEx,1,0),0))</f>
        <v>2021–22 94</v>
      </c>
      <c r="H759" s="46" t="str">
        <f t="array" ref="H759">A759&amp;" "&amp;SUM(IF(A759=FinyearEx,IF(D759&lt;=AustraliaEx,1,0),0))</f>
        <v>2021–22 110</v>
      </c>
      <c r="I759" s="46" t="str">
        <f t="shared" si="45"/>
        <v>LITH</v>
      </c>
      <c r="J759" s="47">
        <f t="shared" si="46"/>
        <v>3.3833259999999998</v>
      </c>
      <c r="K759" s="47">
        <f t="shared" si="47"/>
        <v>19.071583</v>
      </c>
    </row>
    <row r="760" spans="1:11" ht="12" customHeight="1" x14ac:dyDescent="0.2">
      <c r="A760" s="39" t="s">
        <v>651</v>
      </c>
      <c r="B760" t="s">
        <v>213</v>
      </c>
      <c r="C760" s="37">
        <v>257848</v>
      </c>
      <c r="D760" s="37">
        <v>3993236</v>
      </c>
      <c r="E760" s="40"/>
      <c r="F760" s="46" t="str">
        <f t="shared" si="44"/>
        <v>2021–22 LUX</v>
      </c>
      <c r="G760" s="46" t="str">
        <f t="array" ref="G760">A760&amp;" "&amp;SUM(IF(A760=FinyearEx,IF(C760&lt;=QldEx,1,0),0))</f>
        <v>2021–22 146</v>
      </c>
      <c r="H760" s="46" t="str">
        <f t="array" ref="H760">A760&amp;" "&amp;SUM(IF(A760=FinyearEx,IF(D760&lt;=AustraliaEx,1,0),0))</f>
        <v>2021–22 152</v>
      </c>
      <c r="I760" s="46" t="str">
        <f t="shared" si="45"/>
        <v>LUX</v>
      </c>
      <c r="J760" s="47">
        <f t="shared" si="46"/>
        <v>0.25784800000000002</v>
      </c>
      <c r="K760" s="47">
        <f t="shared" si="47"/>
        <v>3.993236</v>
      </c>
    </row>
    <row r="761" spans="1:11" ht="12" customHeight="1" x14ac:dyDescent="0.2">
      <c r="A761" s="39" t="s">
        <v>651</v>
      </c>
      <c r="B761" t="s">
        <v>214</v>
      </c>
      <c r="C761" s="37">
        <v>928749</v>
      </c>
      <c r="D761" s="37">
        <v>69547758</v>
      </c>
      <c r="E761" s="40"/>
      <c r="F761" s="46" t="str">
        <f t="shared" si="44"/>
        <v>2021–22 MACA</v>
      </c>
      <c r="G761" s="46" t="str">
        <f t="array" ref="G761">A761&amp;" "&amp;SUM(IF(A761=FinyearEx,IF(C761&lt;=QldEx,1,0),0))</f>
        <v>2021–22 120</v>
      </c>
      <c r="H761" s="46" t="str">
        <f t="array" ref="H761">A761&amp;" "&amp;SUM(IF(A761=FinyearEx,IF(D761&lt;=AustraliaEx,1,0),0))</f>
        <v>2021–22 79</v>
      </c>
      <c r="I761" s="46" t="str">
        <f t="shared" si="45"/>
        <v>MACA</v>
      </c>
      <c r="J761" s="47">
        <f t="shared" si="46"/>
        <v>0.92874900000000005</v>
      </c>
      <c r="K761" s="47">
        <f t="shared" si="47"/>
        <v>69.547758000000002</v>
      </c>
    </row>
    <row r="762" spans="1:11" ht="12" customHeight="1" x14ac:dyDescent="0.2">
      <c r="A762" s="39" t="s">
        <v>651</v>
      </c>
      <c r="B762" t="s">
        <v>215</v>
      </c>
      <c r="C762" s="37">
        <v>1332088</v>
      </c>
      <c r="D762" s="37">
        <v>10516430</v>
      </c>
      <c r="E762" s="40"/>
      <c r="F762" s="46" t="str">
        <f t="shared" si="44"/>
        <v>2021–22 MALI</v>
      </c>
      <c r="G762" s="46" t="str">
        <f t="array" ref="G762">A762&amp;" "&amp;SUM(IF(A762=FinyearEx,IF(C762&lt;=QldEx,1,0),0))</f>
        <v>2021–22 115</v>
      </c>
      <c r="H762" s="46" t="str">
        <f t="array" ref="H762">A762&amp;" "&amp;SUM(IF(A762=FinyearEx,IF(D762&lt;=AustraliaEx,1,0),0))</f>
        <v>2021–22 126</v>
      </c>
      <c r="I762" s="46" t="str">
        <f t="shared" si="45"/>
        <v>MALI</v>
      </c>
      <c r="J762" s="47">
        <f t="shared" si="46"/>
        <v>1.3320879999999999</v>
      </c>
      <c r="K762" s="47">
        <f t="shared" si="47"/>
        <v>10.51643</v>
      </c>
    </row>
    <row r="763" spans="1:11" ht="12" customHeight="1" x14ac:dyDescent="0.2">
      <c r="A763" s="39" t="s">
        <v>651</v>
      </c>
      <c r="B763" t="s">
        <v>216</v>
      </c>
      <c r="C763" s="37">
        <v>502741</v>
      </c>
      <c r="D763" s="37">
        <v>4169188</v>
      </c>
      <c r="E763" s="40"/>
      <c r="F763" s="46" t="str">
        <f t="shared" si="44"/>
        <v>2021–22 MARS</v>
      </c>
      <c r="G763" s="46" t="str">
        <f t="array" ref="G763">A763&amp;" "&amp;SUM(IF(A763=FinyearEx,IF(C763&lt;=QldEx,1,0),0))</f>
        <v>2021–22 136</v>
      </c>
      <c r="H763" s="46" t="str">
        <f t="array" ref="H763">A763&amp;" "&amp;SUM(IF(A763=FinyearEx,IF(D763&lt;=AustraliaEx,1,0),0))</f>
        <v>2021–22 151</v>
      </c>
      <c r="I763" s="46" t="str">
        <f t="shared" si="45"/>
        <v>MARS</v>
      </c>
      <c r="J763" s="47">
        <f t="shared" si="46"/>
        <v>0.50274099999999999</v>
      </c>
      <c r="K763" s="47">
        <f t="shared" si="47"/>
        <v>4.1691880000000001</v>
      </c>
    </row>
    <row r="764" spans="1:11" ht="12" customHeight="1" x14ac:dyDescent="0.2">
      <c r="A764" s="39" t="s">
        <v>651</v>
      </c>
      <c r="B764" t="s">
        <v>217</v>
      </c>
      <c r="C764" s="37">
        <v>658409</v>
      </c>
      <c r="D764" s="37">
        <v>14452031</v>
      </c>
      <c r="E764" s="40"/>
      <c r="F764" s="46" t="str">
        <f t="shared" si="44"/>
        <v>2021–22 MASY</v>
      </c>
      <c r="G764" s="46" t="str">
        <f t="array" ref="G764">A764&amp;" "&amp;SUM(IF(A764=FinyearEx,IF(C764&lt;=QldEx,1,0),0))</f>
        <v>2021–22 131</v>
      </c>
      <c r="H764" s="46" t="str">
        <f t="array" ref="H764">A764&amp;" "&amp;SUM(IF(A764=FinyearEx,IF(D764&lt;=AustraliaEx,1,0),0))</f>
        <v>2021–22 118</v>
      </c>
      <c r="I764" s="46" t="str">
        <f t="shared" si="45"/>
        <v>MASY</v>
      </c>
      <c r="J764" s="47">
        <f t="shared" si="46"/>
        <v>0.65840900000000002</v>
      </c>
      <c r="K764" s="47">
        <f t="shared" si="47"/>
        <v>14.452031</v>
      </c>
    </row>
    <row r="765" spans="1:11" ht="12" customHeight="1" x14ac:dyDescent="0.2">
      <c r="A765" s="39" t="s">
        <v>651</v>
      </c>
      <c r="B765" t="s">
        <v>218</v>
      </c>
      <c r="C765" s="37">
        <v>50178604</v>
      </c>
      <c r="D765" s="37">
        <v>132906577</v>
      </c>
      <c r="E765" s="40"/>
      <c r="F765" s="46" t="str">
        <f t="shared" si="44"/>
        <v>2021–22 MAUS</v>
      </c>
      <c r="G765" s="46" t="str">
        <f t="array" ref="G765">A765&amp;" "&amp;SUM(IF(A765=FinyearEx,IF(C765&lt;=QldEx,1,0),0))</f>
        <v>2021–22 48</v>
      </c>
      <c r="H765" s="46" t="str">
        <f t="array" ref="H765">A765&amp;" "&amp;SUM(IF(A765=FinyearEx,IF(D765&lt;=AustraliaEx,1,0),0))</f>
        <v>2021–22 65</v>
      </c>
      <c r="I765" s="46" t="str">
        <f t="shared" si="45"/>
        <v>MAUS</v>
      </c>
      <c r="J765" s="47">
        <f t="shared" si="46"/>
        <v>50.178604</v>
      </c>
      <c r="K765" s="47">
        <f t="shared" si="47"/>
        <v>132.906577</v>
      </c>
    </row>
    <row r="766" spans="1:11" ht="12" customHeight="1" x14ac:dyDescent="0.2">
      <c r="A766" s="39" t="s">
        <v>651</v>
      </c>
      <c r="B766" t="s">
        <v>219</v>
      </c>
      <c r="C766" s="37">
        <v>23902</v>
      </c>
      <c r="D766" s="37">
        <v>746280</v>
      </c>
      <c r="E766" s="40"/>
      <c r="F766" s="46" t="str">
        <f t="shared" si="44"/>
        <v>2021–22 MDOV</v>
      </c>
      <c r="G766" s="46" t="str">
        <f t="array" ref="G766">A766&amp;" "&amp;SUM(IF(A766=FinyearEx,IF(C766&lt;=QldEx,1,0),0))</f>
        <v>2021–22 178</v>
      </c>
      <c r="H766" s="46" t="str">
        <f t="array" ref="H766">A766&amp;" "&amp;SUM(IF(A766=FinyearEx,IF(D766&lt;=AustraliaEx,1,0),0))</f>
        <v>2021–22 189</v>
      </c>
      <c r="I766" s="46" t="str">
        <f t="shared" si="45"/>
        <v>MDOV</v>
      </c>
      <c r="J766" s="47">
        <f t="shared" si="46"/>
        <v>2.3902E-2</v>
      </c>
      <c r="K766" s="47">
        <f t="shared" si="47"/>
        <v>0.74628000000000005</v>
      </c>
    </row>
    <row r="767" spans="1:11" ht="12" customHeight="1" x14ac:dyDescent="0.2">
      <c r="A767" s="39" t="s">
        <v>651</v>
      </c>
      <c r="B767" t="s">
        <v>220</v>
      </c>
      <c r="C767" s="37">
        <v>31298970</v>
      </c>
      <c r="D767" s="37">
        <v>514363311</v>
      </c>
      <c r="E767" s="40"/>
      <c r="F767" s="46" t="str">
        <f t="shared" si="44"/>
        <v>2021–22 MEXI</v>
      </c>
      <c r="G767" s="46" t="str">
        <f t="array" ref="G767">A767&amp;" "&amp;SUM(IF(A767=FinyearEx,IF(C767&lt;=QldEx,1,0),0))</f>
        <v>2021–22 53</v>
      </c>
      <c r="H767" s="46" t="str">
        <f t="array" ref="H767">A767&amp;" "&amp;SUM(IF(A767=FinyearEx,IF(D767&lt;=AustraliaEx,1,0),0))</f>
        <v>2021–22 47</v>
      </c>
      <c r="I767" s="46" t="str">
        <f t="shared" si="45"/>
        <v>MEXI</v>
      </c>
      <c r="J767" s="47">
        <f t="shared" si="46"/>
        <v>31.298970000000001</v>
      </c>
      <c r="K767" s="47">
        <f t="shared" si="47"/>
        <v>514.36331099999995</v>
      </c>
    </row>
    <row r="768" spans="1:11" ht="12" customHeight="1" x14ac:dyDescent="0.2">
      <c r="A768" s="39" t="s">
        <v>651</v>
      </c>
      <c r="B768" t="s">
        <v>221</v>
      </c>
      <c r="C768">
        <v>790229</v>
      </c>
      <c r="D768" s="37">
        <v>4477802</v>
      </c>
      <c r="E768" s="40"/>
      <c r="F768" s="46" t="str">
        <f t="shared" ref="F768:F831" si="48">A768&amp;" "&amp;B768</f>
        <v>2021–22 MICR</v>
      </c>
      <c r="G768" s="46" t="str">
        <f t="array" ref="G768">A768&amp;" "&amp;SUM(IF(A768=FinyearEx,IF(C768&lt;=QldEx,1,0),0))</f>
        <v>2021–22 129</v>
      </c>
      <c r="H768" s="46" t="str">
        <f t="array" ref="H768">A768&amp;" "&amp;SUM(IF(A768=FinyearEx,IF(D768&lt;=AustraliaEx,1,0),0))</f>
        <v>2021–22 147</v>
      </c>
      <c r="I768" s="46" t="str">
        <f t="shared" ref="I768:I831" si="49">B768</f>
        <v>MICR</v>
      </c>
      <c r="J768" s="47">
        <f t="shared" ref="J768:J831" si="50">C768/1000000</f>
        <v>0.79022899999999996</v>
      </c>
      <c r="K768" s="47">
        <f t="shared" ref="K768:K831" si="51">D768/1000000</f>
        <v>4.4778019999999996</v>
      </c>
    </row>
    <row r="769" spans="1:11" ht="12" customHeight="1" x14ac:dyDescent="0.2">
      <c r="A769" s="39" t="s">
        <v>651</v>
      </c>
      <c r="B769" t="s">
        <v>222</v>
      </c>
      <c r="C769" s="37">
        <v>3063411174</v>
      </c>
      <c r="D769" s="37">
        <v>10479050678</v>
      </c>
      <c r="E769" s="40"/>
      <c r="F769" s="46" t="str">
        <f t="shared" si="48"/>
        <v>2021–22 MLAY</v>
      </c>
      <c r="G769" s="46" t="str">
        <f t="array" ref="G769">A769&amp;" "&amp;SUM(IF(A769=FinyearEx,IF(C769&lt;=QldEx,1,0),0))</f>
        <v>2021–22 8</v>
      </c>
      <c r="H769" s="46" t="str">
        <f t="array" ref="H769">A769&amp;" "&amp;SUM(IF(A769=FinyearEx,IF(D769&lt;=AustraliaEx,1,0),0))</f>
        <v>2021–22 12</v>
      </c>
      <c r="I769" s="46" t="str">
        <f t="shared" si="49"/>
        <v>MLAY</v>
      </c>
      <c r="J769" s="47">
        <f t="shared" si="50"/>
        <v>3063.4111739999998</v>
      </c>
      <c r="K769" s="47">
        <f t="shared" si="51"/>
        <v>10479.050678</v>
      </c>
    </row>
    <row r="770" spans="1:11" ht="12" customHeight="1" x14ac:dyDescent="0.2">
      <c r="A770" s="39" t="s">
        <v>651</v>
      </c>
      <c r="B770" t="s">
        <v>223</v>
      </c>
      <c r="C770" s="37">
        <v>7580430</v>
      </c>
      <c r="D770" s="37">
        <v>140568783</v>
      </c>
      <c r="E770" s="40"/>
      <c r="F770" s="46" t="str">
        <f t="shared" si="48"/>
        <v>2021–22 MLDV</v>
      </c>
      <c r="G770" s="46" t="str">
        <f t="array" ref="G770">A770&amp;" "&amp;SUM(IF(A770=FinyearEx,IF(C770&lt;=QldEx,1,0),0))</f>
        <v>2021–22 78</v>
      </c>
      <c r="H770" s="46" t="str">
        <f t="array" ref="H770">A770&amp;" "&amp;SUM(IF(A770=FinyearEx,IF(D770&lt;=AustraliaEx,1,0),0))</f>
        <v>2021–22 63</v>
      </c>
      <c r="I770" s="46" t="str">
        <f t="shared" si="49"/>
        <v>MLDV</v>
      </c>
      <c r="J770" s="47">
        <f t="shared" si="50"/>
        <v>7.5804299999999998</v>
      </c>
      <c r="K770" s="47">
        <f t="shared" si="51"/>
        <v>140.568783</v>
      </c>
    </row>
    <row r="771" spans="1:11" ht="12" customHeight="1" x14ac:dyDescent="0.2">
      <c r="A771" s="39" t="s">
        <v>651</v>
      </c>
      <c r="B771" t="s">
        <v>224</v>
      </c>
      <c r="C771" s="37">
        <v>66069</v>
      </c>
      <c r="D771" s="37">
        <v>4768290</v>
      </c>
      <c r="E771" s="40"/>
      <c r="F771" s="46" t="str">
        <f t="shared" si="48"/>
        <v>2021–22 MLTA</v>
      </c>
      <c r="G771" s="46" t="str">
        <f t="array" ref="G771">A771&amp;" "&amp;SUM(IF(A771=FinyearEx,IF(C771&lt;=QldEx,1,0),0))</f>
        <v>2021–22 163</v>
      </c>
      <c r="H771" s="46" t="str">
        <f t="array" ref="H771">A771&amp;" "&amp;SUM(IF(A771=FinyearEx,IF(D771&lt;=AustraliaEx,1,0),0))</f>
        <v>2021–22 142</v>
      </c>
      <c r="I771" s="46" t="str">
        <f t="shared" si="49"/>
        <v>MLTA</v>
      </c>
      <c r="J771" s="47">
        <f t="shared" si="50"/>
        <v>6.6069000000000003E-2</v>
      </c>
      <c r="K771" s="47">
        <f t="shared" si="51"/>
        <v>4.7682900000000004</v>
      </c>
    </row>
    <row r="772" spans="1:11" ht="12" customHeight="1" x14ac:dyDescent="0.2">
      <c r="A772" s="39" t="s">
        <v>651</v>
      </c>
      <c r="B772" t="s">
        <v>225</v>
      </c>
      <c r="C772" s="37">
        <v>8863</v>
      </c>
      <c r="D772" s="37">
        <v>787671</v>
      </c>
      <c r="E772" s="40"/>
      <c r="F772" s="46" t="str">
        <f t="shared" si="48"/>
        <v>2021–22 MLWI</v>
      </c>
      <c r="G772" s="46" t="str">
        <f t="array" ref="G772">A772&amp;" "&amp;SUM(IF(A772=FinyearEx,IF(C772&lt;=QldEx,1,0),0))</f>
        <v>2021–22 184</v>
      </c>
      <c r="H772" s="46" t="str">
        <f t="array" ref="H772">A772&amp;" "&amp;SUM(IF(A772=FinyearEx,IF(D772&lt;=AustraliaEx,1,0),0))</f>
        <v>2021–22 188</v>
      </c>
      <c r="I772" s="46" t="str">
        <f t="shared" si="49"/>
        <v>MLWI</v>
      </c>
      <c r="J772" s="47">
        <f t="shared" si="50"/>
        <v>8.8629999999999994E-3</v>
      </c>
      <c r="K772" s="47">
        <f t="shared" si="51"/>
        <v>0.78767100000000001</v>
      </c>
    </row>
    <row r="773" spans="1:11" ht="12" customHeight="1" x14ac:dyDescent="0.2">
      <c r="A773" s="39" t="s">
        <v>651</v>
      </c>
      <c r="B773" t="s">
        <v>226</v>
      </c>
      <c r="C773" s="37">
        <v>5418074</v>
      </c>
      <c r="D773" s="37">
        <v>30765158</v>
      </c>
      <c r="E773" s="40"/>
      <c r="F773" s="46" t="str">
        <f t="shared" si="48"/>
        <v>2021–22 MNGL</v>
      </c>
      <c r="G773" s="46" t="str">
        <f t="array" ref="G773">A773&amp;" "&amp;SUM(IF(A773=FinyearEx,IF(C773&lt;=QldEx,1,0),0))</f>
        <v>2021–22 83</v>
      </c>
      <c r="H773" s="46" t="str">
        <f t="array" ref="H773">A773&amp;" "&amp;SUM(IF(A773=FinyearEx,IF(D773&lt;=AustraliaEx,1,0),0))</f>
        <v>2021–22 93</v>
      </c>
      <c r="I773" s="46" t="str">
        <f t="shared" si="49"/>
        <v>MNGL</v>
      </c>
      <c r="J773" s="47">
        <f t="shared" si="50"/>
        <v>5.4180739999999998</v>
      </c>
      <c r="K773" s="47">
        <f t="shared" si="51"/>
        <v>30.765158</v>
      </c>
    </row>
    <row r="774" spans="1:11" ht="12" customHeight="1" x14ac:dyDescent="0.2">
      <c r="A774" s="39" t="s">
        <v>651</v>
      </c>
      <c r="B774" t="s">
        <v>227</v>
      </c>
      <c r="C774" s="37">
        <v>1481910</v>
      </c>
      <c r="D774" s="37">
        <v>14733666</v>
      </c>
      <c r="E774" s="40"/>
      <c r="F774" s="46" t="str">
        <f t="shared" si="48"/>
        <v>2021–22 MORO</v>
      </c>
      <c r="G774" s="46" t="str">
        <f t="array" ref="G774">A774&amp;" "&amp;SUM(IF(A774=FinyearEx,IF(C774&lt;=QldEx,1,0),0))</f>
        <v>2021–22 110</v>
      </c>
      <c r="H774" s="46" t="str">
        <f t="array" ref="H774">A774&amp;" "&amp;SUM(IF(A774=FinyearEx,IF(D774&lt;=AustraliaEx,1,0),0))</f>
        <v>2021–22 117</v>
      </c>
      <c r="I774" s="46" t="str">
        <f t="shared" si="49"/>
        <v>MORO</v>
      </c>
      <c r="J774" s="47">
        <f t="shared" si="50"/>
        <v>1.4819100000000001</v>
      </c>
      <c r="K774" s="47">
        <f t="shared" si="51"/>
        <v>14.733665999999999</v>
      </c>
    </row>
    <row r="775" spans="1:11" ht="12" customHeight="1" x14ac:dyDescent="0.2">
      <c r="A775" s="39" t="s">
        <v>651</v>
      </c>
      <c r="B775" t="s">
        <v>228</v>
      </c>
      <c r="C775" s="37">
        <v>36078471</v>
      </c>
      <c r="D775" s="37">
        <v>806857504</v>
      </c>
      <c r="E775" s="40"/>
      <c r="F775" s="46" t="str">
        <f t="shared" si="48"/>
        <v>2021–22 MOZA</v>
      </c>
      <c r="G775" s="46" t="str">
        <f t="array" ref="G775">A775&amp;" "&amp;SUM(IF(A775=FinyearEx,IF(C775&lt;=QldEx,1,0),0))</f>
        <v>2021–22 51</v>
      </c>
      <c r="H775" s="46" t="str">
        <f t="array" ref="H775">A775&amp;" "&amp;SUM(IF(A775=FinyearEx,IF(D775&lt;=AustraliaEx,1,0),0))</f>
        <v>2021–22 38</v>
      </c>
      <c r="I775" s="46" t="str">
        <f t="shared" si="49"/>
        <v>MOZA</v>
      </c>
      <c r="J775" s="47">
        <f t="shared" si="50"/>
        <v>36.078471</v>
      </c>
      <c r="K775" s="47">
        <f t="shared" si="51"/>
        <v>806.85750399999995</v>
      </c>
    </row>
    <row r="776" spans="1:11" ht="12" customHeight="1" x14ac:dyDescent="0.2">
      <c r="A776" s="39" t="s">
        <v>651</v>
      </c>
      <c r="B776" t="s">
        <v>229</v>
      </c>
      <c r="C776" s="37">
        <v>279959</v>
      </c>
      <c r="D776" s="37">
        <v>1469865</v>
      </c>
      <c r="E776" s="40"/>
      <c r="F776" s="46" t="str">
        <f t="shared" si="48"/>
        <v>2021–22 MRNS</v>
      </c>
      <c r="G776" s="46" t="str">
        <f t="array" ref="G776">A776&amp;" "&amp;SUM(IF(A776=FinyearEx,IF(C776&lt;=QldEx,1,0),0))</f>
        <v>2021–22 144</v>
      </c>
      <c r="H776" s="46" t="str">
        <f t="array" ref="H776">A776&amp;" "&amp;SUM(IF(A776=FinyearEx,IF(D776&lt;=AustraliaEx,1,0),0))</f>
        <v>2021–22 178</v>
      </c>
      <c r="I776" s="46" t="str">
        <f t="shared" si="49"/>
        <v>MRNS</v>
      </c>
      <c r="J776" s="47">
        <f t="shared" si="50"/>
        <v>0.27995900000000001</v>
      </c>
      <c r="K776" s="47">
        <f t="shared" si="51"/>
        <v>1.469865</v>
      </c>
    </row>
    <row r="777" spans="1:11" ht="12" customHeight="1" x14ac:dyDescent="0.2">
      <c r="A777" s="39" t="s">
        <v>651</v>
      </c>
      <c r="B777" t="s">
        <v>230</v>
      </c>
      <c r="C777" s="37">
        <v>1100074</v>
      </c>
      <c r="D777" s="37">
        <v>4504111</v>
      </c>
      <c r="E777" s="40"/>
      <c r="F777" s="46" t="str">
        <f t="shared" si="48"/>
        <v>2021–22 MRTN</v>
      </c>
      <c r="G777" s="46" t="str">
        <f t="array" ref="G777">A777&amp;" "&amp;SUM(IF(A777=FinyearEx,IF(C777&lt;=QldEx,1,0),0))</f>
        <v>2021–22 116</v>
      </c>
      <c r="H777" s="46" t="str">
        <f t="array" ref="H777">A777&amp;" "&amp;SUM(IF(A777=FinyearEx,IF(D777&lt;=AustraliaEx,1,0),0))</f>
        <v>2021–22 146</v>
      </c>
      <c r="I777" s="46" t="str">
        <f t="shared" si="49"/>
        <v>MRTN</v>
      </c>
      <c r="J777" s="47">
        <f t="shared" si="50"/>
        <v>1.100074</v>
      </c>
      <c r="K777" s="47">
        <f t="shared" si="51"/>
        <v>4.504111</v>
      </c>
    </row>
    <row r="778" spans="1:11" ht="12" customHeight="1" x14ac:dyDescent="0.2">
      <c r="A778" s="39" t="s">
        <v>651</v>
      </c>
      <c r="B778" t="s">
        <v>335</v>
      </c>
      <c r="C778" s="37">
        <v>0</v>
      </c>
      <c r="D778" s="37">
        <v>25549680</v>
      </c>
      <c r="E778" s="40"/>
      <c r="F778" s="46" t="str">
        <f t="shared" si="48"/>
        <v>2021–22 MTEN</v>
      </c>
      <c r="G778" s="46" t="str">
        <f t="array" ref="G778">A778&amp;" "&amp;SUM(IF(A778=FinyearEx,IF(C778&lt;=QldEx,1,0),0))</f>
        <v>2021–22 218</v>
      </c>
      <c r="H778" s="46" t="str">
        <f t="array" ref="H778">A778&amp;" "&amp;SUM(IF(A778=FinyearEx,IF(D778&lt;=AustraliaEx,1,0),0))</f>
        <v>2021–22 98</v>
      </c>
      <c r="I778" s="46" t="str">
        <f t="shared" si="49"/>
        <v>MTEN</v>
      </c>
      <c r="J778" s="47">
        <f t="shared" si="50"/>
        <v>0</v>
      </c>
      <c r="K778" s="47">
        <f t="shared" si="51"/>
        <v>25.549679999999999</v>
      </c>
    </row>
    <row r="779" spans="1:11" ht="12" customHeight="1" x14ac:dyDescent="0.2">
      <c r="A779" s="39" t="s">
        <v>651</v>
      </c>
      <c r="B779" t="s">
        <v>231</v>
      </c>
      <c r="C779" s="37">
        <v>896488</v>
      </c>
      <c r="D779" s="37">
        <v>23914964</v>
      </c>
      <c r="E779" s="40"/>
      <c r="F779" s="46" t="str">
        <f t="shared" si="48"/>
        <v>2021–22 NAMI</v>
      </c>
      <c r="G779" s="46" t="str">
        <f t="array" ref="G779">A779&amp;" "&amp;SUM(IF(A779=FinyearEx,IF(C779&lt;=QldEx,1,0),0))</f>
        <v>2021–22 124</v>
      </c>
      <c r="H779" s="46" t="str">
        <f t="array" ref="H779">A779&amp;" "&amp;SUM(IF(A779=FinyearEx,IF(D779&lt;=AustraliaEx,1,0),0))</f>
        <v>2021–22 102</v>
      </c>
      <c r="I779" s="46" t="str">
        <f t="shared" si="49"/>
        <v>NAMI</v>
      </c>
      <c r="J779" s="47">
        <f t="shared" si="50"/>
        <v>0.89648799999999995</v>
      </c>
      <c r="K779" s="47">
        <f t="shared" si="51"/>
        <v>23.914964000000001</v>
      </c>
    </row>
    <row r="780" spans="1:11" ht="12" customHeight="1" x14ac:dyDescent="0.2">
      <c r="A780" s="39" t="s">
        <v>651</v>
      </c>
      <c r="B780" t="s">
        <v>232</v>
      </c>
      <c r="C780" s="37">
        <v>46509177</v>
      </c>
      <c r="D780" s="37">
        <v>65282869</v>
      </c>
      <c r="E780" s="40"/>
      <c r="F780" s="46" t="str">
        <f t="shared" si="48"/>
        <v>2021–22 NAUR</v>
      </c>
      <c r="G780" s="46" t="str">
        <f t="array" ref="G780">A780&amp;" "&amp;SUM(IF(A780=FinyearEx,IF(C780&lt;=QldEx,1,0),0))</f>
        <v>2021–22 49</v>
      </c>
      <c r="H780" s="46" t="str">
        <f t="array" ref="H780">A780&amp;" "&amp;SUM(IF(A780=FinyearEx,IF(D780&lt;=AustraliaEx,1,0),0))</f>
        <v>2021–22 80</v>
      </c>
      <c r="I780" s="46" t="str">
        <f t="shared" si="49"/>
        <v>NAUR</v>
      </c>
      <c r="J780" s="47">
        <f t="shared" si="50"/>
        <v>46.509177000000001</v>
      </c>
      <c r="K780" s="47">
        <f t="shared" si="51"/>
        <v>65.282869000000005</v>
      </c>
    </row>
    <row r="781" spans="1:11" ht="12" customHeight="1" x14ac:dyDescent="0.2">
      <c r="A781" s="39" t="s">
        <v>651</v>
      </c>
      <c r="B781" t="s">
        <v>233</v>
      </c>
      <c r="C781" s="37">
        <v>89085809</v>
      </c>
      <c r="D781" s="37">
        <v>698759641</v>
      </c>
      <c r="E781" s="40"/>
      <c r="F781" s="46" t="str">
        <f t="shared" si="48"/>
        <v>2021–22 NCAL</v>
      </c>
      <c r="G781" s="46" t="str">
        <f t="array" ref="G781">A781&amp;" "&amp;SUM(IF(A781=FinyearEx,IF(C781&lt;=QldEx,1,0),0))</f>
        <v>2021–22 40</v>
      </c>
      <c r="H781" s="46" t="str">
        <f t="array" ref="H781">A781&amp;" "&amp;SUM(IF(A781=FinyearEx,IF(D781&lt;=AustraliaEx,1,0),0))</f>
        <v>2021–22 41</v>
      </c>
      <c r="I781" s="46" t="str">
        <f t="shared" si="49"/>
        <v>NCAL</v>
      </c>
      <c r="J781" s="47">
        <f t="shared" si="50"/>
        <v>89.085808999999998</v>
      </c>
      <c r="K781" s="47">
        <f t="shared" si="51"/>
        <v>698.75964099999999</v>
      </c>
    </row>
    <row r="782" spans="1:11" ht="12" customHeight="1" x14ac:dyDescent="0.2">
      <c r="A782" s="39" t="s">
        <v>651</v>
      </c>
      <c r="B782" t="s">
        <v>323</v>
      </c>
      <c r="C782" s="37">
        <v>0</v>
      </c>
      <c r="D782" s="37">
        <v>11158499955</v>
      </c>
      <c r="E782" s="40"/>
      <c r="F782" s="46" t="str">
        <f t="shared" si="48"/>
        <v>2021–22 NCD</v>
      </c>
      <c r="G782" s="46" t="str">
        <f t="array" ref="G782">A782&amp;" "&amp;SUM(IF(A782=FinyearEx,IF(C782&lt;=QldEx,1,0),0))</f>
        <v>2021–22 218</v>
      </c>
      <c r="H782" s="46" t="str">
        <f t="array" ref="H782">A782&amp;" "&amp;SUM(IF(A782=FinyearEx,IF(D782&lt;=AustraliaEx,1,0),0))</f>
        <v>2021–22 10</v>
      </c>
      <c r="I782" s="46" t="str">
        <f t="shared" si="49"/>
        <v>NCD</v>
      </c>
      <c r="J782" s="47">
        <f t="shared" si="50"/>
        <v>0</v>
      </c>
      <c r="K782" s="47">
        <f t="shared" si="51"/>
        <v>11158.499954999999</v>
      </c>
    </row>
    <row r="783" spans="1:11" ht="12" customHeight="1" x14ac:dyDescent="0.2">
      <c r="A783" s="39" t="s">
        <v>651</v>
      </c>
      <c r="B783" t="s">
        <v>234</v>
      </c>
      <c r="C783" s="37">
        <v>15900921</v>
      </c>
      <c r="D783" s="37">
        <v>148265112</v>
      </c>
      <c r="E783" s="40"/>
      <c r="F783" s="46" t="str">
        <f t="shared" si="48"/>
        <v>2021–22 NEPA</v>
      </c>
      <c r="G783" s="46" t="str">
        <f t="array" ref="G783">A783&amp;" "&amp;SUM(IF(A783=FinyearEx,IF(C783&lt;=QldEx,1,0),0))</f>
        <v>2021–22 64</v>
      </c>
      <c r="H783" s="46" t="str">
        <f t="array" ref="H783">A783&amp;" "&amp;SUM(IF(A783=FinyearEx,IF(D783&lt;=AustraliaEx,1,0),0))</f>
        <v>2021–22 62</v>
      </c>
      <c r="I783" s="46" t="str">
        <f t="shared" si="49"/>
        <v>NEPA</v>
      </c>
      <c r="J783" s="47">
        <f t="shared" si="50"/>
        <v>15.900921</v>
      </c>
      <c r="K783" s="47">
        <f t="shared" si="51"/>
        <v>148.26511199999999</v>
      </c>
    </row>
    <row r="784" spans="1:11" ht="12" customHeight="1" x14ac:dyDescent="0.2">
      <c r="A784" s="39" t="s">
        <v>651</v>
      </c>
      <c r="B784" t="s">
        <v>235</v>
      </c>
      <c r="C784" s="37">
        <v>3881956757</v>
      </c>
      <c r="D784" s="37">
        <v>7017561102</v>
      </c>
      <c r="E784" s="40"/>
      <c r="F784" s="46" t="str">
        <f t="shared" si="48"/>
        <v>2021–22 NETH</v>
      </c>
      <c r="G784" s="46" t="str">
        <f t="array" ref="G784">A784&amp;" "&amp;SUM(IF(A784=FinyearEx,IF(C784&lt;=QldEx,1,0),0))</f>
        <v>2021–22 7</v>
      </c>
      <c r="H784" s="46" t="str">
        <f t="array" ref="H784">A784&amp;" "&amp;SUM(IF(A784=FinyearEx,IF(D784&lt;=AustraliaEx,1,0),0))</f>
        <v>2021–22 15</v>
      </c>
      <c r="I784" s="46" t="str">
        <f t="shared" si="49"/>
        <v>NETH</v>
      </c>
      <c r="J784" s="47">
        <f t="shared" si="50"/>
        <v>3881.9567569999999</v>
      </c>
      <c r="K784" s="47">
        <f t="shared" si="51"/>
        <v>7017.5611019999997</v>
      </c>
    </row>
    <row r="785" spans="1:11" ht="12" customHeight="1" x14ac:dyDescent="0.2">
      <c r="A785" s="39" t="s">
        <v>651</v>
      </c>
      <c r="B785" t="s">
        <v>236</v>
      </c>
      <c r="C785" s="37">
        <v>4114576</v>
      </c>
      <c r="D785" s="37">
        <v>20192355</v>
      </c>
      <c r="E785" s="40"/>
      <c r="F785" s="46" t="str">
        <f t="shared" si="48"/>
        <v>2021–22 NGRA</v>
      </c>
      <c r="G785" s="46" t="str">
        <f t="array" ref="G785">A785&amp;" "&amp;SUM(IF(A785=FinyearEx,IF(C785&lt;=QldEx,1,0),0))</f>
        <v>2021–22 92</v>
      </c>
      <c r="H785" s="46" t="str">
        <f t="array" ref="H785">A785&amp;" "&amp;SUM(IF(A785=FinyearEx,IF(D785&lt;=AustraliaEx,1,0),0))</f>
        <v>2021–22 107</v>
      </c>
      <c r="I785" s="46" t="str">
        <f t="shared" si="49"/>
        <v>NGRA</v>
      </c>
      <c r="J785" s="47">
        <f t="shared" si="50"/>
        <v>4.1145759999999996</v>
      </c>
      <c r="K785" s="47">
        <f t="shared" si="51"/>
        <v>20.192354999999999</v>
      </c>
    </row>
    <row r="786" spans="1:11" ht="12" customHeight="1" x14ac:dyDescent="0.2">
      <c r="A786" s="39" t="s">
        <v>651</v>
      </c>
      <c r="B786" t="s">
        <v>237</v>
      </c>
      <c r="C786" s="37">
        <v>40928</v>
      </c>
      <c r="D786" s="37">
        <v>6085893</v>
      </c>
      <c r="E786" s="40"/>
      <c r="F786" s="46" t="str">
        <f t="shared" si="48"/>
        <v>2021–22 NICA</v>
      </c>
      <c r="G786" s="46" t="str">
        <f t="array" ref="G786">A786&amp;" "&amp;SUM(IF(A786=FinyearEx,IF(C786&lt;=QldEx,1,0),0))</f>
        <v>2021–22 174</v>
      </c>
      <c r="H786" s="46" t="str">
        <f t="array" ref="H786">A786&amp;" "&amp;SUM(IF(A786=FinyearEx,IF(D786&lt;=AustraliaEx,1,0),0))</f>
        <v>2021–22 136</v>
      </c>
      <c r="I786" s="46" t="str">
        <f t="shared" si="49"/>
        <v>NICA</v>
      </c>
      <c r="J786" s="47">
        <f t="shared" si="50"/>
        <v>4.0927999999999999E-2</v>
      </c>
      <c r="K786" s="47">
        <f t="shared" si="51"/>
        <v>6.0858930000000004</v>
      </c>
    </row>
    <row r="787" spans="1:11" ht="12" customHeight="1" x14ac:dyDescent="0.2">
      <c r="A787" s="39" t="s">
        <v>651</v>
      </c>
      <c r="B787" t="s">
        <v>238</v>
      </c>
      <c r="C787" s="37">
        <v>24929</v>
      </c>
      <c r="D787" s="37">
        <v>987591</v>
      </c>
      <c r="E787" s="40"/>
      <c r="F787" s="46" t="str">
        <f t="shared" si="48"/>
        <v>2021–22 NIGE</v>
      </c>
      <c r="G787" s="46" t="str">
        <f t="array" ref="G787">A787&amp;" "&amp;SUM(IF(A787=FinyearEx,IF(C787&lt;=QldEx,1,0),0))</f>
        <v>2021–22 177</v>
      </c>
      <c r="H787" s="46" t="str">
        <f t="array" ref="H787">A787&amp;" "&amp;SUM(IF(A787=FinyearEx,IF(D787&lt;=AustraliaEx,1,0),0))</f>
        <v>2021–22 182</v>
      </c>
      <c r="I787" s="46" t="str">
        <f t="shared" si="49"/>
        <v>NIGE</v>
      </c>
      <c r="J787" s="47">
        <f t="shared" si="50"/>
        <v>2.4929E-2</v>
      </c>
      <c r="K787" s="47">
        <f t="shared" si="51"/>
        <v>0.987591</v>
      </c>
    </row>
    <row r="788" spans="1:11" ht="12" customHeight="1" x14ac:dyDescent="0.2">
      <c r="A788" s="39" t="s">
        <v>651</v>
      </c>
      <c r="B788" t="s">
        <v>239</v>
      </c>
      <c r="C788" s="37">
        <v>62969</v>
      </c>
      <c r="D788" s="37">
        <v>148772</v>
      </c>
      <c r="E788" s="40"/>
      <c r="F788" s="46" t="str">
        <f t="shared" si="48"/>
        <v>2021–22 NIUE</v>
      </c>
      <c r="G788" s="46" t="str">
        <f t="array" ref="G788">A788&amp;" "&amp;SUM(IF(A788=FinyearEx,IF(C788&lt;=QldEx,1,0),0))</f>
        <v>2021–22 165</v>
      </c>
      <c r="H788" s="46" t="str">
        <f t="array" ref="H788">A788&amp;" "&amp;SUM(IF(A788=FinyearEx,IF(D788&lt;=AustraliaEx,1,0),0))</f>
        <v>2021–22 200</v>
      </c>
      <c r="I788" s="46" t="str">
        <f t="shared" si="49"/>
        <v>NIUE</v>
      </c>
      <c r="J788" s="47">
        <f t="shared" si="50"/>
        <v>6.2968999999999997E-2</v>
      </c>
      <c r="K788" s="47">
        <f t="shared" si="51"/>
        <v>0.14877199999999999</v>
      </c>
    </row>
    <row r="789" spans="1:11" ht="12" customHeight="1" x14ac:dyDescent="0.2">
      <c r="A789" s="39" t="s">
        <v>651</v>
      </c>
      <c r="B789" t="s">
        <v>240</v>
      </c>
      <c r="C789" s="37">
        <v>11434295</v>
      </c>
      <c r="D789" s="37">
        <v>18278716</v>
      </c>
      <c r="E789" s="40"/>
      <c r="F789" s="46" t="str">
        <f t="shared" si="48"/>
        <v>2021–22 NORF</v>
      </c>
      <c r="G789" s="46" t="str">
        <f t="array" ref="G789">A789&amp;" "&amp;SUM(IF(A789=FinyearEx,IF(C789&lt;=QldEx,1,0),0))</f>
        <v>2021–22 70</v>
      </c>
      <c r="H789" s="46" t="str">
        <f t="array" ref="H789">A789&amp;" "&amp;SUM(IF(A789=FinyearEx,IF(D789&lt;=AustraliaEx,1,0),0))</f>
        <v>2021–22 112</v>
      </c>
      <c r="I789" s="46" t="str">
        <f t="shared" si="49"/>
        <v>NORF</v>
      </c>
      <c r="J789" s="47">
        <f t="shared" si="50"/>
        <v>11.434295000000001</v>
      </c>
      <c r="K789" s="47">
        <f t="shared" si="51"/>
        <v>18.278715999999999</v>
      </c>
    </row>
    <row r="790" spans="1:11" ht="12" customHeight="1" x14ac:dyDescent="0.2">
      <c r="A790" s="39" t="s">
        <v>651</v>
      </c>
      <c r="B790" t="s">
        <v>241</v>
      </c>
      <c r="C790" s="37">
        <v>10717378</v>
      </c>
      <c r="D790" s="37">
        <v>156691160</v>
      </c>
      <c r="E790" s="40"/>
      <c r="F790" s="46" t="str">
        <f t="shared" si="48"/>
        <v>2021–22 NWAY</v>
      </c>
      <c r="G790" s="46" t="str">
        <f t="array" ref="G790">A790&amp;" "&amp;SUM(IF(A790=FinyearEx,IF(C790&lt;=QldEx,1,0),0))</f>
        <v>2021–22 71</v>
      </c>
      <c r="H790" s="46" t="str">
        <f t="array" ref="H790">A790&amp;" "&amp;SUM(IF(A790=FinyearEx,IF(D790&lt;=AustraliaEx,1,0),0))</f>
        <v>2021–22 60</v>
      </c>
      <c r="I790" s="46" t="str">
        <f t="shared" si="49"/>
        <v>NWAY</v>
      </c>
      <c r="J790" s="47">
        <f t="shared" si="50"/>
        <v>10.717378</v>
      </c>
      <c r="K790" s="47">
        <f t="shared" si="51"/>
        <v>156.69116</v>
      </c>
    </row>
    <row r="791" spans="1:11" ht="12" customHeight="1" x14ac:dyDescent="0.2">
      <c r="A791" s="39" t="s">
        <v>651</v>
      </c>
      <c r="B791" t="s">
        <v>242</v>
      </c>
      <c r="C791" s="37">
        <v>1342645845</v>
      </c>
      <c r="D791" s="37">
        <v>12041861385</v>
      </c>
      <c r="E791" s="40"/>
      <c r="F791" s="46" t="str">
        <f t="shared" si="48"/>
        <v>2021–22 NZ</v>
      </c>
      <c r="G791" s="46" t="str">
        <f t="array" ref="G791">A791&amp;" "&amp;SUM(IF(A791=FinyearEx,IF(C791&lt;=QldEx,1,0),0))</f>
        <v>2021–22 12</v>
      </c>
      <c r="H791" s="46" t="str">
        <f t="array" ref="H791">A791&amp;" "&amp;SUM(IF(A791=FinyearEx,IF(D791&lt;=AustraliaEx,1,0),0))</f>
        <v>2021–22 9</v>
      </c>
      <c r="I791" s="46" t="str">
        <f t="shared" si="49"/>
        <v>NZ</v>
      </c>
      <c r="J791" s="47">
        <f t="shared" si="50"/>
        <v>1342.645845</v>
      </c>
      <c r="K791" s="47">
        <f t="shared" si="51"/>
        <v>12041.861385</v>
      </c>
    </row>
    <row r="792" spans="1:11" ht="12" customHeight="1" x14ac:dyDescent="0.2">
      <c r="A792" s="39" t="s">
        <v>651</v>
      </c>
      <c r="B792" t="s">
        <v>243</v>
      </c>
      <c r="C792" s="37">
        <v>322309522</v>
      </c>
      <c r="D792" s="37">
        <v>550496618</v>
      </c>
      <c r="E792" s="40"/>
      <c r="F792" s="46" t="str">
        <f t="shared" si="48"/>
        <v>2021–22 OMAN</v>
      </c>
      <c r="G792" s="46" t="str">
        <f t="array" ref="G792">A792&amp;" "&amp;SUM(IF(A792=FinyearEx,IF(C792&lt;=QldEx,1,0),0))</f>
        <v>2021–22 31</v>
      </c>
      <c r="H792" s="46" t="str">
        <f t="array" ref="H792">A792&amp;" "&amp;SUM(IF(A792=FinyearEx,IF(D792&lt;=AustraliaEx,1,0),0))</f>
        <v>2021–22 46</v>
      </c>
      <c r="I792" s="46" t="str">
        <f t="shared" si="49"/>
        <v>OMAN</v>
      </c>
      <c r="J792" s="47">
        <f t="shared" si="50"/>
        <v>322.30952200000002</v>
      </c>
      <c r="K792" s="47">
        <f t="shared" si="51"/>
        <v>550.49661800000001</v>
      </c>
    </row>
    <row r="793" spans="1:11" ht="12" customHeight="1" x14ac:dyDescent="0.2">
      <c r="A793" s="39" t="s">
        <v>651</v>
      </c>
      <c r="B793" t="s">
        <v>244</v>
      </c>
      <c r="C793" s="37">
        <v>158024837</v>
      </c>
      <c r="D793" s="37">
        <v>579122388</v>
      </c>
      <c r="E793" s="40"/>
      <c r="F793" s="46" t="str">
        <f t="shared" si="48"/>
        <v>2021–22 PAKI</v>
      </c>
      <c r="G793" s="46" t="str">
        <f t="array" ref="G793">A793&amp;" "&amp;SUM(IF(A793=FinyearEx,IF(C793&lt;=QldEx,1,0),0))</f>
        <v>2021–22 37</v>
      </c>
      <c r="H793" s="46" t="str">
        <f t="array" ref="H793">A793&amp;" "&amp;SUM(IF(A793=FinyearEx,IF(D793&lt;=AustraliaEx,1,0),0))</f>
        <v>2021–22 44</v>
      </c>
      <c r="I793" s="46" t="str">
        <f t="shared" si="49"/>
        <v>PAKI</v>
      </c>
      <c r="J793" s="47">
        <f t="shared" si="50"/>
        <v>158.02483699999999</v>
      </c>
      <c r="K793" s="47">
        <f t="shared" si="51"/>
        <v>579.122388</v>
      </c>
    </row>
    <row r="794" spans="1:11" ht="12" customHeight="1" x14ac:dyDescent="0.2">
      <c r="A794" s="39" t="s">
        <v>651</v>
      </c>
      <c r="B794" t="s">
        <v>245</v>
      </c>
      <c r="C794" s="37">
        <v>141278</v>
      </c>
      <c r="D794" s="37">
        <v>2526259</v>
      </c>
      <c r="E794" s="40"/>
      <c r="F794" s="46" t="str">
        <f t="shared" si="48"/>
        <v>2021–22 PALU</v>
      </c>
      <c r="G794" s="46" t="str">
        <f t="array" ref="G794">A794&amp;" "&amp;SUM(IF(A794=FinyearEx,IF(C794&lt;=QldEx,1,0),0))</f>
        <v>2021–22 156</v>
      </c>
      <c r="H794" s="46" t="str">
        <f t="array" ref="H794">A794&amp;" "&amp;SUM(IF(A794=FinyearEx,IF(D794&lt;=AustraliaEx,1,0),0))</f>
        <v>2021–22 163</v>
      </c>
      <c r="I794" s="46" t="str">
        <f t="shared" si="49"/>
        <v>PALU</v>
      </c>
      <c r="J794" s="47">
        <f t="shared" si="50"/>
        <v>0.14127799999999999</v>
      </c>
      <c r="K794" s="47">
        <f t="shared" si="51"/>
        <v>2.526259</v>
      </c>
    </row>
    <row r="795" spans="1:11" ht="12" customHeight="1" x14ac:dyDescent="0.2">
      <c r="A795" s="39" t="s">
        <v>651</v>
      </c>
      <c r="B795" t="s">
        <v>246</v>
      </c>
      <c r="C795" s="37">
        <v>18573409</v>
      </c>
      <c r="D795" s="37">
        <v>134996528</v>
      </c>
      <c r="E795" s="40"/>
      <c r="F795" s="46" t="str">
        <f t="shared" si="48"/>
        <v>2021–22 PERU</v>
      </c>
      <c r="G795" s="46" t="str">
        <f t="array" ref="G795">A795&amp;" "&amp;SUM(IF(A795=FinyearEx,IF(C795&lt;=QldEx,1,0),0))</f>
        <v>2021–22 61</v>
      </c>
      <c r="H795" s="46" t="str">
        <f t="array" ref="H795">A795&amp;" "&amp;SUM(IF(A795=FinyearEx,IF(D795&lt;=AustraliaEx,1,0),0))</f>
        <v>2021–22 64</v>
      </c>
      <c r="I795" s="46" t="str">
        <f t="shared" si="49"/>
        <v>PERU</v>
      </c>
      <c r="J795" s="47">
        <f t="shared" si="50"/>
        <v>18.573409000000002</v>
      </c>
      <c r="K795" s="47">
        <f t="shared" si="51"/>
        <v>134.99652800000001</v>
      </c>
    </row>
    <row r="796" spans="1:11" ht="12" customHeight="1" x14ac:dyDescent="0.2">
      <c r="A796" s="39" t="s">
        <v>651</v>
      </c>
      <c r="B796" t="s">
        <v>247</v>
      </c>
      <c r="C796" s="37">
        <v>322312657</v>
      </c>
      <c r="D796" s="37">
        <v>4650550421</v>
      </c>
      <c r="E796" s="40"/>
      <c r="F796" s="46" t="str">
        <f t="shared" si="48"/>
        <v>2021–22 PHIL</v>
      </c>
      <c r="G796" s="46" t="str">
        <f t="array" ref="G796">A796&amp;" "&amp;SUM(IF(A796=FinyearEx,IF(C796&lt;=QldEx,1,0),0))</f>
        <v>2021–22 30</v>
      </c>
      <c r="H796" s="46" t="str">
        <f t="array" ref="H796">A796&amp;" "&amp;SUM(IF(A796=FinyearEx,IF(D796&lt;=AustraliaEx,1,0),0))</f>
        <v>2021–22 16</v>
      </c>
      <c r="I796" s="46" t="str">
        <f t="shared" si="49"/>
        <v>PHIL</v>
      </c>
      <c r="J796" s="47">
        <f t="shared" si="50"/>
        <v>322.312657</v>
      </c>
      <c r="K796" s="47">
        <f t="shared" si="51"/>
        <v>4650.5504209999999</v>
      </c>
    </row>
    <row r="797" spans="1:11" ht="12" customHeight="1" x14ac:dyDescent="0.2">
      <c r="A797" s="39" t="s">
        <v>651</v>
      </c>
      <c r="B797" t="s">
        <v>249</v>
      </c>
      <c r="C797" s="37">
        <v>5614392</v>
      </c>
      <c r="D797" s="37">
        <v>54058212</v>
      </c>
      <c r="E797" s="40"/>
      <c r="F797" s="46" t="str">
        <f t="shared" si="48"/>
        <v>2021–22 PLYN</v>
      </c>
      <c r="G797" s="46" t="str">
        <f t="array" ref="G797">A797&amp;" "&amp;SUM(IF(A797=FinyearEx,IF(C797&lt;=QldEx,1,0),0))</f>
        <v>2021–22 81</v>
      </c>
      <c r="H797" s="46" t="str">
        <f t="array" ref="H797">A797&amp;" "&amp;SUM(IF(A797=FinyearEx,IF(D797&lt;=AustraliaEx,1,0),0))</f>
        <v>2021–22 83</v>
      </c>
      <c r="I797" s="46" t="str">
        <f t="shared" si="49"/>
        <v>PLYN</v>
      </c>
      <c r="J797" s="47">
        <f t="shared" si="50"/>
        <v>5.6143919999999996</v>
      </c>
      <c r="K797" s="47">
        <f t="shared" si="51"/>
        <v>54.058211999999997</v>
      </c>
    </row>
    <row r="798" spans="1:11" ht="12" customHeight="1" x14ac:dyDescent="0.2">
      <c r="A798" s="39" t="s">
        <v>651</v>
      </c>
      <c r="B798" t="s">
        <v>250</v>
      </c>
      <c r="C798">
        <v>783823017</v>
      </c>
      <c r="D798" s="37">
        <v>2320570371</v>
      </c>
      <c r="E798" s="40"/>
      <c r="F798" s="46" t="str">
        <f t="shared" si="48"/>
        <v>2021–22 PNG</v>
      </c>
      <c r="G798" s="46" t="str">
        <f t="array" ref="G798">A798&amp;" "&amp;SUM(IF(A798=FinyearEx,IF(C798&lt;=QldEx,1,0),0))</f>
        <v>2021–22 18</v>
      </c>
      <c r="H798" s="46" t="str">
        <f t="array" ref="H798">A798&amp;" "&amp;SUM(IF(A798=FinyearEx,IF(D798&lt;=AustraliaEx,1,0),0))</f>
        <v>2021–22 22</v>
      </c>
      <c r="I798" s="46" t="str">
        <f t="shared" si="49"/>
        <v>PNG</v>
      </c>
      <c r="J798" s="47">
        <f t="shared" si="50"/>
        <v>783.82301700000005</v>
      </c>
      <c r="K798" s="47">
        <f t="shared" si="51"/>
        <v>2320.5703709999998</v>
      </c>
    </row>
    <row r="799" spans="1:11" ht="12" customHeight="1" x14ac:dyDescent="0.2">
      <c r="A799" s="39" t="s">
        <v>651</v>
      </c>
      <c r="B799" t="s">
        <v>251</v>
      </c>
      <c r="C799" s="37">
        <v>3084283</v>
      </c>
      <c r="D799" s="37">
        <v>102784978</v>
      </c>
      <c r="E799" s="40"/>
      <c r="F799" s="46" t="str">
        <f t="shared" si="48"/>
        <v>2021–22 PNMA</v>
      </c>
      <c r="G799" s="46" t="str">
        <f t="array" ref="G799">A799&amp;" "&amp;SUM(IF(A799=FinyearEx,IF(C799&lt;=QldEx,1,0),0))</f>
        <v>2021–22 95</v>
      </c>
      <c r="H799" s="46" t="str">
        <f t="array" ref="H799">A799&amp;" "&amp;SUM(IF(A799=FinyearEx,IF(D799&lt;=AustraliaEx,1,0),0))</f>
        <v>2021–22 71</v>
      </c>
      <c r="I799" s="46" t="str">
        <f t="shared" si="49"/>
        <v>PNMA</v>
      </c>
      <c r="J799" s="47">
        <f t="shared" si="50"/>
        <v>3.0842830000000001</v>
      </c>
      <c r="K799" s="47">
        <f t="shared" si="51"/>
        <v>102.784978</v>
      </c>
    </row>
    <row r="800" spans="1:11" ht="12" customHeight="1" x14ac:dyDescent="0.2">
      <c r="A800" s="39" t="s">
        <v>651</v>
      </c>
      <c r="B800" t="s">
        <v>252</v>
      </c>
      <c r="C800" s="37">
        <v>697033861</v>
      </c>
      <c r="D800" s="37">
        <v>1075160596</v>
      </c>
      <c r="E800" s="40"/>
      <c r="F800" s="46" t="str">
        <f t="shared" si="48"/>
        <v>2021–22 POLA</v>
      </c>
      <c r="G800" s="46" t="str">
        <f t="array" ref="G800">A800&amp;" "&amp;SUM(IF(A800=FinyearEx,IF(C800&lt;=QldEx,1,0),0))</f>
        <v>2021–22 20</v>
      </c>
      <c r="H800" s="46" t="str">
        <f t="array" ref="H800">A800&amp;" "&amp;SUM(IF(A800=FinyearEx,IF(D800&lt;=AustraliaEx,1,0),0))</f>
        <v>2021–22 35</v>
      </c>
      <c r="I800" s="46" t="str">
        <f t="shared" si="49"/>
        <v>POLA</v>
      </c>
      <c r="J800" s="47">
        <f t="shared" si="50"/>
        <v>697.033861</v>
      </c>
      <c r="K800" s="47">
        <f t="shared" si="51"/>
        <v>1075.1605959999999</v>
      </c>
    </row>
    <row r="801" spans="1:11" ht="12" customHeight="1" x14ac:dyDescent="0.2">
      <c r="A801" s="39" t="s">
        <v>651</v>
      </c>
      <c r="B801" t="s">
        <v>253</v>
      </c>
      <c r="C801" s="37">
        <v>4587585</v>
      </c>
      <c r="D801" s="37">
        <v>25890548</v>
      </c>
      <c r="E801" s="40"/>
      <c r="F801" s="46" t="str">
        <f t="shared" si="48"/>
        <v>2021–22 PORT</v>
      </c>
      <c r="G801" s="46" t="str">
        <f t="array" ref="G801">A801&amp;" "&amp;SUM(IF(A801=FinyearEx,IF(C801&lt;=QldEx,1,0),0))</f>
        <v>2021–22 89</v>
      </c>
      <c r="H801" s="46" t="str">
        <f t="array" ref="H801">A801&amp;" "&amp;SUM(IF(A801=FinyearEx,IF(D801&lt;=AustraliaEx,1,0),0))</f>
        <v>2021–22 97</v>
      </c>
      <c r="I801" s="46" t="str">
        <f t="shared" si="49"/>
        <v>PORT</v>
      </c>
      <c r="J801" s="47">
        <f t="shared" si="50"/>
        <v>4.5875849999999998</v>
      </c>
      <c r="K801" s="47">
        <f t="shared" si="51"/>
        <v>25.890547999999999</v>
      </c>
    </row>
    <row r="802" spans="1:11" ht="12" customHeight="1" x14ac:dyDescent="0.2">
      <c r="A802" s="39" t="s">
        <v>651</v>
      </c>
      <c r="B802" t="s">
        <v>254</v>
      </c>
      <c r="C802" s="37">
        <v>269642</v>
      </c>
      <c r="D802" s="37">
        <v>975085</v>
      </c>
      <c r="E802" s="40"/>
      <c r="F802" s="46" t="str">
        <f t="shared" si="48"/>
        <v>2021–22 PRGY</v>
      </c>
      <c r="G802" s="46" t="str">
        <f t="array" ref="G802">A802&amp;" "&amp;SUM(IF(A802=FinyearEx,IF(C802&lt;=QldEx,1,0),0))</f>
        <v>2021–22 145</v>
      </c>
      <c r="H802" s="46" t="str">
        <f t="array" ref="H802">A802&amp;" "&amp;SUM(IF(A802=FinyearEx,IF(D802&lt;=AustraliaEx,1,0),0))</f>
        <v>2021–22 183</v>
      </c>
      <c r="I802" s="46" t="str">
        <f t="shared" si="49"/>
        <v>PRGY</v>
      </c>
      <c r="J802" s="47">
        <f t="shared" si="50"/>
        <v>0.26964199999999999</v>
      </c>
      <c r="K802" s="47">
        <f t="shared" si="51"/>
        <v>0.97508499999999998</v>
      </c>
    </row>
    <row r="803" spans="1:11" ht="12" customHeight="1" x14ac:dyDescent="0.2">
      <c r="A803" s="39" t="s">
        <v>651</v>
      </c>
      <c r="B803" t="s">
        <v>255</v>
      </c>
      <c r="C803">
        <v>28110852</v>
      </c>
      <c r="D803" s="37">
        <v>99690784</v>
      </c>
      <c r="E803" s="40"/>
      <c r="F803" s="46" t="str">
        <f t="shared" si="48"/>
        <v>2021–22 PSIA</v>
      </c>
      <c r="G803" s="46" t="str">
        <f t="array" ref="G803">A803&amp;" "&amp;SUM(IF(A803=FinyearEx,IF(C803&lt;=QldEx,1,0),0))</f>
        <v>2021–22 54</v>
      </c>
      <c r="H803" s="46" t="str">
        <f t="array" ref="H803">A803&amp;" "&amp;SUM(IF(A803=FinyearEx,IF(D803&lt;=AustraliaEx,1,0),0))</f>
        <v>2021–22 73</v>
      </c>
      <c r="I803" s="46" t="str">
        <f t="shared" si="49"/>
        <v>PSIA</v>
      </c>
      <c r="J803" s="47">
        <f t="shared" si="50"/>
        <v>28.110852000000001</v>
      </c>
      <c r="K803" s="47">
        <f t="shared" si="51"/>
        <v>99.690783999999994</v>
      </c>
    </row>
    <row r="804" spans="1:11" ht="12" customHeight="1" x14ac:dyDescent="0.2">
      <c r="A804" s="39" t="s">
        <v>651</v>
      </c>
      <c r="B804" t="s">
        <v>256</v>
      </c>
      <c r="C804" s="37">
        <v>88965688</v>
      </c>
      <c r="D804" s="37">
        <v>992457272</v>
      </c>
      <c r="E804" s="40"/>
      <c r="F804" s="46" t="str">
        <f t="shared" si="48"/>
        <v>2021–22 QATA</v>
      </c>
      <c r="G804" s="46" t="str">
        <f t="array" ref="G804">A804&amp;" "&amp;SUM(IF(A804=FinyearEx,IF(C804&lt;=QldEx,1,0),0))</f>
        <v>2021–22 41</v>
      </c>
      <c r="H804" s="46" t="str">
        <f t="array" ref="H804">A804&amp;" "&amp;SUM(IF(A804=FinyearEx,IF(D804&lt;=AustraliaEx,1,0),0))</f>
        <v>2021–22 36</v>
      </c>
      <c r="I804" s="46" t="str">
        <f t="shared" si="49"/>
        <v>QATA</v>
      </c>
      <c r="J804" s="47">
        <f t="shared" si="50"/>
        <v>88.965688</v>
      </c>
      <c r="K804" s="47">
        <f t="shared" si="51"/>
        <v>992.45727199999999</v>
      </c>
    </row>
    <row r="805" spans="1:11" ht="12" customHeight="1" x14ac:dyDescent="0.2">
      <c r="A805" s="39" t="s">
        <v>651</v>
      </c>
      <c r="B805" t="s">
        <v>257</v>
      </c>
      <c r="C805" s="37">
        <v>286983</v>
      </c>
      <c r="D805" s="37">
        <v>5149090</v>
      </c>
      <c r="E805" s="40"/>
      <c r="F805" s="46" t="str">
        <f t="shared" si="48"/>
        <v>2021–22 REUN</v>
      </c>
      <c r="G805" s="46" t="str">
        <f t="array" ref="G805">A805&amp;" "&amp;SUM(IF(A805=FinyearEx,IF(C805&lt;=QldEx,1,0),0))</f>
        <v>2021–22 143</v>
      </c>
      <c r="H805" s="46" t="str">
        <f t="array" ref="H805">A805&amp;" "&amp;SUM(IF(A805=FinyearEx,IF(D805&lt;=AustraliaEx,1,0),0))</f>
        <v>2021–22 140</v>
      </c>
      <c r="I805" s="46" t="str">
        <f t="shared" si="49"/>
        <v>REUN</v>
      </c>
      <c r="J805" s="47">
        <f t="shared" si="50"/>
        <v>0.28698299999999999</v>
      </c>
      <c r="K805" s="47">
        <f t="shared" si="51"/>
        <v>5.1490900000000002</v>
      </c>
    </row>
    <row r="806" spans="1:11" ht="12" customHeight="1" x14ac:dyDescent="0.2">
      <c r="A806" s="39" t="s">
        <v>651</v>
      </c>
      <c r="B806" t="s">
        <v>258</v>
      </c>
      <c r="C806" s="37">
        <v>1887299</v>
      </c>
      <c r="D806" s="37">
        <v>10156302</v>
      </c>
      <c r="E806" s="40"/>
      <c r="F806" s="46" t="str">
        <f t="shared" si="48"/>
        <v>2021–22 RICO</v>
      </c>
      <c r="G806" s="46" t="str">
        <f t="array" ref="G806">A806&amp;" "&amp;SUM(IF(A806=FinyearEx,IF(C806&lt;=QldEx,1,0),0))</f>
        <v>2021–22 102</v>
      </c>
      <c r="H806" s="46" t="str">
        <f t="array" ref="H806">A806&amp;" "&amp;SUM(IF(A806=FinyearEx,IF(D806&lt;=AustraliaEx,1,0),0))</f>
        <v>2021–22 128</v>
      </c>
      <c r="I806" s="46" t="str">
        <f t="shared" si="49"/>
        <v>RICO</v>
      </c>
      <c r="J806" s="47">
        <f t="shared" si="50"/>
        <v>1.8872990000000001</v>
      </c>
      <c r="K806" s="47">
        <f t="shared" si="51"/>
        <v>10.156302</v>
      </c>
    </row>
    <row r="807" spans="1:11" ht="12" customHeight="1" x14ac:dyDescent="0.2">
      <c r="A807" s="39" t="s">
        <v>651</v>
      </c>
      <c r="B807" t="s">
        <v>259</v>
      </c>
      <c r="C807">
        <v>17947475696</v>
      </c>
      <c r="D807" s="37">
        <v>46251339938</v>
      </c>
      <c r="E807" s="40"/>
      <c r="F807" s="46" t="str">
        <f t="shared" si="48"/>
        <v>2021–22 RKOR</v>
      </c>
      <c r="G807" s="46" t="str">
        <f t="array" ref="G807">A807&amp;" "&amp;SUM(IF(A807=FinyearEx,IF(C807&lt;=QldEx,1,0),0))</f>
        <v>2021–22 3</v>
      </c>
      <c r="H807" s="46" t="str">
        <f t="array" ref="H807">A807&amp;" "&amp;SUM(IF(A807=FinyearEx,IF(D807&lt;=AustraliaEx,1,0),0))</f>
        <v>2021–22 3</v>
      </c>
      <c r="I807" s="46" t="str">
        <f t="shared" si="49"/>
        <v>RKOR</v>
      </c>
      <c r="J807" s="47">
        <f t="shared" si="50"/>
        <v>17947.475696000001</v>
      </c>
      <c r="K807" s="47">
        <f t="shared" si="51"/>
        <v>46251.339937999997</v>
      </c>
    </row>
    <row r="808" spans="1:11" ht="12" customHeight="1" x14ac:dyDescent="0.2">
      <c r="A808" s="39" t="s">
        <v>651</v>
      </c>
      <c r="B808" t="s">
        <v>260</v>
      </c>
      <c r="C808" s="37">
        <v>2004550</v>
      </c>
      <c r="D808" s="37">
        <v>25401511</v>
      </c>
      <c r="E808" s="40"/>
      <c r="F808" s="46" t="str">
        <f t="shared" si="48"/>
        <v>2021–22 ROUM</v>
      </c>
      <c r="G808" s="46" t="str">
        <f t="array" ref="G808">A808&amp;" "&amp;SUM(IF(A808=FinyearEx,IF(C808&lt;=QldEx,1,0),0))</f>
        <v>2021–22 101</v>
      </c>
      <c r="H808" s="46" t="str">
        <f t="array" ref="H808">A808&amp;" "&amp;SUM(IF(A808=FinyearEx,IF(D808&lt;=AustraliaEx,1,0),0))</f>
        <v>2021–22 99</v>
      </c>
      <c r="I808" s="46" t="str">
        <f t="shared" si="49"/>
        <v>ROUM</v>
      </c>
      <c r="J808" s="47">
        <f t="shared" si="50"/>
        <v>2.0045500000000001</v>
      </c>
      <c r="K808" s="47">
        <f t="shared" si="51"/>
        <v>25.401510999999999</v>
      </c>
    </row>
    <row r="809" spans="1:11" ht="12" customHeight="1" x14ac:dyDescent="0.2">
      <c r="A809" s="39" t="s">
        <v>651</v>
      </c>
      <c r="B809" t="s">
        <v>261</v>
      </c>
      <c r="C809" s="37">
        <v>440966581</v>
      </c>
      <c r="D809" s="37">
        <v>671532669</v>
      </c>
      <c r="E809" s="40"/>
      <c r="F809" s="46" t="str">
        <f t="shared" si="48"/>
        <v>2021–22 RUSS</v>
      </c>
      <c r="G809" s="46" t="str">
        <f t="array" ref="G809">A809&amp;" "&amp;SUM(IF(A809=FinyearEx,IF(C809&lt;=QldEx,1,0),0))</f>
        <v>2021–22 26</v>
      </c>
      <c r="H809" s="46" t="str">
        <f t="array" ref="H809">A809&amp;" "&amp;SUM(IF(A809=FinyearEx,IF(D809&lt;=AustraliaEx,1,0),0))</f>
        <v>2021–22 43</v>
      </c>
      <c r="I809" s="46" t="str">
        <f t="shared" si="49"/>
        <v>RUSS</v>
      </c>
      <c r="J809" s="47">
        <f t="shared" si="50"/>
        <v>440.96658100000002</v>
      </c>
      <c r="K809" s="47">
        <f t="shared" si="51"/>
        <v>671.53266900000006</v>
      </c>
    </row>
    <row r="810" spans="1:11" ht="12" customHeight="1" x14ac:dyDescent="0.2">
      <c r="A810" s="39" t="s">
        <v>651</v>
      </c>
      <c r="B810" t="s">
        <v>324</v>
      </c>
      <c r="C810" s="37">
        <v>29911</v>
      </c>
      <c r="D810" s="37">
        <v>25230268</v>
      </c>
      <c r="E810" s="40"/>
      <c r="F810" s="46" t="str">
        <f t="shared" si="48"/>
        <v>2021–22 RWAN</v>
      </c>
      <c r="G810" s="46" t="str">
        <f t="array" ref="G810">A810&amp;" "&amp;SUM(IF(A810=FinyearEx,IF(C810&lt;=QldEx,1,0),0))</f>
        <v>2021–22 175</v>
      </c>
      <c r="H810" s="46" t="str">
        <f t="array" ref="H810">A810&amp;" "&amp;SUM(IF(A810=FinyearEx,IF(D810&lt;=AustraliaEx,1,0),0))</f>
        <v>2021–22 100</v>
      </c>
      <c r="I810" s="46" t="str">
        <f t="shared" si="49"/>
        <v>RWAN</v>
      </c>
      <c r="J810" s="47">
        <f t="shared" si="50"/>
        <v>2.9911E-2</v>
      </c>
      <c r="K810" s="47">
        <f t="shared" si="51"/>
        <v>25.230267999999999</v>
      </c>
    </row>
    <row r="811" spans="1:11" ht="12" customHeight="1" x14ac:dyDescent="0.2">
      <c r="A811" s="39" t="s">
        <v>651</v>
      </c>
      <c r="B811" t="s">
        <v>262</v>
      </c>
      <c r="C811" s="37">
        <v>429186746</v>
      </c>
      <c r="D811" s="37">
        <v>1793784791</v>
      </c>
      <c r="E811" s="40"/>
      <c r="F811" s="46" t="str">
        <f t="shared" si="48"/>
        <v>2021–22 SAFR</v>
      </c>
      <c r="G811" s="46" t="str">
        <f t="array" ref="G811">A811&amp;" "&amp;SUM(IF(A811=FinyearEx,IF(C811&lt;=QldEx,1,0),0))</f>
        <v>2021–22 27</v>
      </c>
      <c r="H811" s="46" t="str">
        <f t="array" ref="H811">A811&amp;" "&amp;SUM(IF(A811=FinyearEx,IF(D811&lt;=AustraliaEx,1,0),0))</f>
        <v>2021–22 28</v>
      </c>
      <c r="I811" s="46" t="str">
        <f t="shared" si="49"/>
        <v>SAFR</v>
      </c>
      <c r="J811" s="47">
        <f t="shared" si="50"/>
        <v>429.18674600000003</v>
      </c>
      <c r="K811" s="47">
        <f t="shared" si="51"/>
        <v>1793.784791</v>
      </c>
    </row>
    <row r="812" spans="1:11" ht="12" customHeight="1" x14ac:dyDescent="0.2">
      <c r="A812" s="39" t="s">
        <v>651</v>
      </c>
      <c r="B812" t="s">
        <v>263</v>
      </c>
      <c r="C812" s="37">
        <v>973936</v>
      </c>
      <c r="D812" s="37">
        <v>2540988</v>
      </c>
      <c r="E812" s="40"/>
      <c r="F812" s="46" t="str">
        <f t="shared" si="48"/>
        <v>2021–22 SALV</v>
      </c>
      <c r="G812" s="46" t="str">
        <f t="array" ref="G812">A812&amp;" "&amp;SUM(IF(A812=FinyearEx,IF(C812&lt;=QldEx,1,0),0))</f>
        <v>2021–22 118</v>
      </c>
      <c r="H812" s="46" t="str">
        <f t="array" ref="H812">A812&amp;" "&amp;SUM(IF(A812=FinyearEx,IF(D812&lt;=AustraliaEx,1,0),0))</f>
        <v>2021–22 162</v>
      </c>
      <c r="I812" s="46" t="str">
        <f t="shared" si="49"/>
        <v>SALV</v>
      </c>
      <c r="J812" s="47">
        <f t="shared" si="50"/>
        <v>0.97393600000000002</v>
      </c>
      <c r="K812" s="47">
        <f t="shared" si="51"/>
        <v>2.540988</v>
      </c>
    </row>
    <row r="813" spans="1:11" ht="12" customHeight="1" x14ac:dyDescent="0.2">
      <c r="A813" s="39" t="s">
        <v>651</v>
      </c>
      <c r="B813" t="s">
        <v>264</v>
      </c>
      <c r="C813" s="37">
        <v>172438</v>
      </c>
      <c r="D813" s="37">
        <v>11555927</v>
      </c>
      <c r="E813" s="40"/>
      <c r="F813" s="46" t="str">
        <f t="shared" si="48"/>
        <v>2021–22 SAMO</v>
      </c>
      <c r="G813" s="46" t="str">
        <f t="array" ref="G813">A813&amp;" "&amp;SUM(IF(A813=FinyearEx,IF(C813&lt;=QldEx,1,0),0))</f>
        <v>2021–22 151</v>
      </c>
      <c r="H813" s="46" t="str">
        <f t="array" ref="H813">A813&amp;" "&amp;SUM(IF(A813=FinyearEx,IF(D813&lt;=AustraliaEx,1,0),0))</f>
        <v>2021–22 124</v>
      </c>
      <c r="I813" s="46" t="str">
        <f t="shared" si="49"/>
        <v>SAMO</v>
      </c>
      <c r="J813" s="47">
        <f t="shared" si="50"/>
        <v>0.17243800000000001</v>
      </c>
      <c r="K813" s="47">
        <f t="shared" si="51"/>
        <v>11.555927000000001</v>
      </c>
    </row>
    <row r="814" spans="1:11" ht="12" customHeight="1" x14ac:dyDescent="0.2">
      <c r="A814" s="39" t="s">
        <v>651</v>
      </c>
      <c r="B814" t="s">
        <v>265</v>
      </c>
      <c r="C814" s="37">
        <v>146651179</v>
      </c>
      <c r="D814" s="37">
        <v>1921346687</v>
      </c>
      <c r="E814" s="40"/>
      <c r="F814" s="46" t="str">
        <f t="shared" si="48"/>
        <v>2021–22 SAUD</v>
      </c>
      <c r="G814" s="46" t="str">
        <f t="array" ref="G814">A814&amp;" "&amp;SUM(IF(A814=FinyearEx,IF(C814&lt;=QldEx,1,0),0))</f>
        <v>2021–22 38</v>
      </c>
      <c r="H814" s="46" t="str">
        <f t="array" ref="H814">A814&amp;" "&amp;SUM(IF(A814=FinyearEx,IF(D814&lt;=AustraliaEx,1,0),0))</f>
        <v>2021–22 25</v>
      </c>
      <c r="I814" s="46" t="str">
        <f t="shared" si="49"/>
        <v>SAUD</v>
      </c>
      <c r="J814" s="47">
        <f t="shared" si="50"/>
        <v>146.65117900000001</v>
      </c>
      <c r="K814" s="47">
        <f t="shared" si="51"/>
        <v>1921.346687</v>
      </c>
    </row>
    <row r="815" spans="1:11" ht="12" customHeight="1" x14ac:dyDescent="0.2">
      <c r="A815" s="39" t="s">
        <v>651</v>
      </c>
      <c r="B815" t="s">
        <v>266</v>
      </c>
      <c r="C815" s="37">
        <v>4458451</v>
      </c>
      <c r="D815" s="37">
        <v>29922303</v>
      </c>
      <c r="E815" s="40"/>
      <c r="F815" s="46" t="str">
        <f t="shared" si="48"/>
        <v>2021–22 SENE</v>
      </c>
      <c r="G815" s="46" t="str">
        <f t="array" ref="G815">A815&amp;" "&amp;SUM(IF(A815=FinyearEx,IF(C815&lt;=QldEx,1,0),0))</f>
        <v>2021–22 91</v>
      </c>
      <c r="H815" s="46" t="str">
        <f t="array" ref="H815">A815&amp;" "&amp;SUM(IF(A815=FinyearEx,IF(D815&lt;=AustraliaEx,1,0),0))</f>
        <v>2021–22 94</v>
      </c>
      <c r="I815" s="46" t="str">
        <f t="shared" si="49"/>
        <v>SENE</v>
      </c>
      <c r="J815" s="47">
        <f t="shared" si="50"/>
        <v>4.4584510000000002</v>
      </c>
      <c r="K815" s="47">
        <f t="shared" si="51"/>
        <v>29.922302999999999</v>
      </c>
    </row>
    <row r="816" spans="1:11" ht="12" customHeight="1" x14ac:dyDescent="0.2">
      <c r="A816" s="39" t="s">
        <v>651</v>
      </c>
      <c r="B816" t="s">
        <v>267</v>
      </c>
      <c r="C816" s="37">
        <v>54997</v>
      </c>
      <c r="D816" s="37">
        <v>1218786</v>
      </c>
      <c r="E816" s="40"/>
      <c r="F816" s="46" t="str">
        <f t="shared" si="48"/>
        <v>2021–22 SERB</v>
      </c>
      <c r="G816" s="46" t="str">
        <f t="array" ref="G816">A816&amp;" "&amp;SUM(IF(A816=FinyearEx,IF(C816&lt;=QldEx,1,0),0))</f>
        <v>2021–22 171</v>
      </c>
      <c r="H816" s="46" t="str">
        <f t="array" ref="H816">A816&amp;" "&amp;SUM(IF(A816=FinyearEx,IF(D816&lt;=AustraliaEx,1,0),0))</f>
        <v>2021–22 180</v>
      </c>
      <c r="I816" s="46" t="str">
        <f t="shared" si="49"/>
        <v>SERB</v>
      </c>
      <c r="J816" s="47">
        <f t="shared" si="50"/>
        <v>5.4996999999999997E-2</v>
      </c>
      <c r="K816" s="47">
        <f t="shared" si="51"/>
        <v>1.2187859999999999</v>
      </c>
    </row>
    <row r="817" spans="1:11" ht="12" customHeight="1" x14ac:dyDescent="0.2">
      <c r="A817" s="39" t="s">
        <v>651</v>
      </c>
      <c r="B817" t="s">
        <v>268</v>
      </c>
      <c r="C817" s="37">
        <v>751644</v>
      </c>
      <c r="D817" s="37">
        <v>5826333</v>
      </c>
      <c r="E817" s="40"/>
      <c r="F817" s="46" t="str">
        <f t="shared" si="48"/>
        <v>2021–22 SEYC</v>
      </c>
      <c r="G817" s="46" t="str">
        <f t="array" ref="G817">A817&amp;" "&amp;SUM(IF(A817=FinyearEx,IF(C817&lt;=QldEx,1,0),0))</f>
        <v>2021–22 130</v>
      </c>
      <c r="H817" s="46" t="str">
        <f t="array" ref="H817">A817&amp;" "&amp;SUM(IF(A817=FinyearEx,IF(D817&lt;=AustraliaEx,1,0),0))</f>
        <v>2021–22 138</v>
      </c>
      <c r="I817" s="46" t="str">
        <f t="shared" si="49"/>
        <v>SEYC</v>
      </c>
      <c r="J817" s="47">
        <f t="shared" si="50"/>
        <v>0.75164399999999998</v>
      </c>
      <c r="K817" s="47">
        <f t="shared" si="51"/>
        <v>5.826333</v>
      </c>
    </row>
    <row r="818" spans="1:11" ht="12" customHeight="1" x14ac:dyDescent="0.2">
      <c r="A818" s="39" t="s">
        <v>651</v>
      </c>
      <c r="B818" t="s">
        <v>269</v>
      </c>
      <c r="C818" s="37">
        <v>7090009</v>
      </c>
      <c r="D818" s="37">
        <v>1406017861</v>
      </c>
      <c r="E818" s="40"/>
      <c r="F818" s="46" t="str">
        <f t="shared" si="48"/>
        <v>2021–22 SHIP</v>
      </c>
      <c r="G818" s="46" t="str">
        <f t="array" ref="G818">A818&amp;" "&amp;SUM(IF(A818=FinyearEx,IF(C818&lt;=QldEx,1,0),0))</f>
        <v>2021–22 79</v>
      </c>
      <c r="H818" s="46" t="str">
        <f t="array" ref="H818">A818&amp;" "&amp;SUM(IF(A818=FinyearEx,IF(D818&lt;=AustraliaEx,1,0),0))</f>
        <v>2021–22 31</v>
      </c>
      <c r="I818" s="46" t="str">
        <f t="shared" si="49"/>
        <v>SHIP</v>
      </c>
      <c r="J818" s="47">
        <f t="shared" si="50"/>
        <v>7.0900090000000002</v>
      </c>
      <c r="K818" s="47">
        <f t="shared" si="51"/>
        <v>1406.017861</v>
      </c>
    </row>
    <row r="819" spans="1:11" ht="12" customHeight="1" x14ac:dyDescent="0.2">
      <c r="A819" s="39" t="s">
        <v>651</v>
      </c>
      <c r="B819" t="s">
        <v>270</v>
      </c>
      <c r="C819" s="37">
        <v>1281244366</v>
      </c>
      <c r="D819" s="37">
        <v>17186799641</v>
      </c>
      <c r="E819" s="40"/>
      <c r="F819" s="46" t="str">
        <f t="shared" si="48"/>
        <v>2021–22 SING</v>
      </c>
      <c r="G819" s="46" t="str">
        <f t="array" ref="G819">A819&amp;" "&amp;SUM(IF(A819=FinyearEx,IF(C819&lt;=QldEx,1,0),0))</f>
        <v>2021–22 13</v>
      </c>
      <c r="H819" s="46" t="str">
        <f t="array" ref="H819">A819&amp;" "&amp;SUM(IF(A819=FinyearEx,IF(D819&lt;=AustraliaEx,1,0),0))</f>
        <v>2021–22 7</v>
      </c>
      <c r="I819" s="46" t="str">
        <f t="shared" si="49"/>
        <v>SING</v>
      </c>
      <c r="J819" s="47">
        <f t="shared" si="50"/>
        <v>1281.2443659999999</v>
      </c>
      <c r="K819" s="47">
        <f t="shared" si="51"/>
        <v>17186.799641000001</v>
      </c>
    </row>
    <row r="820" spans="1:11" ht="12" customHeight="1" x14ac:dyDescent="0.2">
      <c r="A820" s="39" t="s">
        <v>651</v>
      </c>
      <c r="B820" t="s">
        <v>271</v>
      </c>
      <c r="C820" s="37">
        <v>237589</v>
      </c>
      <c r="D820" s="37">
        <v>1742755</v>
      </c>
      <c r="E820" s="40"/>
      <c r="F820" s="46" t="str">
        <f t="shared" si="48"/>
        <v>2021–22 SLEO</v>
      </c>
      <c r="G820" s="46" t="str">
        <f t="array" ref="G820">A820&amp;" "&amp;SUM(IF(A820=FinyearEx,IF(C820&lt;=QldEx,1,0),0))</f>
        <v>2021–22 148</v>
      </c>
      <c r="H820" s="46" t="str">
        <f t="array" ref="H820">A820&amp;" "&amp;SUM(IF(A820=FinyearEx,IF(D820&lt;=AustraliaEx,1,0),0))</f>
        <v>2021–22 175</v>
      </c>
      <c r="I820" s="46" t="str">
        <f t="shared" si="49"/>
        <v>SLEO</v>
      </c>
      <c r="J820" s="47">
        <f t="shared" si="50"/>
        <v>0.23758899999999999</v>
      </c>
      <c r="K820" s="47">
        <f t="shared" si="51"/>
        <v>1.7427550000000001</v>
      </c>
    </row>
    <row r="821" spans="1:11" ht="12" customHeight="1" x14ac:dyDescent="0.2">
      <c r="A821" s="39" t="s">
        <v>651</v>
      </c>
      <c r="B821" t="s">
        <v>272</v>
      </c>
      <c r="C821" s="37">
        <v>184479250</v>
      </c>
      <c r="D821" s="37">
        <v>295823115</v>
      </c>
      <c r="E821" s="40"/>
      <c r="F821" s="46" t="str">
        <f t="shared" si="48"/>
        <v>2021–22 SLOV</v>
      </c>
      <c r="G821" s="46" t="str">
        <f t="array" ref="G821">A821&amp;" "&amp;SUM(IF(A821=FinyearEx,IF(C821&lt;=QldEx,1,0),0))</f>
        <v>2021–22 35</v>
      </c>
      <c r="H821" s="46" t="str">
        <f t="array" ref="H821">A821&amp;" "&amp;SUM(IF(A821=FinyearEx,IF(D821&lt;=AustraliaEx,1,0),0))</f>
        <v>2021–22 51</v>
      </c>
      <c r="I821" s="46" t="str">
        <f t="shared" si="49"/>
        <v>SLOV</v>
      </c>
      <c r="J821" s="47">
        <f t="shared" si="50"/>
        <v>184.47925000000001</v>
      </c>
      <c r="K821" s="47">
        <f t="shared" si="51"/>
        <v>295.82311499999997</v>
      </c>
    </row>
    <row r="822" spans="1:11" ht="12" customHeight="1" x14ac:dyDescent="0.2">
      <c r="A822" s="39" t="s">
        <v>651</v>
      </c>
      <c r="B822" t="s">
        <v>273</v>
      </c>
      <c r="C822">
        <v>38652287</v>
      </c>
      <c r="D822" s="37">
        <v>78369108</v>
      </c>
      <c r="E822" s="40"/>
      <c r="F822" s="46" t="str">
        <f t="shared" si="48"/>
        <v>2021–22 SOLO</v>
      </c>
      <c r="G822" s="46" t="str">
        <f t="array" ref="G822">A822&amp;" "&amp;SUM(IF(A822=FinyearEx,IF(C822&lt;=QldEx,1,0),0))</f>
        <v>2021–22 50</v>
      </c>
      <c r="H822" s="46" t="str">
        <f t="array" ref="H822">A822&amp;" "&amp;SUM(IF(A822=FinyearEx,IF(D822&lt;=AustraliaEx,1,0),0))</f>
        <v>2021–22 77</v>
      </c>
      <c r="I822" s="46" t="str">
        <f t="shared" si="49"/>
        <v>SOLO</v>
      </c>
      <c r="J822" s="47">
        <f t="shared" si="50"/>
        <v>38.652287000000001</v>
      </c>
      <c r="K822" s="47">
        <f t="shared" si="51"/>
        <v>78.369107999999997</v>
      </c>
    </row>
    <row r="823" spans="1:11" ht="12" customHeight="1" x14ac:dyDescent="0.2">
      <c r="A823" s="39" t="s">
        <v>651</v>
      </c>
      <c r="B823" t="s">
        <v>274</v>
      </c>
      <c r="C823" s="37">
        <v>6155</v>
      </c>
      <c r="D823" s="37">
        <v>845703</v>
      </c>
      <c r="E823" s="40"/>
      <c r="F823" s="46" t="str">
        <f t="shared" si="48"/>
        <v>2021–22 SOML</v>
      </c>
      <c r="G823" s="46" t="str">
        <f t="array" ref="G823">A823&amp;" "&amp;SUM(IF(A823=FinyearEx,IF(C823&lt;=QldEx,1,0),0))</f>
        <v>2021–22 192</v>
      </c>
      <c r="H823" s="46" t="str">
        <f t="array" ref="H823">A823&amp;" "&amp;SUM(IF(A823=FinyearEx,IF(D823&lt;=AustraliaEx,1,0),0))</f>
        <v>2021–22 187</v>
      </c>
      <c r="I823" s="46" t="str">
        <f t="shared" si="49"/>
        <v>SOML</v>
      </c>
      <c r="J823" s="47">
        <f t="shared" si="50"/>
        <v>6.1549999999999999E-3</v>
      </c>
      <c r="K823" s="47">
        <f t="shared" si="51"/>
        <v>0.84570299999999998</v>
      </c>
    </row>
    <row r="824" spans="1:11" ht="12" customHeight="1" x14ac:dyDescent="0.2">
      <c r="A824" s="39" t="s">
        <v>651</v>
      </c>
      <c r="B824" t="s">
        <v>275</v>
      </c>
      <c r="C824" s="37">
        <v>727780753</v>
      </c>
      <c r="D824" s="37">
        <v>1313200018</v>
      </c>
      <c r="E824" s="40"/>
      <c r="F824" s="46" t="str">
        <f t="shared" si="48"/>
        <v>2021–22 SPAI</v>
      </c>
      <c r="G824" s="46" t="str">
        <f t="array" ref="G824">A824&amp;" "&amp;SUM(IF(A824=FinyearEx,IF(C824&lt;=QldEx,1,0),0))</f>
        <v>2021–22 19</v>
      </c>
      <c r="H824" s="46" t="str">
        <f t="array" ref="H824">A824&amp;" "&amp;SUM(IF(A824=FinyearEx,IF(D824&lt;=AustraliaEx,1,0),0))</f>
        <v>2021–22 32</v>
      </c>
      <c r="I824" s="46" t="str">
        <f t="shared" si="49"/>
        <v>SPAI</v>
      </c>
      <c r="J824" s="47">
        <f t="shared" si="50"/>
        <v>727.780753</v>
      </c>
      <c r="K824" s="47">
        <f t="shared" si="51"/>
        <v>1313.200018</v>
      </c>
    </row>
    <row r="825" spans="1:11" ht="12" customHeight="1" x14ac:dyDescent="0.2">
      <c r="A825" s="39" t="s">
        <v>651</v>
      </c>
      <c r="B825" t="s">
        <v>276</v>
      </c>
      <c r="C825" s="37">
        <v>54640099</v>
      </c>
      <c r="D825" s="37">
        <v>266135434</v>
      </c>
      <c r="E825" s="40"/>
      <c r="F825" s="46" t="str">
        <f t="shared" si="48"/>
        <v>2021–22 SRIL</v>
      </c>
      <c r="G825" s="46" t="str">
        <f t="array" ref="G825">A825&amp;" "&amp;SUM(IF(A825=FinyearEx,IF(C825&lt;=QldEx,1,0),0))</f>
        <v>2021–22 46</v>
      </c>
      <c r="H825" s="46" t="str">
        <f t="array" ref="H825">A825&amp;" "&amp;SUM(IF(A825=FinyearEx,IF(D825&lt;=AustraliaEx,1,0),0))</f>
        <v>2021–22 54</v>
      </c>
      <c r="I825" s="46" t="str">
        <f t="shared" si="49"/>
        <v>SRIL</v>
      </c>
      <c r="J825" s="47">
        <f t="shared" si="50"/>
        <v>54.640098999999999</v>
      </c>
      <c r="K825" s="47">
        <f t="shared" si="51"/>
        <v>266.13543399999998</v>
      </c>
    </row>
    <row r="826" spans="1:11" ht="12" customHeight="1" x14ac:dyDescent="0.2">
      <c r="A826" s="39" t="s">
        <v>651</v>
      </c>
      <c r="B826" t="s">
        <v>277</v>
      </c>
      <c r="C826" s="37">
        <v>65182</v>
      </c>
      <c r="D826" s="37">
        <v>11374044</v>
      </c>
      <c r="E826" s="40"/>
      <c r="F826" s="46" t="str">
        <f t="shared" si="48"/>
        <v>2021–22 SRNM</v>
      </c>
      <c r="G826" s="46" t="str">
        <f t="array" ref="G826">A826&amp;" "&amp;SUM(IF(A826=FinyearEx,IF(C826&lt;=QldEx,1,0),0))</f>
        <v>2021–22 164</v>
      </c>
      <c r="H826" s="46" t="str">
        <f t="array" ref="H826">A826&amp;" "&amp;SUM(IF(A826=FinyearEx,IF(D826&lt;=AustraliaEx,1,0),0))</f>
        <v>2021–22 125</v>
      </c>
      <c r="I826" s="46" t="str">
        <f t="shared" si="49"/>
        <v>SRNM</v>
      </c>
      <c r="J826" s="47">
        <f t="shared" si="50"/>
        <v>6.5182000000000004E-2</v>
      </c>
      <c r="K826" s="47">
        <f t="shared" si="51"/>
        <v>11.374044</v>
      </c>
    </row>
    <row r="827" spans="1:11" ht="12" customHeight="1" x14ac:dyDescent="0.2">
      <c r="A827" s="39" t="s">
        <v>651</v>
      </c>
      <c r="B827" t="s">
        <v>325</v>
      </c>
      <c r="C827" s="37">
        <v>7519</v>
      </c>
      <c r="D827" s="37">
        <v>319228</v>
      </c>
      <c r="E827" s="40"/>
      <c r="F827" s="46" t="str">
        <f t="shared" si="48"/>
        <v>2021–22 SSUD</v>
      </c>
      <c r="G827" s="46" t="str">
        <f t="array" ref="G827">A827&amp;" "&amp;SUM(IF(A827=FinyearEx,IF(C827&lt;=QldEx,1,0),0))</f>
        <v>2021–22 187</v>
      </c>
      <c r="H827" s="46" t="str">
        <f t="array" ref="H827">A827&amp;" "&amp;SUM(IF(A827=FinyearEx,IF(D827&lt;=AustraliaEx,1,0),0))</f>
        <v>2021–22 193</v>
      </c>
      <c r="I827" s="46" t="str">
        <f t="shared" si="49"/>
        <v>SSUD</v>
      </c>
      <c r="J827" s="47">
        <f t="shared" si="50"/>
        <v>7.5189999999999996E-3</v>
      </c>
      <c r="K827" s="47">
        <f t="shared" si="51"/>
        <v>0.31922800000000001</v>
      </c>
    </row>
    <row r="828" spans="1:11" ht="12" customHeight="1" x14ac:dyDescent="0.2">
      <c r="A828" s="39" t="s">
        <v>651</v>
      </c>
      <c r="B828" t="s">
        <v>280</v>
      </c>
      <c r="C828" s="37">
        <v>57551</v>
      </c>
      <c r="D828" s="37">
        <v>2062276</v>
      </c>
      <c r="E828" s="40"/>
      <c r="F828" s="46" t="str">
        <f t="shared" si="48"/>
        <v>2021–22 STLU</v>
      </c>
      <c r="G828" s="46" t="str">
        <f t="array" ref="G828">A828&amp;" "&amp;SUM(IF(A828=FinyearEx,IF(C828&lt;=QldEx,1,0),0))</f>
        <v>2021–22 168</v>
      </c>
      <c r="H828" s="46" t="str">
        <f t="array" ref="H828">A828&amp;" "&amp;SUM(IF(A828=FinyearEx,IF(D828&lt;=AustraliaEx,1,0),0))</f>
        <v>2021–22 171</v>
      </c>
      <c r="I828" s="46" t="str">
        <f t="shared" si="49"/>
        <v>STLU</v>
      </c>
      <c r="J828" s="47">
        <f t="shared" si="50"/>
        <v>5.7550999999999998E-2</v>
      </c>
      <c r="K828" s="47">
        <f t="shared" si="51"/>
        <v>2.0622760000000002</v>
      </c>
    </row>
    <row r="829" spans="1:11" ht="12" customHeight="1" x14ac:dyDescent="0.2">
      <c r="A829" s="39" t="s">
        <v>651</v>
      </c>
      <c r="B829" t="s">
        <v>281</v>
      </c>
      <c r="C829" s="37">
        <v>32288358</v>
      </c>
      <c r="D829" s="37">
        <v>238773290</v>
      </c>
      <c r="E829" s="40"/>
      <c r="F829" s="46" t="str">
        <f t="shared" si="48"/>
        <v>2021–22 SUDN</v>
      </c>
      <c r="G829" s="46" t="str">
        <f t="array" ref="G829">A829&amp;" "&amp;SUM(IF(A829=FinyearEx,IF(C829&lt;=QldEx,1,0),0))</f>
        <v>2021–22 52</v>
      </c>
      <c r="H829" s="46" t="str">
        <f t="array" ref="H829">A829&amp;" "&amp;SUM(IF(A829=FinyearEx,IF(D829&lt;=AustraliaEx,1,0),0))</f>
        <v>2021–22 56</v>
      </c>
      <c r="I829" s="46" t="str">
        <f t="shared" si="49"/>
        <v>SUDN</v>
      </c>
      <c r="J829" s="47">
        <f t="shared" si="50"/>
        <v>32.288358000000002</v>
      </c>
      <c r="K829" s="47">
        <f t="shared" si="51"/>
        <v>238.77329</v>
      </c>
    </row>
    <row r="830" spans="1:11" ht="12" customHeight="1" x14ac:dyDescent="0.2">
      <c r="A830" s="39" t="s">
        <v>651</v>
      </c>
      <c r="B830" t="s">
        <v>282</v>
      </c>
      <c r="C830" s="37">
        <v>150477</v>
      </c>
      <c r="D830" s="37">
        <v>19145388</v>
      </c>
      <c r="E830" s="40"/>
      <c r="F830" s="46" t="str">
        <f t="shared" si="48"/>
        <v>2021–22 SVAK</v>
      </c>
      <c r="G830" s="46" t="str">
        <f t="array" ref="G830">A830&amp;" "&amp;SUM(IF(A830=FinyearEx,IF(C830&lt;=QldEx,1,0),0))</f>
        <v>2021–22 153</v>
      </c>
      <c r="H830" s="46" t="str">
        <f t="array" ref="H830">A830&amp;" "&amp;SUM(IF(A830=FinyearEx,IF(D830&lt;=AustraliaEx,1,0),0))</f>
        <v>2021–22 109</v>
      </c>
      <c r="I830" s="46" t="str">
        <f t="shared" si="49"/>
        <v>SVAK</v>
      </c>
      <c r="J830" s="47">
        <f t="shared" si="50"/>
        <v>0.150477</v>
      </c>
      <c r="K830" s="47">
        <f t="shared" si="51"/>
        <v>19.145388000000001</v>
      </c>
    </row>
    <row r="831" spans="1:11" ht="12" customHeight="1" x14ac:dyDescent="0.2">
      <c r="A831" s="39" t="s">
        <v>651</v>
      </c>
      <c r="B831" t="s">
        <v>283</v>
      </c>
      <c r="C831" s="37">
        <v>578736752</v>
      </c>
      <c r="D831" s="37">
        <v>684072381</v>
      </c>
      <c r="E831" s="40"/>
      <c r="F831" s="46" t="str">
        <f t="shared" si="48"/>
        <v>2021–22 SWED</v>
      </c>
      <c r="G831" s="46" t="str">
        <f t="array" ref="G831">A831&amp;" "&amp;SUM(IF(A831=FinyearEx,IF(C831&lt;=QldEx,1,0),0))</f>
        <v>2021–22 22</v>
      </c>
      <c r="H831" s="46" t="str">
        <f t="array" ref="H831">A831&amp;" "&amp;SUM(IF(A831=FinyearEx,IF(D831&lt;=AustraliaEx,1,0),0))</f>
        <v>2021–22 42</v>
      </c>
      <c r="I831" s="46" t="str">
        <f t="shared" si="49"/>
        <v>SWED</v>
      </c>
      <c r="J831" s="47">
        <f t="shared" si="50"/>
        <v>578.73675200000002</v>
      </c>
      <c r="K831" s="47">
        <f t="shared" si="51"/>
        <v>684.07238099999995</v>
      </c>
    </row>
    <row r="832" spans="1:11" ht="12" customHeight="1" x14ac:dyDescent="0.2">
      <c r="A832" s="39" t="s">
        <v>651</v>
      </c>
      <c r="B832" t="s">
        <v>284</v>
      </c>
      <c r="C832" s="37">
        <v>21712593</v>
      </c>
      <c r="D832" s="37">
        <v>2127410154</v>
      </c>
      <c r="E832" s="40"/>
      <c r="F832" s="46" t="str">
        <f t="shared" ref="F832:F894" si="52">A832&amp;" "&amp;B832</f>
        <v>2021–22 SWIT</v>
      </c>
      <c r="G832" s="46" t="str">
        <f t="array" ref="G832">A832&amp;" "&amp;SUM(IF(A832=FinyearEx,IF(C832&lt;=QldEx,1,0),0))</f>
        <v>2021–22 59</v>
      </c>
      <c r="H832" s="46" t="str">
        <f t="array" ref="H832">A832&amp;" "&amp;SUM(IF(A832=FinyearEx,IF(D832&lt;=AustraliaEx,1,0),0))</f>
        <v>2021–22 23</v>
      </c>
      <c r="I832" s="46" t="str">
        <f t="shared" ref="I832:I894" si="53">B832</f>
        <v>SWIT</v>
      </c>
      <c r="J832" s="47">
        <f t="shared" ref="J832:J894" si="54">C832/1000000</f>
        <v>21.712592999999998</v>
      </c>
      <c r="K832" s="47">
        <f t="shared" ref="K832:K894" si="55">D832/1000000</f>
        <v>2127.4101540000001</v>
      </c>
    </row>
    <row r="833" spans="1:11" ht="12" customHeight="1" x14ac:dyDescent="0.2">
      <c r="A833" s="39" t="s">
        <v>651</v>
      </c>
      <c r="B833" t="s">
        <v>286</v>
      </c>
      <c r="C833" s="37">
        <v>0</v>
      </c>
      <c r="D833" s="37">
        <v>92851</v>
      </c>
      <c r="E833" s="40"/>
      <c r="F833" s="46" t="str">
        <f t="shared" si="52"/>
        <v>2021–22 SYRI</v>
      </c>
      <c r="G833" s="46" t="str">
        <f t="array" ref="G833">A833&amp;" "&amp;SUM(IF(A833=FinyearEx,IF(C833&lt;=QldEx,1,0),0))</f>
        <v>2021–22 218</v>
      </c>
      <c r="H833" s="46" t="str">
        <f t="array" ref="H833">A833&amp;" "&amp;SUM(IF(A833=FinyearEx,IF(D833&lt;=AustraliaEx,1,0),0))</f>
        <v>2021–22 206</v>
      </c>
      <c r="I833" s="46" t="str">
        <f t="shared" si="53"/>
        <v>SYRI</v>
      </c>
      <c r="J833" s="47">
        <f t="shared" si="54"/>
        <v>0</v>
      </c>
      <c r="K833" s="47">
        <f t="shared" si="55"/>
        <v>9.2851000000000003E-2</v>
      </c>
    </row>
    <row r="834" spans="1:11" ht="12" customHeight="1" x14ac:dyDescent="0.2">
      <c r="A834" s="39" t="s">
        <v>651</v>
      </c>
      <c r="B834" t="s">
        <v>287</v>
      </c>
      <c r="C834" s="37">
        <v>5443302526</v>
      </c>
      <c r="D834" s="37">
        <v>23468928186</v>
      </c>
      <c r="E834" s="40"/>
      <c r="F834" s="46" t="str">
        <f t="shared" si="52"/>
        <v>2021–22 TAIW</v>
      </c>
      <c r="G834" s="46" t="str">
        <f t="array" ref="G834">A834&amp;" "&amp;SUM(IF(A834=FinyearEx,IF(C834&lt;=QldEx,1,0),0))</f>
        <v>2021–22 6</v>
      </c>
      <c r="H834" s="46" t="str">
        <f t="array" ref="H834">A834&amp;" "&amp;SUM(IF(A834=FinyearEx,IF(D834&lt;=AustraliaEx,1,0),0))</f>
        <v>2021–22 5</v>
      </c>
      <c r="I834" s="46" t="str">
        <f t="shared" si="53"/>
        <v>TAIW</v>
      </c>
      <c r="J834" s="47">
        <f t="shared" si="54"/>
        <v>5443.3025260000004</v>
      </c>
      <c r="K834" s="47">
        <f t="shared" si="55"/>
        <v>23468.928186000001</v>
      </c>
    </row>
    <row r="835" spans="1:11" ht="12" customHeight="1" x14ac:dyDescent="0.2">
      <c r="A835" s="39" t="s">
        <v>651</v>
      </c>
      <c r="B835" t="s">
        <v>288</v>
      </c>
      <c r="C835" s="37">
        <v>13891367</v>
      </c>
      <c r="D835" s="37">
        <v>124194271</v>
      </c>
      <c r="E835" s="40"/>
      <c r="F835" s="46" t="str">
        <f t="shared" si="52"/>
        <v>2021–22 TANZ</v>
      </c>
      <c r="G835" s="46" t="str">
        <f t="array" ref="G835">A835&amp;" "&amp;SUM(IF(A835=FinyearEx,IF(C835&lt;=QldEx,1,0),0))</f>
        <v>2021–22 69</v>
      </c>
      <c r="H835" s="46" t="str">
        <f t="array" ref="H835">A835&amp;" "&amp;SUM(IF(A835=FinyearEx,IF(D835&lt;=AustraliaEx,1,0),0))</f>
        <v>2021–22 67</v>
      </c>
      <c r="I835" s="46" t="str">
        <f t="shared" si="53"/>
        <v>TANZ</v>
      </c>
      <c r="J835" s="47">
        <f t="shared" si="54"/>
        <v>13.891367000000001</v>
      </c>
      <c r="K835" s="47">
        <f t="shared" si="55"/>
        <v>124.194271</v>
      </c>
    </row>
    <row r="836" spans="1:11" ht="12" customHeight="1" x14ac:dyDescent="0.2">
      <c r="A836" s="39" t="s">
        <v>651</v>
      </c>
      <c r="B836" t="s">
        <v>289</v>
      </c>
      <c r="C836" s="37">
        <v>799731699</v>
      </c>
      <c r="D836" s="37">
        <v>7833942737</v>
      </c>
      <c r="E836" s="40"/>
      <c r="F836" s="46" t="str">
        <f t="shared" si="52"/>
        <v>2021–22 THAI</v>
      </c>
      <c r="G836" s="46" t="str">
        <f t="array" ref="G836">A836&amp;" "&amp;SUM(IF(A836=FinyearEx,IF(C836&lt;=QldEx,1,0),0))</f>
        <v>2021–22 17</v>
      </c>
      <c r="H836" s="46" t="str">
        <f t="array" ref="H836">A836&amp;" "&amp;SUM(IF(A836=FinyearEx,IF(D836&lt;=AustraliaEx,1,0),0))</f>
        <v>2021–22 13</v>
      </c>
      <c r="I836" s="46" t="str">
        <f t="shared" si="53"/>
        <v>THAI</v>
      </c>
      <c r="J836" s="47">
        <f t="shared" si="54"/>
        <v>799.73169900000005</v>
      </c>
      <c r="K836" s="47">
        <f t="shared" si="55"/>
        <v>7833.9427370000003</v>
      </c>
    </row>
    <row r="837" spans="1:11" ht="12" customHeight="1" x14ac:dyDescent="0.2">
      <c r="A837" s="39" t="s">
        <v>651</v>
      </c>
      <c r="B837" t="s">
        <v>290</v>
      </c>
      <c r="C837" s="37">
        <v>2241068</v>
      </c>
      <c r="D837" s="37">
        <v>22492953</v>
      </c>
      <c r="E837" s="40"/>
      <c r="F837" s="46" t="str">
        <f t="shared" si="52"/>
        <v>2021–22 TNGA</v>
      </c>
      <c r="G837" s="46" t="str">
        <f t="array" ref="G837">A837&amp;" "&amp;SUM(IF(A837=FinyearEx,IF(C837&lt;=QldEx,1,0),0))</f>
        <v>2021–22 98</v>
      </c>
      <c r="H837" s="46" t="str">
        <f t="array" ref="H837">A837&amp;" "&amp;SUM(IF(A837=FinyearEx,IF(D837&lt;=AustraliaEx,1,0),0))</f>
        <v>2021–22 105</v>
      </c>
      <c r="I837" s="46" t="str">
        <f t="shared" si="53"/>
        <v>TNGA</v>
      </c>
      <c r="J837" s="47">
        <f t="shared" si="54"/>
        <v>2.2410679999999998</v>
      </c>
      <c r="K837" s="47">
        <f t="shared" si="55"/>
        <v>22.492953</v>
      </c>
    </row>
    <row r="838" spans="1:11" ht="12" customHeight="1" x14ac:dyDescent="0.2">
      <c r="A838" s="39" t="s">
        <v>651</v>
      </c>
      <c r="B838" t="s">
        <v>291</v>
      </c>
      <c r="C838" s="37">
        <v>111429</v>
      </c>
      <c r="D838" s="37">
        <v>4424785</v>
      </c>
      <c r="E838" s="40"/>
      <c r="F838" s="46" t="str">
        <f t="shared" si="52"/>
        <v>2021–22 TOGO</v>
      </c>
      <c r="G838" s="46" t="str">
        <f t="array" ref="G838">A838&amp;" "&amp;SUM(IF(A838=FinyearEx,IF(C838&lt;=QldEx,1,0),0))</f>
        <v>2021–22 159</v>
      </c>
      <c r="H838" s="46" t="str">
        <f t="array" ref="H838">A838&amp;" "&amp;SUM(IF(A838=FinyearEx,IF(D838&lt;=AustraliaEx,1,0),0))</f>
        <v>2021–22 148</v>
      </c>
      <c r="I838" s="46" t="str">
        <f t="shared" si="53"/>
        <v>TOGO</v>
      </c>
      <c r="J838" s="47">
        <f t="shared" si="54"/>
        <v>0.111429</v>
      </c>
      <c r="K838" s="47">
        <f t="shared" si="55"/>
        <v>4.424785</v>
      </c>
    </row>
    <row r="839" spans="1:11" ht="12" customHeight="1" x14ac:dyDescent="0.2">
      <c r="A839" s="39" t="s">
        <v>651</v>
      </c>
      <c r="B839" t="s">
        <v>327</v>
      </c>
      <c r="C839" s="37">
        <v>0</v>
      </c>
      <c r="D839" s="37">
        <v>29862</v>
      </c>
      <c r="E839" s="40"/>
      <c r="F839" s="46" t="str">
        <f t="shared" si="52"/>
        <v>2021–22 TRCA</v>
      </c>
      <c r="G839" s="46" t="str">
        <f t="array" ref="G839">A839&amp;" "&amp;SUM(IF(A839=FinyearEx,IF(C839&lt;=QldEx,1,0),0))</f>
        <v>2021–22 218</v>
      </c>
      <c r="H839" s="46" t="str">
        <f t="array" ref="H839">A839&amp;" "&amp;SUM(IF(A839=FinyearEx,IF(D839&lt;=AustraliaEx,1,0),0))</f>
        <v>2021–22 213</v>
      </c>
      <c r="I839" s="46" t="str">
        <f t="shared" si="53"/>
        <v>TRCA</v>
      </c>
      <c r="J839" s="47">
        <f t="shared" si="54"/>
        <v>0</v>
      </c>
      <c r="K839" s="47">
        <f t="shared" si="55"/>
        <v>2.9862E-2</v>
      </c>
    </row>
    <row r="840" spans="1:11" ht="12" customHeight="1" x14ac:dyDescent="0.2">
      <c r="A840" s="39" t="s">
        <v>651</v>
      </c>
      <c r="B840" t="s">
        <v>292</v>
      </c>
      <c r="C840" s="37">
        <v>4584536</v>
      </c>
      <c r="D840" s="37">
        <v>29048654</v>
      </c>
      <c r="E840" s="40"/>
      <c r="F840" s="46" t="str">
        <f t="shared" si="52"/>
        <v>2021–22 TRIN</v>
      </c>
      <c r="G840" s="46" t="str">
        <f t="array" ref="G840">A840&amp;" "&amp;SUM(IF(A840=FinyearEx,IF(C840&lt;=QldEx,1,0),0))</f>
        <v>2021–22 90</v>
      </c>
      <c r="H840" s="46" t="str">
        <f t="array" ref="H840">A840&amp;" "&amp;SUM(IF(A840=FinyearEx,IF(D840&lt;=AustraliaEx,1,0),0))</f>
        <v>2021–22 96</v>
      </c>
      <c r="I840" s="46" t="str">
        <f t="shared" si="53"/>
        <v>TRIN</v>
      </c>
      <c r="J840" s="47">
        <f t="shared" si="54"/>
        <v>4.5845359999999999</v>
      </c>
      <c r="K840" s="47">
        <f t="shared" si="55"/>
        <v>29.048653999999999</v>
      </c>
    </row>
    <row r="841" spans="1:11" ht="12" customHeight="1" x14ac:dyDescent="0.2">
      <c r="A841" s="39" t="s">
        <v>651</v>
      </c>
      <c r="B841" t="s">
        <v>293</v>
      </c>
      <c r="C841" s="37">
        <v>892701</v>
      </c>
      <c r="D841" s="37">
        <v>2480100</v>
      </c>
      <c r="E841" s="40"/>
      <c r="F841" s="46" t="str">
        <f t="shared" si="52"/>
        <v>2021–22 TUNI</v>
      </c>
      <c r="G841" s="46" t="str">
        <f t="array" ref="G841">A841&amp;" "&amp;SUM(IF(A841=FinyearEx,IF(C841&lt;=QldEx,1,0),0))</f>
        <v>2021–22 125</v>
      </c>
      <c r="H841" s="46" t="str">
        <f t="array" ref="H841">A841&amp;" "&amp;SUM(IF(A841=FinyearEx,IF(D841&lt;=AustraliaEx,1,0),0))</f>
        <v>2021–22 164</v>
      </c>
      <c r="I841" s="46" t="str">
        <f t="shared" si="53"/>
        <v>TUNI</v>
      </c>
      <c r="J841" s="47">
        <f t="shared" si="54"/>
        <v>0.89270099999999997</v>
      </c>
      <c r="K841" s="47">
        <f t="shared" si="55"/>
        <v>2.4801000000000002</v>
      </c>
    </row>
    <row r="842" spans="1:11" ht="12" customHeight="1" x14ac:dyDescent="0.2">
      <c r="A842" s="39" t="s">
        <v>651</v>
      </c>
      <c r="B842" t="s">
        <v>294</v>
      </c>
      <c r="C842" s="37">
        <v>1050839223</v>
      </c>
      <c r="D842" s="37">
        <v>1485466683</v>
      </c>
      <c r="E842" s="40"/>
      <c r="F842" s="46" t="str">
        <f t="shared" si="52"/>
        <v>2021–22 TURK</v>
      </c>
      <c r="G842" s="46" t="str">
        <f t="array" ref="G842">A842&amp;" "&amp;SUM(IF(A842=FinyearEx,IF(C842&lt;=QldEx,1,0),0))</f>
        <v>2021–22 15</v>
      </c>
      <c r="H842" s="46" t="str">
        <f t="array" ref="H842">A842&amp;" "&amp;SUM(IF(A842=FinyearEx,IF(D842&lt;=AustraliaEx,1,0),0))</f>
        <v>2021–22 30</v>
      </c>
      <c r="I842" s="46" t="str">
        <f t="shared" si="53"/>
        <v>TURK</v>
      </c>
      <c r="J842" s="47">
        <f t="shared" si="54"/>
        <v>1050.8392229999999</v>
      </c>
      <c r="K842" s="47">
        <f t="shared" si="55"/>
        <v>1485.4666830000001</v>
      </c>
    </row>
    <row r="843" spans="1:11" ht="12" customHeight="1" x14ac:dyDescent="0.2">
      <c r="A843" s="39" t="s">
        <v>651</v>
      </c>
      <c r="B843" t="s">
        <v>296</v>
      </c>
      <c r="C843" s="37">
        <v>1414750</v>
      </c>
      <c r="D843" s="37">
        <v>4576463</v>
      </c>
      <c r="E843" s="40"/>
      <c r="F843" s="46" t="str">
        <f t="shared" si="52"/>
        <v>2021–22 TUVA</v>
      </c>
      <c r="G843" s="46" t="str">
        <f t="array" ref="G843">A843&amp;" "&amp;SUM(IF(A843=FinyearEx,IF(C843&lt;=QldEx,1,0),0))</f>
        <v>2021–22 114</v>
      </c>
      <c r="H843" s="46" t="str">
        <f t="array" ref="H843">A843&amp;" "&amp;SUM(IF(A843=FinyearEx,IF(D843&lt;=AustraliaEx,1,0),0))</f>
        <v>2021–22 145</v>
      </c>
      <c r="I843" s="46" t="str">
        <f t="shared" si="53"/>
        <v>TUVA</v>
      </c>
      <c r="J843" s="47">
        <f t="shared" si="54"/>
        <v>1.41475</v>
      </c>
      <c r="K843" s="47">
        <f t="shared" si="55"/>
        <v>4.5764630000000004</v>
      </c>
    </row>
    <row r="844" spans="1:11" ht="12" customHeight="1" x14ac:dyDescent="0.2">
      <c r="A844" s="39" t="s">
        <v>651</v>
      </c>
      <c r="B844" t="s">
        <v>297</v>
      </c>
      <c r="C844" s="37">
        <v>250192251</v>
      </c>
      <c r="D844" s="37">
        <v>3993145824</v>
      </c>
      <c r="E844" s="40"/>
      <c r="F844" s="46" t="str">
        <f t="shared" si="52"/>
        <v>2021–22 UAEM</v>
      </c>
      <c r="G844" s="46" t="str">
        <f t="array" ref="G844">A844&amp;" "&amp;SUM(IF(A844=FinyearEx,IF(C844&lt;=QldEx,1,0),0))</f>
        <v>2021–22 33</v>
      </c>
      <c r="H844" s="46" t="str">
        <f t="array" ref="H844">A844&amp;" "&amp;SUM(IF(A844=FinyearEx,IF(D844&lt;=AustraliaEx,1,0),0))</f>
        <v>2021–22 18</v>
      </c>
      <c r="I844" s="46" t="str">
        <f t="shared" si="53"/>
        <v>UAEM</v>
      </c>
      <c r="J844" s="47">
        <f t="shared" si="54"/>
        <v>250.192251</v>
      </c>
      <c r="K844" s="47">
        <f t="shared" si="55"/>
        <v>3993.1458240000002</v>
      </c>
    </row>
    <row r="845" spans="1:11" ht="12" customHeight="1" x14ac:dyDescent="0.2">
      <c r="A845" s="39" t="s">
        <v>651</v>
      </c>
      <c r="B845" t="s">
        <v>298</v>
      </c>
      <c r="C845" s="37">
        <v>16335828</v>
      </c>
      <c r="D845" s="37">
        <v>20822872</v>
      </c>
      <c r="E845" s="40"/>
      <c r="F845" s="46" t="str">
        <f t="shared" si="52"/>
        <v>2021–22 UGAN</v>
      </c>
      <c r="G845" s="46" t="str">
        <f t="array" ref="G845">A845&amp;" "&amp;SUM(IF(A845=FinyearEx,IF(C845&lt;=QldEx,1,0),0))</f>
        <v>2021–22 63</v>
      </c>
      <c r="H845" s="46" t="str">
        <f t="array" ref="H845">A845&amp;" "&amp;SUM(IF(A845=FinyearEx,IF(D845&lt;=AustraliaEx,1,0),0))</f>
        <v>2021–22 106</v>
      </c>
      <c r="I845" s="46" t="str">
        <f t="shared" si="53"/>
        <v>UGAN</v>
      </c>
      <c r="J845" s="47">
        <f t="shared" si="54"/>
        <v>16.335827999999999</v>
      </c>
      <c r="K845" s="47">
        <f t="shared" si="55"/>
        <v>20.822872</v>
      </c>
    </row>
    <row r="846" spans="1:11" ht="12" customHeight="1" x14ac:dyDescent="0.2">
      <c r="A846" s="39" t="s">
        <v>651</v>
      </c>
      <c r="B846" t="s">
        <v>299</v>
      </c>
      <c r="C846" s="37">
        <v>858356383</v>
      </c>
      <c r="D846" s="37">
        <v>3305788683</v>
      </c>
      <c r="E846" s="40"/>
      <c r="F846" s="46" t="str">
        <f t="shared" si="52"/>
        <v>2021–22 UK</v>
      </c>
      <c r="G846" s="46" t="str">
        <f t="array" ref="G846">A846&amp;" "&amp;SUM(IF(A846=FinyearEx,IF(C846&lt;=QldEx,1,0),0))</f>
        <v>2021–22 16</v>
      </c>
      <c r="H846" s="46" t="str">
        <f t="array" ref="H846">A846&amp;" "&amp;SUM(IF(A846=FinyearEx,IF(D846&lt;=AustraliaEx,1,0),0))</f>
        <v>2021–22 19</v>
      </c>
      <c r="I846" s="46" t="str">
        <f t="shared" si="53"/>
        <v>UK</v>
      </c>
      <c r="J846" s="47">
        <f t="shared" si="54"/>
        <v>858.35638300000005</v>
      </c>
      <c r="K846" s="47">
        <f t="shared" si="55"/>
        <v>3305.7886830000002</v>
      </c>
    </row>
    <row r="847" spans="1:11" ht="12" customHeight="1" x14ac:dyDescent="0.2">
      <c r="A847" s="39" t="s">
        <v>651</v>
      </c>
      <c r="B847" t="s">
        <v>300</v>
      </c>
      <c r="C847" s="37">
        <v>25318371</v>
      </c>
      <c r="D847" s="37">
        <v>90982130</v>
      </c>
      <c r="E847" s="40"/>
      <c r="F847" s="46" t="str">
        <f t="shared" si="52"/>
        <v>2021–22 UKRA</v>
      </c>
      <c r="G847" s="46" t="str">
        <f t="array" ref="G847">A847&amp;" "&amp;SUM(IF(A847=FinyearEx,IF(C847&lt;=QldEx,1,0),0))</f>
        <v>2021–22 57</v>
      </c>
      <c r="H847" s="46" t="str">
        <f t="array" ref="H847">A847&amp;" "&amp;SUM(IF(A847=FinyearEx,IF(D847&lt;=AustraliaEx,1,0),0))</f>
        <v>2021–22 74</v>
      </c>
      <c r="I847" s="46" t="str">
        <f t="shared" si="53"/>
        <v>UKRA</v>
      </c>
      <c r="J847" s="47">
        <f t="shared" si="54"/>
        <v>25.318370999999999</v>
      </c>
      <c r="K847" s="47">
        <f t="shared" si="55"/>
        <v>90.982129999999998</v>
      </c>
    </row>
    <row r="848" spans="1:11" ht="12" customHeight="1" x14ac:dyDescent="0.2">
      <c r="A848" s="39" t="s">
        <v>651</v>
      </c>
      <c r="B848" t="s">
        <v>301</v>
      </c>
      <c r="C848" s="37">
        <v>84635217</v>
      </c>
      <c r="D848" s="37">
        <v>100209356</v>
      </c>
      <c r="E848" s="40"/>
      <c r="F848" s="46" t="str">
        <f t="shared" si="52"/>
        <v>2021–22 URUG</v>
      </c>
      <c r="G848" s="46" t="str">
        <f t="array" ref="G848">A848&amp;" "&amp;SUM(IF(A848=FinyearEx,IF(C848&lt;=QldEx,1,0),0))</f>
        <v>2021–22 43</v>
      </c>
      <c r="H848" s="46" t="str">
        <f t="array" ref="H848">A848&amp;" "&amp;SUM(IF(A848=FinyearEx,IF(D848&lt;=AustraliaEx,1,0),0))</f>
        <v>2021–22 72</v>
      </c>
      <c r="I848" s="46" t="str">
        <f t="shared" si="53"/>
        <v>URUG</v>
      </c>
      <c r="J848" s="47">
        <f t="shared" si="54"/>
        <v>84.635216999999997</v>
      </c>
      <c r="K848" s="47">
        <f t="shared" si="55"/>
        <v>100.209356</v>
      </c>
    </row>
    <row r="849" spans="1:11" ht="12" customHeight="1" x14ac:dyDescent="0.2">
      <c r="A849" s="39" t="s">
        <v>651</v>
      </c>
      <c r="B849" t="s">
        <v>302</v>
      </c>
      <c r="C849">
        <v>2653252288</v>
      </c>
      <c r="D849" s="37">
        <v>17965253545</v>
      </c>
      <c r="E849" s="40"/>
      <c r="F849" s="46" t="str">
        <f t="shared" si="52"/>
        <v>2021–22 USA</v>
      </c>
      <c r="G849" s="46" t="str">
        <f t="array" ref="G849">A849&amp;" "&amp;SUM(IF(A849=FinyearEx,IF(C849&lt;=QldEx,1,0),0))</f>
        <v>2021–22 10</v>
      </c>
      <c r="H849" s="46" t="str">
        <f t="array" ref="H849">A849&amp;" "&amp;SUM(IF(A849=FinyearEx,IF(D849&lt;=AustraliaEx,1,0),0))</f>
        <v>2021–22 6</v>
      </c>
      <c r="I849" s="46" t="str">
        <f t="shared" si="53"/>
        <v>USA</v>
      </c>
      <c r="J849" s="47">
        <f t="shared" si="54"/>
        <v>2653.2522880000001</v>
      </c>
      <c r="K849" s="47">
        <f t="shared" si="55"/>
        <v>17965.253545</v>
      </c>
    </row>
    <row r="850" spans="1:11" ht="12" customHeight="1" x14ac:dyDescent="0.2">
      <c r="A850" s="39" t="s">
        <v>651</v>
      </c>
      <c r="B850" t="s">
        <v>329</v>
      </c>
      <c r="C850" s="37">
        <v>362953</v>
      </c>
      <c r="D850" s="37">
        <v>1487296</v>
      </c>
      <c r="E850" s="40"/>
      <c r="F850" s="46" t="str">
        <f t="shared" si="52"/>
        <v>2021–22 UZBK</v>
      </c>
      <c r="G850" s="46" t="str">
        <f t="array" ref="G850">A850&amp;" "&amp;SUM(IF(A850=FinyearEx,IF(C850&lt;=QldEx,1,0),0))</f>
        <v>2021–22 138</v>
      </c>
      <c r="H850" s="46" t="str">
        <f t="array" ref="H850">A850&amp;" "&amp;SUM(IF(A850=FinyearEx,IF(D850&lt;=AustraliaEx,1,0),0))</f>
        <v>2021–22 177</v>
      </c>
      <c r="I850" s="46" t="str">
        <f t="shared" si="53"/>
        <v>UZBK</v>
      </c>
      <c r="J850" s="47">
        <f t="shared" si="54"/>
        <v>0.36295300000000003</v>
      </c>
      <c r="K850" s="47">
        <f t="shared" si="55"/>
        <v>1.487296</v>
      </c>
    </row>
    <row r="851" spans="1:11" ht="12" customHeight="1" x14ac:dyDescent="0.2">
      <c r="A851" s="39" t="s">
        <v>651</v>
      </c>
      <c r="B851" t="s">
        <v>303</v>
      </c>
      <c r="C851" s="37">
        <v>26742660</v>
      </c>
      <c r="D851" s="37">
        <v>80431452</v>
      </c>
      <c r="E851" s="40"/>
      <c r="F851" s="46" t="str">
        <f t="shared" si="52"/>
        <v>2021–22 VANU</v>
      </c>
      <c r="G851" s="46" t="str">
        <f t="array" ref="G851">A851&amp;" "&amp;SUM(IF(A851=FinyearEx,IF(C851&lt;=QldEx,1,0),0))</f>
        <v>2021–22 56</v>
      </c>
      <c r="H851" s="46" t="str">
        <f t="array" ref="H851">A851&amp;" "&amp;SUM(IF(A851=FinyearEx,IF(D851&lt;=AustraliaEx,1,0),0))</f>
        <v>2021–22 76</v>
      </c>
      <c r="I851" s="46" t="str">
        <f t="shared" si="53"/>
        <v>VANU</v>
      </c>
      <c r="J851" s="47">
        <f t="shared" si="54"/>
        <v>26.742660000000001</v>
      </c>
      <c r="K851" s="47">
        <f t="shared" si="55"/>
        <v>80.431451999999993</v>
      </c>
    </row>
    <row r="852" spans="1:11" ht="12" customHeight="1" x14ac:dyDescent="0.2">
      <c r="A852" s="39" t="s">
        <v>651</v>
      </c>
      <c r="B852" t="s">
        <v>304</v>
      </c>
      <c r="C852" s="37">
        <v>960154</v>
      </c>
      <c r="D852" s="37">
        <v>9934395</v>
      </c>
      <c r="E852" s="40"/>
      <c r="F852" s="46" t="str">
        <f t="shared" si="52"/>
        <v>2021–22 VENZ</v>
      </c>
      <c r="G852" s="46" t="str">
        <f t="array" ref="G852">A852&amp;" "&amp;SUM(IF(A852=FinyearEx,IF(C852&lt;=QldEx,1,0),0))</f>
        <v>2021–22 119</v>
      </c>
      <c r="H852" s="46" t="str">
        <f t="array" ref="H852">A852&amp;" "&amp;SUM(IF(A852=FinyearEx,IF(D852&lt;=AustraliaEx,1,0),0))</f>
        <v>2021–22 129</v>
      </c>
      <c r="I852" s="46" t="str">
        <f t="shared" si="53"/>
        <v>VENZ</v>
      </c>
      <c r="J852" s="47">
        <f t="shared" si="54"/>
        <v>0.96015399999999995</v>
      </c>
      <c r="K852" s="47">
        <f t="shared" si="55"/>
        <v>9.9343950000000003</v>
      </c>
    </row>
    <row r="853" spans="1:11" ht="12" customHeight="1" x14ac:dyDescent="0.2">
      <c r="A853" s="39" t="s">
        <v>651</v>
      </c>
      <c r="B853" t="s">
        <v>305</v>
      </c>
      <c r="C853" s="37">
        <v>5634921301</v>
      </c>
      <c r="D853" s="37">
        <v>12356466179</v>
      </c>
      <c r="E853" s="40"/>
      <c r="F853" s="46" t="str">
        <f t="shared" si="52"/>
        <v>2021–22 VIET</v>
      </c>
      <c r="G853" s="46" t="str">
        <f t="array" ref="G853">A853&amp;" "&amp;SUM(IF(A853=FinyearEx,IF(C853&lt;=QldEx,1,0),0))</f>
        <v>2021–22 5</v>
      </c>
      <c r="H853" s="46" t="str">
        <f t="array" ref="H853">A853&amp;" "&amp;SUM(IF(A853=FinyearEx,IF(D853&lt;=AustraliaEx,1,0),0))</f>
        <v>2021–22 8</v>
      </c>
      <c r="I853" s="46" t="str">
        <f t="shared" si="53"/>
        <v>VIET</v>
      </c>
      <c r="J853" s="47">
        <f t="shared" si="54"/>
        <v>5634.9213010000003</v>
      </c>
      <c r="K853" s="47">
        <f t="shared" si="55"/>
        <v>12356.466178999999</v>
      </c>
    </row>
    <row r="854" spans="1:11" ht="12" customHeight="1" x14ac:dyDescent="0.2">
      <c r="A854" s="39" t="s">
        <v>651</v>
      </c>
      <c r="B854" t="s">
        <v>330</v>
      </c>
      <c r="C854">
        <v>0</v>
      </c>
      <c r="D854" s="37">
        <v>1950615</v>
      </c>
      <c r="E854" s="40"/>
      <c r="F854" s="46" t="str">
        <f t="shared" si="52"/>
        <v>2021–22 VIRG</v>
      </c>
      <c r="G854" s="46" t="str">
        <f t="array" ref="G854">A854&amp;" "&amp;SUM(IF(A854=FinyearEx,IF(C854&lt;=QldEx,1,0),0))</f>
        <v>2021–22 218</v>
      </c>
      <c r="H854" s="46" t="str">
        <f t="array" ref="H854">A854&amp;" "&amp;SUM(IF(A854=FinyearEx,IF(D854&lt;=AustraliaEx,1,0),0))</f>
        <v>2021–22 173</v>
      </c>
      <c r="I854" s="46" t="str">
        <f t="shared" si="53"/>
        <v>VIRG</v>
      </c>
      <c r="J854" s="47">
        <f t="shared" si="54"/>
        <v>0</v>
      </c>
      <c r="K854" s="47">
        <f t="shared" si="55"/>
        <v>1.950615</v>
      </c>
    </row>
    <row r="855" spans="1:11" ht="12" customHeight="1" x14ac:dyDescent="0.2">
      <c r="A855" s="39" t="s">
        <v>651</v>
      </c>
      <c r="B855" t="s">
        <v>306</v>
      </c>
      <c r="C855" s="37">
        <v>902453</v>
      </c>
      <c r="D855" s="37">
        <v>4319201</v>
      </c>
      <c r="E855" s="40"/>
      <c r="F855" s="46" t="str">
        <f t="shared" si="52"/>
        <v>2021–22 WALL</v>
      </c>
      <c r="G855" s="46" t="str">
        <f t="array" ref="G855">A855&amp;" "&amp;SUM(IF(A855=FinyearEx,IF(C855&lt;=QldEx,1,0),0))</f>
        <v>2021–22 123</v>
      </c>
      <c r="H855" s="46" t="str">
        <f t="array" ref="H855">A855&amp;" "&amp;SUM(IF(A855=FinyearEx,IF(D855&lt;=AustraliaEx,1,0),0))</f>
        <v>2021–22 149</v>
      </c>
      <c r="I855" s="46" t="str">
        <f t="shared" si="53"/>
        <v>WALL</v>
      </c>
      <c r="J855" s="47">
        <f t="shared" si="54"/>
        <v>0.90245299999999995</v>
      </c>
      <c r="K855" s="47">
        <f t="shared" si="55"/>
        <v>4.3192009999999996</v>
      </c>
    </row>
    <row r="856" spans="1:11" ht="12" customHeight="1" x14ac:dyDescent="0.2">
      <c r="A856" s="39" t="s">
        <v>651</v>
      </c>
      <c r="B856" t="s">
        <v>307</v>
      </c>
      <c r="C856" s="37">
        <v>5259613</v>
      </c>
      <c r="D856" s="37">
        <v>33742377</v>
      </c>
      <c r="E856" s="40"/>
      <c r="F856" s="46" t="str">
        <f t="shared" si="52"/>
        <v>2021–22 WSAM</v>
      </c>
      <c r="G856" s="46" t="str">
        <f t="array" ref="G856">A856&amp;" "&amp;SUM(IF(A856=FinyearEx,IF(C856&lt;=QldEx,1,0),0))</f>
        <v>2021–22 85</v>
      </c>
      <c r="H856" s="46" t="str">
        <f t="array" ref="H856">A856&amp;" "&amp;SUM(IF(A856=FinyearEx,IF(D856&lt;=AustraliaEx,1,0),0))</f>
        <v>2021–22 92</v>
      </c>
      <c r="I856" s="46" t="str">
        <f t="shared" si="53"/>
        <v>WSAM</v>
      </c>
      <c r="J856" s="47">
        <f t="shared" si="54"/>
        <v>5.2596129999999999</v>
      </c>
      <c r="K856" s="47">
        <f t="shared" si="55"/>
        <v>33.742376999999998</v>
      </c>
    </row>
    <row r="857" spans="1:11" ht="12" customHeight="1" x14ac:dyDescent="0.2">
      <c r="A857" s="39" t="s">
        <v>651</v>
      </c>
      <c r="B857" t="s">
        <v>308</v>
      </c>
      <c r="C857">
        <v>41787</v>
      </c>
      <c r="D857" s="37">
        <v>455345452</v>
      </c>
      <c r="E857" s="40"/>
      <c r="F857" s="46" t="str">
        <f t="shared" si="52"/>
        <v>2021–22 YEMN</v>
      </c>
      <c r="G857" s="46" t="str">
        <f t="array" ref="G857">A857&amp;" "&amp;SUM(IF(A857=FinyearEx,IF(C857&lt;=QldEx,1,0),0))</f>
        <v>2021–22 173</v>
      </c>
      <c r="H857" s="46" t="str">
        <f t="array" ref="H857">A857&amp;" "&amp;SUM(IF(A857=FinyearEx,IF(D857&lt;=AustraliaEx,1,0),0))</f>
        <v>2021–22 49</v>
      </c>
      <c r="I857" s="46" t="str">
        <f t="shared" si="53"/>
        <v>YEMN</v>
      </c>
      <c r="J857" s="47">
        <f t="shared" si="54"/>
        <v>4.1786999999999998E-2</v>
      </c>
      <c r="K857" s="47">
        <f t="shared" si="55"/>
        <v>455.34545200000002</v>
      </c>
    </row>
    <row r="858" spans="1:11" ht="12" customHeight="1" x14ac:dyDescent="0.2">
      <c r="A858" s="39" t="s">
        <v>651</v>
      </c>
      <c r="B858" t="s">
        <v>309</v>
      </c>
      <c r="C858" s="37">
        <v>4651833</v>
      </c>
      <c r="D858" s="37">
        <v>12486630</v>
      </c>
      <c r="E858" s="40"/>
      <c r="F858" s="46" t="str">
        <f t="shared" si="52"/>
        <v>2021–22 ZAIR</v>
      </c>
      <c r="G858" s="46" t="str">
        <f t="array" ref="G858">A858&amp;" "&amp;SUM(IF(A858=FinyearEx,IF(C858&lt;=QldEx,1,0),0))</f>
        <v>2021–22 88</v>
      </c>
      <c r="H858" s="46" t="str">
        <f t="array" ref="H858">A858&amp;" "&amp;SUM(IF(A858=FinyearEx,IF(D858&lt;=AustraliaEx,1,0),0))</f>
        <v>2021–22 122</v>
      </c>
      <c r="I858" s="46" t="str">
        <f t="shared" si="53"/>
        <v>ZAIR</v>
      </c>
      <c r="J858" s="47">
        <f t="shared" si="54"/>
        <v>4.6518329999999999</v>
      </c>
      <c r="K858" s="47">
        <f t="shared" si="55"/>
        <v>12.48663</v>
      </c>
    </row>
    <row r="859" spans="1:11" ht="12" customHeight="1" x14ac:dyDescent="0.2">
      <c r="A859" s="39" t="s">
        <v>651</v>
      </c>
      <c r="B859" t="s">
        <v>310</v>
      </c>
      <c r="C859" s="37">
        <v>152223</v>
      </c>
      <c r="D859" s="37">
        <v>2653917</v>
      </c>
      <c r="E859" s="40"/>
      <c r="F859" s="46" t="str">
        <f t="shared" si="52"/>
        <v>2021–22 ZIMB</v>
      </c>
      <c r="G859" s="46" t="str">
        <f t="array" ref="G859">A859&amp;" "&amp;SUM(IF(A859=FinyearEx,IF(C859&lt;=QldEx,1,0),0))</f>
        <v>2021–22 152</v>
      </c>
      <c r="H859" s="46" t="str">
        <f t="array" ref="H859">A859&amp;" "&amp;SUM(IF(A859=FinyearEx,IF(D859&lt;=AustraliaEx,1,0),0))</f>
        <v>2021–22 159</v>
      </c>
      <c r="I859" s="46" t="str">
        <f t="shared" si="53"/>
        <v>ZIMB</v>
      </c>
      <c r="J859" s="47">
        <f t="shared" si="54"/>
        <v>0.152223</v>
      </c>
      <c r="K859" s="47">
        <f t="shared" si="55"/>
        <v>2.6539169999999999</v>
      </c>
    </row>
    <row r="860" spans="1:11" ht="12" customHeight="1" x14ac:dyDescent="0.2">
      <c r="A860" s="39" t="s">
        <v>651</v>
      </c>
      <c r="B860" t="s">
        <v>311</v>
      </c>
      <c r="C860" s="37">
        <v>1531303</v>
      </c>
      <c r="D860" s="37">
        <v>13910018</v>
      </c>
      <c r="E860" s="40"/>
      <c r="F860" s="46" t="str">
        <f t="shared" si="52"/>
        <v>2021–22 ZMBA</v>
      </c>
      <c r="G860" s="46" t="str">
        <f t="array" ref="G860">A860&amp;" "&amp;SUM(IF(A860=FinyearEx,IF(C860&lt;=QldEx,1,0),0))</f>
        <v>2021–22 109</v>
      </c>
      <c r="H860" s="46" t="str">
        <f t="array" ref="H860">A860&amp;" "&amp;SUM(IF(A860=FinyearEx,IF(D860&lt;=AustraliaEx,1,0),0))</f>
        <v>2021–22 121</v>
      </c>
      <c r="I860" s="46" t="str">
        <f t="shared" si="53"/>
        <v>ZMBA</v>
      </c>
      <c r="J860" s="47">
        <f t="shared" si="54"/>
        <v>1.5313030000000001</v>
      </c>
      <c r="K860" s="47">
        <f t="shared" si="55"/>
        <v>13.910018000000001</v>
      </c>
    </row>
    <row r="861" spans="1:11" ht="12" customHeight="1" x14ac:dyDescent="0.2">
      <c r="A861" s="39" t="s">
        <v>651</v>
      </c>
      <c r="B861" t="s">
        <v>148</v>
      </c>
      <c r="C861" s="37">
        <v>0</v>
      </c>
      <c r="D861" s="37">
        <v>2052858</v>
      </c>
      <c r="E861" s="40"/>
      <c r="F861" s="46" t="str">
        <f t="shared" si="52"/>
        <v>2021–22 CHAD</v>
      </c>
      <c r="G861" s="46" t="str">
        <f t="array" ref="G861">A861&amp;" "&amp;SUM(IF(A861=FinyearEx,IF(C861&lt;=QldEx,1,0),0))</f>
        <v>2021–22 218</v>
      </c>
      <c r="H861" s="46" t="str">
        <f t="array" ref="H861">A861&amp;" "&amp;SUM(IF(A861=FinyearEx,IF(D861&lt;=AustraliaEx,1,0),0))</f>
        <v>2021–22 172</v>
      </c>
      <c r="I861" s="46" t="str">
        <f t="shared" si="53"/>
        <v>CHAD</v>
      </c>
      <c r="J861" s="47">
        <f t="shared" si="54"/>
        <v>0</v>
      </c>
      <c r="K861" s="47">
        <f t="shared" si="55"/>
        <v>2.0528580000000001</v>
      </c>
    </row>
    <row r="862" spans="1:11" ht="12" customHeight="1" x14ac:dyDescent="0.2">
      <c r="A862" s="39" t="s">
        <v>651</v>
      </c>
      <c r="B862" t="s">
        <v>317</v>
      </c>
      <c r="C862" s="37">
        <v>2196</v>
      </c>
      <c r="D862" s="37">
        <v>105858</v>
      </c>
      <c r="E862" s="40"/>
      <c r="F862" s="46" t="str">
        <f t="shared" si="52"/>
        <v>2021–22 FALK</v>
      </c>
      <c r="G862" s="46" t="str">
        <f t="array" ref="G862">A862&amp;" "&amp;SUM(IF(A862=FinyearEx,IF(C862&lt;=QldEx,1,0),0))</f>
        <v>2021–22 197</v>
      </c>
      <c r="H862" s="46" t="str">
        <f t="array" ref="H862">A862&amp;" "&amp;SUM(IF(A862=FinyearEx,IF(D862&lt;=AustraliaEx,1,0),0))</f>
        <v>2021–22 204</v>
      </c>
      <c r="I862" s="46" t="str">
        <f t="shared" si="53"/>
        <v>FALK</v>
      </c>
      <c r="J862" s="47">
        <f t="shared" si="54"/>
        <v>2.196E-3</v>
      </c>
      <c r="K862" s="47">
        <f t="shared" si="55"/>
        <v>0.10585799999999999</v>
      </c>
    </row>
    <row r="863" spans="1:11" ht="12" customHeight="1" x14ac:dyDescent="0.2">
      <c r="A863" s="39" t="s">
        <v>651</v>
      </c>
      <c r="B863" t="s">
        <v>210</v>
      </c>
      <c r="C863" s="37">
        <v>10207</v>
      </c>
      <c r="D863" s="37">
        <v>18250</v>
      </c>
      <c r="E863" s="40"/>
      <c r="F863" s="46" t="str">
        <f t="shared" si="52"/>
        <v>2021–22 LESO</v>
      </c>
      <c r="G863" s="46" t="str">
        <f t="array" ref="G863">A863&amp;" "&amp;SUM(IF(A863=FinyearEx,IF(C863&lt;=QldEx,1,0),0))</f>
        <v>2021–22 183</v>
      </c>
      <c r="H863" s="46" t="str">
        <f t="array" ref="H863">A863&amp;" "&amp;SUM(IF(A863=FinyearEx,IF(D863&lt;=AustraliaEx,1,0),0))</f>
        <v>2021–22 214</v>
      </c>
      <c r="I863" s="46" t="str">
        <f t="shared" si="53"/>
        <v>LESO</v>
      </c>
      <c r="J863" s="47">
        <f t="shared" si="54"/>
        <v>1.0207000000000001E-2</v>
      </c>
      <c r="K863" s="47">
        <f t="shared" si="55"/>
        <v>1.8249999999999999E-2</v>
      </c>
    </row>
    <row r="864" spans="1:11" ht="12" customHeight="1" x14ac:dyDescent="0.2">
      <c r="A864" s="39" t="s">
        <v>651</v>
      </c>
      <c r="B864" t="s">
        <v>278</v>
      </c>
      <c r="C864" s="37">
        <v>57000</v>
      </c>
      <c r="D864" s="37">
        <v>970438</v>
      </c>
      <c r="E864" s="40"/>
      <c r="F864" s="46" t="str">
        <f t="shared" si="52"/>
        <v>2021–22 STCN</v>
      </c>
      <c r="G864" s="46" t="str">
        <f t="array" ref="G864">A864&amp;" "&amp;SUM(IF(A864=FinyearEx,IF(C864&lt;=QldEx,1,0),0))</f>
        <v>2021–22 169</v>
      </c>
      <c r="H864" s="46" t="str">
        <f t="array" ref="H864">A864&amp;" "&amp;SUM(IF(A864=FinyearEx,IF(D864&lt;=AustraliaEx,1,0),0))</f>
        <v>2021–22 184</v>
      </c>
      <c r="I864" s="46" t="str">
        <f t="shared" si="53"/>
        <v>STCN</v>
      </c>
      <c r="J864" s="47">
        <f t="shared" si="54"/>
        <v>5.7000000000000002E-2</v>
      </c>
      <c r="K864" s="47">
        <f t="shared" si="55"/>
        <v>0.97043800000000002</v>
      </c>
    </row>
    <row r="865" spans="1:11" ht="12" customHeight="1" x14ac:dyDescent="0.2">
      <c r="A865" s="39" t="s">
        <v>651</v>
      </c>
      <c r="B865" t="s">
        <v>336</v>
      </c>
      <c r="C865" s="37">
        <v>0</v>
      </c>
      <c r="D865" s="37">
        <v>84951</v>
      </c>
      <c r="E865" s="40"/>
      <c r="F865" s="46" t="str">
        <f t="shared" si="52"/>
        <v>2021–22 STVI</v>
      </c>
      <c r="G865" s="46" t="str">
        <f t="array" ref="G865">A865&amp;" "&amp;SUM(IF(A865=FinyearEx,IF(C865&lt;=QldEx,1,0),0))</f>
        <v>2021–22 218</v>
      </c>
      <c r="H865" s="46" t="str">
        <f t="array" ref="H865">A865&amp;" "&amp;SUM(IF(A865=FinyearEx,IF(D865&lt;=AustraliaEx,1,0),0))</f>
        <v>2021–22 209</v>
      </c>
      <c r="I865" s="46" t="str">
        <f t="shared" si="53"/>
        <v>STVI</v>
      </c>
      <c r="J865" s="47">
        <f t="shared" si="54"/>
        <v>0</v>
      </c>
      <c r="K865" s="47">
        <f t="shared" si="55"/>
        <v>8.4950999999999999E-2</v>
      </c>
    </row>
    <row r="866" spans="1:11" ht="12" customHeight="1" x14ac:dyDescent="0.2">
      <c r="A866" s="39" t="s">
        <v>651</v>
      </c>
      <c r="B866" t="s">
        <v>326</v>
      </c>
      <c r="C866" s="37">
        <v>0</v>
      </c>
      <c r="D866" s="37">
        <v>41387</v>
      </c>
      <c r="E866" s="40"/>
      <c r="F866" s="46" t="str">
        <f t="shared" si="52"/>
        <v>2021–22 TAJI</v>
      </c>
      <c r="G866" s="46" t="str">
        <f t="array" ref="G866">A866&amp;" "&amp;SUM(IF(A866=FinyearEx,IF(C866&lt;=QldEx,1,0),0))</f>
        <v>2021–22 218</v>
      </c>
      <c r="H866" s="46" t="str">
        <f t="array" ref="H866">A866&amp;" "&amp;SUM(IF(A866=FinyearEx,IF(D866&lt;=AustraliaEx,1,0),0))</f>
        <v>2021–22 211</v>
      </c>
      <c r="I866" s="46" t="str">
        <f t="shared" si="53"/>
        <v>TAJI</v>
      </c>
      <c r="J866" s="47">
        <f t="shared" si="54"/>
        <v>0</v>
      </c>
      <c r="K866" s="47">
        <f t="shared" si="55"/>
        <v>4.1387E-2</v>
      </c>
    </row>
    <row r="867" spans="1:11" ht="12" customHeight="1" x14ac:dyDescent="0.2">
      <c r="A867" s="39" t="s">
        <v>651</v>
      </c>
      <c r="B867" t="s">
        <v>314</v>
      </c>
      <c r="C867" s="37">
        <v>14448</v>
      </c>
      <c r="D867" s="37">
        <v>2213151</v>
      </c>
      <c r="E867" s="40"/>
      <c r="F867" s="46" t="str">
        <f t="shared" si="52"/>
        <v>2021–22 CEAR</v>
      </c>
      <c r="G867" s="46" t="str">
        <f t="array" ref="G867">A867&amp;" "&amp;SUM(IF(A867=FinyearEx,IF(C867&lt;=QldEx,1,0),0))</f>
        <v>2021–22 180</v>
      </c>
      <c r="H867" s="46" t="str">
        <f t="array" ref="H867">A867&amp;" "&amp;SUM(IF(A867=FinyearEx,IF(D867&lt;=AustraliaEx,1,0),0))</f>
        <v>2021–22 168</v>
      </c>
      <c r="I867" s="46" t="str">
        <f t="shared" si="53"/>
        <v>CEAR</v>
      </c>
      <c r="J867" s="47">
        <f t="shared" si="54"/>
        <v>1.4448000000000001E-2</v>
      </c>
      <c r="K867" s="47">
        <f t="shared" si="55"/>
        <v>2.2131509999999999</v>
      </c>
    </row>
    <row r="868" spans="1:11" ht="12" customHeight="1" x14ac:dyDescent="0.2">
      <c r="A868" s="39" t="s">
        <v>651</v>
      </c>
      <c r="B868" t="s">
        <v>337</v>
      </c>
      <c r="C868" s="37">
        <v>3322</v>
      </c>
      <c r="D868" s="37">
        <v>85835</v>
      </c>
      <c r="E868" s="40"/>
      <c r="F868" s="46" t="str">
        <f t="shared" si="52"/>
        <v>2021–22 FRGU</v>
      </c>
      <c r="G868" s="46" t="str">
        <f t="array" ref="G868">A868&amp;" "&amp;SUM(IF(A868=FinyearEx,IF(C868&lt;=QldEx,1,0),0))</f>
        <v>2021–22 194</v>
      </c>
      <c r="H868" s="46" t="str">
        <f t="array" ref="H868">A868&amp;" "&amp;SUM(IF(A868=FinyearEx,IF(D868&lt;=AustraliaEx,1,0),0))</f>
        <v>2021–22 208</v>
      </c>
      <c r="I868" s="46" t="str">
        <f t="shared" si="53"/>
        <v>FRGU</v>
      </c>
      <c r="J868" s="47">
        <f t="shared" si="54"/>
        <v>3.3219999999999999E-3</v>
      </c>
      <c r="K868" s="47">
        <f t="shared" si="55"/>
        <v>8.5834999999999995E-2</v>
      </c>
    </row>
    <row r="869" spans="1:11" ht="12" customHeight="1" x14ac:dyDescent="0.2">
      <c r="A869" s="39" t="s">
        <v>651</v>
      </c>
      <c r="B869" t="s">
        <v>285</v>
      </c>
      <c r="C869" s="37">
        <v>52055</v>
      </c>
      <c r="D869" s="37">
        <v>57735</v>
      </c>
      <c r="E869" s="40"/>
      <c r="F869" s="46" t="str">
        <f t="shared" si="52"/>
        <v>2021–22 SWZI</v>
      </c>
      <c r="G869" s="46" t="str">
        <f t="array" ref="G869">A869&amp;" "&amp;SUM(IF(A869=FinyearEx,IF(C869&lt;=QldEx,1,0),0))</f>
        <v>2021–22 172</v>
      </c>
      <c r="H869" s="46" t="str">
        <f t="array" ref="H869">A869&amp;" "&amp;SUM(IF(A869=FinyearEx,IF(D869&lt;=AustraliaEx,1,0),0))</f>
        <v>2021–22 210</v>
      </c>
      <c r="I869" s="46" t="str">
        <f t="shared" si="53"/>
        <v>SWZI</v>
      </c>
      <c r="J869" s="47">
        <f t="shared" si="54"/>
        <v>5.2054999999999997E-2</v>
      </c>
      <c r="K869" s="47">
        <f t="shared" si="55"/>
        <v>5.7735000000000002E-2</v>
      </c>
    </row>
    <row r="870" spans="1:11" ht="12" customHeight="1" x14ac:dyDescent="0.2">
      <c r="A870" s="39" t="s">
        <v>651</v>
      </c>
      <c r="B870" t="s">
        <v>355</v>
      </c>
      <c r="C870" s="37">
        <v>0</v>
      </c>
      <c r="D870" s="37">
        <v>155916</v>
      </c>
      <c r="E870" s="40"/>
      <c r="F870" s="46" t="str">
        <f t="shared" si="52"/>
        <v>2021–22 SARA</v>
      </c>
      <c r="G870" s="46" t="str">
        <f t="array" ref="G870">A870&amp;" "&amp;SUM(IF(A870=FinyearEx,IF(C870&lt;=QldEx,1,0),0))</f>
        <v>2021–22 218</v>
      </c>
      <c r="H870" s="46" t="str">
        <f t="array" ref="H870">A870&amp;" "&amp;SUM(IF(A870=FinyearEx,IF(D870&lt;=AustraliaEx,1,0),0))</f>
        <v>2021–22 199</v>
      </c>
      <c r="I870" s="46" t="str">
        <f t="shared" si="53"/>
        <v>SARA</v>
      </c>
      <c r="J870" s="47">
        <f t="shared" si="54"/>
        <v>0</v>
      </c>
      <c r="K870" s="47">
        <f t="shared" si="55"/>
        <v>0.155916</v>
      </c>
    </row>
    <row r="871" spans="1:11" ht="12" customHeight="1" x14ac:dyDescent="0.2">
      <c r="A871" s="39" t="s">
        <v>651</v>
      </c>
      <c r="B871" t="s">
        <v>295</v>
      </c>
      <c r="C871" s="37">
        <v>0</v>
      </c>
      <c r="D871" s="37">
        <v>4730</v>
      </c>
      <c r="E871" s="40"/>
      <c r="F871" s="46" t="str">
        <f t="shared" si="52"/>
        <v>2021–22 TURS</v>
      </c>
      <c r="G871" s="46" t="str">
        <f t="array" ref="G871">A871&amp;" "&amp;SUM(IF(A871=FinyearEx,IF(C871&lt;=QldEx,1,0),0))</f>
        <v>2021–22 218</v>
      </c>
      <c r="H871" s="46" t="str">
        <f t="array" ref="H871">A871&amp;" "&amp;SUM(IF(A871=FinyearEx,IF(D871&lt;=AustraliaEx,1,0),0))</f>
        <v>2021–22 216</v>
      </c>
      <c r="I871" s="46" t="str">
        <f t="shared" si="53"/>
        <v>TURS</v>
      </c>
      <c r="J871" s="47">
        <f t="shared" si="54"/>
        <v>0</v>
      </c>
      <c r="K871" s="47">
        <f t="shared" si="55"/>
        <v>4.7299999999999998E-3</v>
      </c>
    </row>
    <row r="872" spans="1:11" ht="12" customHeight="1" x14ac:dyDescent="0.2">
      <c r="A872" s="39" t="s">
        <v>651</v>
      </c>
      <c r="B872" t="s">
        <v>347</v>
      </c>
      <c r="C872" s="37">
        <v>0</v>
      </c>
      <c r="D872" s="37">
        <v>180807</v>
      </c>
      <c r="E872" s="40"/>
      <c r="F872" s="46" t="str">
        <f t="shared" si="52"/>
        <v>2021–22 BIOT</v>
      </c>
      <c r="G872" s="46" t="str">
        <f t="array" ref="G872">A872&amp;" "&amp;SUM(IF(A872=FinyearEx,IF(C872&lt;=QldEx,1,0),0))</f>
        <v>2021–22 218</v>
      </c>
      <c r="H872" s="46" t="str">
        <f t="array" ref="H872">A872&amp;" "&amp;SUM(IF(A872=FinyearEx,IF(D872&lt;=AustraliaEx,1,0),0))</f>
        <v>2021–22 198</v>
      </c>
      <c r="I872" s="46" t="str">
        <f t="shared" si="53"/>
        <v>BIOT</v>
      </c>
      <c r="J872" s="47">
        <f t="shared" si="54"/>
        <v>0</v>
      </c>
      <c r="K872" s="47">
        <f t="shared" si="55"/>
        <v>0.180807</v>
      </c>
    </row>
    <row r="873" spans="1:11" ht="12" customHeight="1" x14ac:dyDescent="0.2">
      <c r="A873" s="39" t="s">
        <v>651</v>
      </c>
      <c r="B873" t="s">
        <v>320</v>
      </c>
      <c r="C873" s="37">
        <v>0</v>
      </c>
      <c r="D873" s="37">
        <v>2231</v>
      </c>
      <c r="E873" s="40"/>
      <c r="F873" s="46" t="str">
        <f t="shared" si="52"/>
        <v>2021–22 CVER</v>
      </c>
      <c r="G873" s="46" t="str">
        <f t="array" ref="G873">A873&amp;" "&amp;SUM(IF(A873=FinyearEx,IF(C873&lt;=QldEx,1,0),0))</f>
        <v>2021–22 218</v>
      </c>
      <c r="H873" s="46" t="str">
        <f t="array" ref="H873">A873&amp;" "&amp;SUM(IF(A873=FinyearEx,IF(D873&lt;=AustraliaEx,1,0),0))</f>
        <v>2021–22 218</v>
      </c>
      <c r="I873" s="46" t="str">
        <f t="shared" si="53"/>
        <v>CVER</v>
      </c>
      <c r="J873" s="47">
        <f t="shared" si="54"/>
        <v>0</v>
      </c>
      <c r="K873" s="47">
        <f t="shared" si="55"/>
        <v>2.2309999999999999E-3</v>
      </c>
    </row>
    <row r="874" spans="1:11" ht="12" customHeight="1" x14ac:dyDescent="0.2">
      <c r="A874" s="39" t="s">
        <v>651</v>
      </c>
      <c r="B874" t="s">
        <v>351</v>
      </c>
      <c r="C874">
        <v>0</v>
      </c>
      <c r="D874" s="37">
        <v>4694724</v>
      </c>
      <c r="E874" s="40"/>
      <c r="F874" s="46" t="str">
        <f t="shared" si="52"/>
        <v>2021–22 IWAS</v>
      </c>
      <c r="G874" s="46" t="str">
        <f t="array" ref="G874">A874&amp;" "&amp;SUM(IF(A874=FinyearEx,IF(C874&lt;=QldEx,1,0),0))</f>
        <v>2021–22 218</v>
      </c>
      <c r="H874" s="46" t="str">
        <f t="array" ref="H874">A874&amp;" "&amp;SUM(IF(A874=FinyearEx,IF(D874&lt;=AustraliaEx,1,0),0))</f>
        <v>2021–22 143</v>
      </c>
      <c r="I874" s="46" t="str">
        <f t="shared" si="53"/>
        <v>IWAS</v>
      </c>
      <c r="J874" s="47">
        <f t="shared" si="54"/>
        <v>0</v>
      </c>
      <c r="K874" s="47">
        <f t="shared" si="55"/>
        <v>4.6947239999999999</v>
      </c>
    </row>
    <row r="875" spans="1:11" ht="12" customHeight="1" x14ac:dyDescent="0.2">
      <c r="A875" s="39" t="s">
        <v>651</v>
      </c>
      <c r="B875" t="s">
        <v>321</v>
      </c>
      <c r="C875" s="37">
        <v>0</v>
      </c>
      <c r="D875" s="37">
        <v>7300</v>
      </c>
      <c r="E875" s="40"/>
      <c r="F875" s="46" t="str">
        <f t="shared" si="52"/>
        <v>2021–22 DMCA</v>
      </c>
      <c r="G875" s="46" t="str">
        <f t="array" ref="G875">A875&amp;" "&amp;SUM(IF(A875=FinyearEx,IF(C875&lt;=QldEx,1,0),0))</f>
        <v>2021–22 218</v>
      </c>
      <c r="H875" s="46" t="str">
        <f t="array" ref="H875">A875&amp;" "&amp;SUM(IF(A875=FinyearEx,IF(D875&lt;=AustraliaEx,1,0),0))</f>
        <v>2021–22 215</v>
      </c>
      <c r="I875" s="46" t="str">
        <f t="shared" si="53"/>
        <v>DMCA</v>
      </c>
      <c r="J875" s="47">
        <f t="shared" si="54"/>
        <v>0</v>
      </c>
      <c r="K875" s="47">
        <f t="shared" si="55"/>
        <v>7.3000000000000001E-3</v>
      </c>
    </row>
    <row r="876" spans="1:11" ht="12" customHeight="1" x14ac:dyDescent="0.2">
      <c r="A876" s="39" t="s">
        <v>660</v>
      </c>
      <c r="B876" t="s">
        <v>119</v>
      </c>
      <c r="C876" s="37">
        <v>14857</v>
      </c>
      <c r="D876" s="37">
        <v>1257118</v>
      </c>
      <c r="E876" s="40"/>
      <c r="F876" s="46" t="str">
        <f t="shared" si="52"/>
        <v>2022–23 AGUA</v>
      </c>
      <c r="G876" s="46" t="str">
        <f t="array" ref="G876">A876&amp;" "&amp;SUM(IF(A876=FinyearEx,IF(C876&lt;=QldEx,1,0),0))</f>
        <v>2022–23 182</v>
      </c>
      <c r="H876" s="46" t="str">
        <f t="array" ref="H876">A876&amp;" "&amp;SUM(IF(A876=FinyearEx,IF(D876&lt;=AustraliaEx,1,0),0))</f>
        <v>2022–23 174</v>
      </c>
      <c r="I876" s="46" t="str">
        <f t="shared" si="53"/>
        <v>AGUA</v>
      </c>
      <c r="J876" s="47">
        <f t="shared" si="54"/>
        <v>1.4857E-2</v>
      </c>
      <c r="K876" s="47">
        <f t="shared" si="55"/>
        <v>1.257118</v>
      </c>
    </row>
    <row r="877" spans="1:11" ht="12" customHeight="1" x14ac:dyDescent="0.2">
      <c r="A877" s="39" t="s">
        <v>660</v>
      </c>
      <c r="B877" t="s">
        <v>120</v>
      </c>
      <c r="C877" s="37">
        <v>6919</v>
      </c>
      <c r="D877" s="37">
        <v>1799930</v>
      </c>
      <c r="E877" s="40"/>
      <c r="F877" s="46" t="str">
        <f t="shared" si="52"/>
        <v>2022–23 ALBA</v>
      </c>
      <c r="G877" s="46" t="str">
        <f t="array" ref="G877">A877&amp;" "&amp;SUM(IF(A877=FinyearEx,IF(C877&lt;=QldEx,1,0),0))</f>
        <v>2022–23 187</v>
      </c>
      <c r="H877" s="46" t="str">
        <f t="array" ref="H877">A877&amp;" "&amp;SUM(IF(A877=FinyearEx,IF(D877&lt;=AustraliaEx,1,0),0))</f>
        <v>2022–23 169</v>
      </c>
      <c r="I877" s="46" t="str">
        <f t="shared" si="53"/>
        <v>ALBA</v>
      </c>
      <c r="J877" s="47">
        <f t="shared" si="54"/>
        <v>6.9189999999999998E-3</v>
      </c>
      <c r="K877" s="47">
        <f t="shared" si="55"/>
        <v>1.79993</v>
      </c>
    </row>
    <row r="878" spans="1:11" ht="12" customHeight="1" x14ac:dyDescent="0.2">
      <c r="A878" s="39" t="s">
        <v>660</v>
      </c>
      <c r="B878" t="s">
        <v>121</v>
      </c>
      <c r="C878" s="37">
        <v>1083456</v>
      </c>
      <c r="D878" s="37">
        <v>24487591</v>
      </c>
      <c r="E878" s="40"/>
      <c r="F878" s="46" t="str">
        <f t="shared" si="52"/>
        <v>2022–23 ALGR</v>
      </c>
      <c r="G878" s="46" t="str">
        <f t="array" ref="G878">A878&amp;" "&amp;SUM(IF(A878=FinyearEx,IF(C878&lt;=QldEx,1,0),0))</f>
        <v>2022–23 122</v>
      </c>
      <c r="H878" s="46" t="str">
        <f t="array" ref="H878">A878&amp;" "&amp;SUM(IF(A878=FinyearEx,IF(D878&lt;=AustraliaEx,1,0),0))</f>
        <v>2022–23 106</v>
      </c>
      <c r="I878" s="46" t="str">
        <f t="shared" si="53"/>
        <v>ALGR</v>
      </c>
      <c r="J878" s="47">
        <f t="shared" si="54"/>
        <v>1.083456</v>
      </c>
      <c r="K878" s="47">
        <f t="shared" si="55"/>
        <v>24.487590999999998</v>
      </c>
    </row>
    <row r="879" spans="1:11" ht="12" customHeight="1" x14ac:dyDescent="0.2">
      <c r="A879" s="39" t="s">
        <v>660</v>
      </c>
      <c r="B879" t="s">
        <v>346</v>
      </c>
      <c r="C879" s="37">
        <v>0</v>
      </c>
      <c r="D879" s="37">
        <v>19535</v>
      </c>
      <c r="E879" s="40"/>
      <c r="F879" s="46" t="str">
        <f t="shared" si="52"/>
        <v>2022–23 ANGA</v>
      </c>
      <c r="G879" s="46" t="str">
        <f t="array" ref="G879">A879&amp;" "&amp;SUM(IF(A879=FinyearEx,IF(C879&lt;=QldEx,1,0),0))</f>
        <v>2022–23 221</v>
      </c>
      <c r="H879" s="46" t="str">
        <f t="array" ref="H879">A879&amp;" "&amp;SUM(IF(A879=FinyearEx,IF(D879&lt;=AustraliaEx,1,0),0))</f>
        <v>2022–23 218</v>
      </c>
      <c r="I879" s="46" t="str">
        <f t="shared" si="53"/>
        <v>ANGA</v>
      </c>
      <c r="J879" s="47">
        <f t="shared" si="54"/>
        <v>0</v>
      </c>
      <c r="K879" s="47">
        <f t="shared" si="55"/>
        <v>1.9535E-2</v>
      </c>
    </row>
    <row r="880" spans="1:11" ht="12" customHeight="1" x14ac:dyDescent="0.2">
      <c r="A880" s="39" t="s">
        <v>660</v>
      </c>
      <c r="B880" t="s">
        <v>122</v>
      </c>
      <c r="C880" s="37">
        <v>3027643</v>
      </c>
      <c r="D880" s="37">
        <v>13601262</v>
      </c>
      <c r="E880" s="40"/>
      <c r="F880" s="46" t="str">
        <f t="shared" si="52"/>
        <v>2022–23 ANGO</v>
      </c>
      <c r="G880" s="46" t="str">
        <f t="array" ref="G880">A880&amp;" "&amp;SUM(IF(A880=FinyearEx,IF(C880&lt;=QldEx,1,0),0))</f>
        <v>2022–23 96</v>
      </c>
      <c r="H880" s="46" t="str">
        <f t="array" ref="H880">A880&amp;" "&amp;SUM(IF(A880=FinyearEx,IF(D880&lt;=AustraliaEx,1,0),0))</f>
        <v>2022–23 117</v>
      </c>
      <c r="I880" s="46" t="str">
        <f t="shared" si="53"/>
        <v>ANGO</v>
      </c>
      <c r="J880" s="47">
        <f t="shared" si="54"/>
        <v>3.0276429999999999</v>
      </c>
      <c r="K880" s="47">
        <f t="shared" si="55"/>
        <v>13.601262</v>
      </c>
    </row>
    <row r="881" spans="1:11" ht="12" customHeight="1" x14ac:dyDescent="0.2">
      <c r="A881" s="39" t="s">
        <v>660</v>
      </c>
      <c r="B881" t="s">
        <v>123</v>
      </c>
      <c r="C881" s="37">
        <v>2197271</v>
      </c>
      <c r="D881" s="37">
        <v>11153709</v>
      </c>
      <c r="E881" s="40"/>
      <c r="F881" s="46" t="str">
        <f t="shared" si="52"/>
        <v>2022–23 ANTC</v>
      </c>
      <c r="G881" s="46" t="str">
        <f t="array" ref="G881">A881&amp;" "&amp;SUM(IF(A881=FinyearEx,IF(C881&lt;=QldEx,1,0),0))</f>
        <v>2022–23 103</v>
      </c>
      <c r="H881" s="46" t="str">
        <f t="array" ref="H881">A881&amp;" "&amp;SUM(IF(A881=FinyearEx,IF(D881&lt;=AustraliaEx,1,0),0))</f>
        <v>2022–23 123</v>
      </c>
      <c r="I881" s="46" t="str">
        <f t="shared" si="53"/>
        <v>ANTC</v>
      </c>
      <c r="J881" s="47">
        <f t="shared" si="54"/>
        <v>2.1972710000000002</v>
      </c>
      <c r="K881" s="47">
        <f t="shared" si="55"/>
        <v>11.153708999999999</v>
      </c>
    </row>
    <row r="882" spans="1:11" ht="12" customHeight="1" x14ac:dyDescent="0.2">
      <c r="A882" s="39" t="s">
        <v>660</v>
      </c>
      <c r="B882" t="s">
        <v>124</v>
      </c>
      <c r="C882" s="37">
        <v>6094</v>
      </c>
      <c r="D882" s="37">
        <v>438203</v>
      </c>
      <c r="E882" s="40"/>
      <c r="F882" s="46" t="str">
        <f t="shared" si="52"/>
        <v>2022–23 ANTI</v>
      </c>
      <c r="G882" s="46" t="str">
        <f t="array" ref="G882">A882&amp;" "&amp;SUM(IF(A882=FinyearEx,IF(C882&lt;=QldEx,1,0),0))</f>
        <v>2022–23 189</v>
      </c>
      <c r="H882" s="46" t="str">
        <f t="array" ref="H882">A882&amp;" "&amp;SUM(IF(A882=FinyearEx,IF(D882&lt;=AustraliaEx,1,0),0))</f>
        <v>2022–23 190</v>
      </c>
      <c r="I882" s="46" t="str">
        <f t="shared" si="53"/>
        <v>ANTI</v>
      </c>
      <c r="J882" s="47">
        <f t="shared" si="54"/>
        <v>6.0939999999999996E-3</v>
      </c>
      <c r="K882" s="47">
        <f t="shared" si="55"/>
        <v>0.43820300000000001</v>
      </c>
    </row>
    <row r="883" spans="1:11" ht="12" customHeight="1" x14ac:dyDescent="0.2">
      <c r="A883" s="39" t="s">
        <v>660</v>
      </c>
      <c r="B883" t="s">
        <v>125</v>
      </c>
      <c r="C883">
        <v>156519505</v>
      </c>
      <c r="D883" s="37">
        <v>494305560</v>
      </c>
      <c r="E883" s="40"/>
      <c r="F883" s="46" t="str">
        <f t="shared" si="52"/>
        <v>2022–23 ARGE</v>
      </c>
      <c r="G883" s="46" t="str">
        <f t="array" ref="G883">A883&amp;" "&amp;SUM(IF(A883=FinyearEx,IF(C883&lt;=QldEx,1,0),0))</f>
        <v>2022–23 34</v>
      </c>
      <c r="H883" s="46" t="str">
        <f t="array" ref="H883">A883&amp;" "&amp;SUM(IF(A883=FinyearEx,IF(D883&lt;=AustraliaEx,1,0),0))</f>
        <v>2022–23 49</v>
      </c>
      <c r="I883" s="46" t="str">
        <f t="shared" si="53"/>
        <v>ARGE</v>
      </c>
      <c r="J883" s="47">
        <f t="shared" si="54"/>
        <v>156.51950500000001</v>
      </c>
      <c r="K883" s="47">
        <f t="shared" si="55"/>
        <v>494.30556000000001</v>
      </c>
    </row>
    <row r="884" spans="1:11" ht="12" customHeight="1" x14ac:dyDescent="0.2">
      <c r="A884" s="39" t="s">
        <v>660</v>
      </c>
      <c r="B884" t="s">
        <v>126</v>
      </c>
      <c r="C884" s="37">
        <v>157635</v>
      </c>
      <c r="D884" s="37">
        <v>1662168</v>
      </c>
      <c r="E884" s="40"/>
      <c r="F884" s="46" t="str">
        <f t="shared" si="52"/>
        <v>2022–23 ARMN</v>
      </c>
      <c r="G884" s="46" t="str">
        <f t="array" ref="G884">A884&amp;" "&amp;SUM(IF(A884=FinyearEx,IF(C884&lt;=QldEx,1,0),0))</f>
        <v>2022–23 153</v>
      </c>
      <c r="H884" s="46" t="str">
        <f t="array" ref="H884">A884&amp;" "&amp;SUM(IF(A884=FinyearEx,IF(D884&lt;=AustraliaEx,1,0),0))</f>
        <v>2022–23 171</v>
      </c>
      <c r="I884" s="46" t="str">
        <f t="shared" si="53"/>
        <v>ARMN</v>
      </c>
      <c r="J884" s="47">
        <f t="shared" si="54"/>
        <v>0.157635</v>
      </c>
      <c r="K884" s="47">
        <f t="shared" si="55"/>
        <v>1.6621680000000001</v>
      </c>
    </row>
    <row r="885" spans="1:11" ht="12" customHeight="1" x14ac:dyDescent="0.2">
      <c r="A885" s="39" t="s">
        <v>660</v>
      </c>
      <c r="B885" t="s">
        <v>127</v>
      </c>
      <c r="C885" s="37">
        <v>4004997</v>
      </c>
      <c r="D885" s="37">
        <v>77452525</v>
      </c>
      <c r="E885" s="40"/>
      <c r="F885" s="46" t="str">
        <f t="shared" si="52"/>
        <v>2022–23 ASTA</v>
      </c>
      <c r="G885" s="46" t="str">
        <f t="array" ref="G885">A885&amp;" "&amp;SUM(IF(A885=FinyearEx,IF(C885&lt;=QldEx,1,0),0))</f>
        <v>2022–23 89</v>
      </c>
      <c r="H885" s="46" t="str">
        <f t="array" ref="H885">A885&amp;" "&amp;SUM(IF(A885=FinyearEx,IF(D885&lt;=AustraliaEx,1,0),0))</f>
        <v>2022–23 74</v>
      </c>
      <c r="I885" s="46" t="str">
        <f t="shared" si="53"/>
        <v>ASTA</v>
      </c>
      <c r="J885" s="47">
        <f t="shared" si="54"/>
        <v>4.0049970000000004</v>
      </c>
      <c r="K885" s="47">
        <f t="shared" si="55"/>
        <v>77.452524999999994</v>
      </c>
    </row>
    <row r="886" spans="1:11" ht="12" customHeight="1" x14ac:dyDescent="0.2">
      <c r="A886" s="39" t="s">
        <v>660</v>
      </c>
      <c r="B886" t="s">
        <v>128</v>
      </c>
      <c r="C886" s="37">
        <v>114116</v>
      </c>
      <c r="D886" s="37">
        <v>3060145</v>
      </c>
      <c r="E886" s="40"/>
      <c r="F886" s="46" t="str">
        <f t="shared" si="52"/>
        <v>2022–23 AZBJ</v>
      </c>
      <c r="G886" s="46" t="str">
        <f t="array" ref="G886">A886&amp;" "&amp;SUM(IF(A886=FinyearEx,IF(C886&lt;=QldEx,1,0),0))</f>
        <v>2022–23 161</v>
      </c>
      <c r="H886" s="46" t="str">
        <f t="array" ref="H886">A886&amp;" "&amp;SUM(IF(A886=FinyearEx,IF(D886&lt;=AustraliaEx,1,0),0))</f>
        <v>2022–23 158</v>
      </c>
      <c r="I886" s="46" t="str">
        <f t="shared" si="53"/>
        <v>AZBJ</v>
      </c>
      <c r="J886" s="47">
        <f t="shared" si="54"/>
        <v>0.114116</v>
      </c>
      <c r="K886" s="47">
        <f t="shared" si="55"/>
        <v>3.0601449999999999</v>
      </c>
    </row>
    <row r="887" spans="1:11" ht="12" customHeight="1" x14ac:dyDescent="0.2">
      <c r="A887" s="39" t="s">
        <v>660</v>
      </c>
      <c r="B887" t="s">
        <v>129</v>
      </c>
      <c r="C887" s="37">
        <v>704305361</v>
      </c>
      <c r="D887" s="37">
        <v>1803690245</v>
      </c>
      <c r="E887" s="40"/>
      <c r="F887" s="46" t="str">
        <f t="shared" si="52"/>
        <v>2022–23 BADE</v>
      </c>
      <c r="G887" s="46" t="str">
        <f t="array" ref="G887">A887&amp;" "&amp;SUM(IF(A887=FinyearEx,IF(C887&lt;=QldEx,1,0),0))</f>
        <v>2022–23 21</v>
      </c>
      <c r="H887" s="46" t="str">
        <f t="array" ref="H887">A887&amp;" "&amp;SUM(IF(A887=FinyearEx,IF(D887&lt;=AustraliaEx,1,0),0))</f>
        <v>2022–23 28</v>
      </c>
      <c r="I887" s="46" t="str">
        <f t="shared" si="53"/>
        <v>BADE</v>
      </c>
      <c r="J887" s="47">
        <f t="shared" si="54"/>
        <v>704.30536099999995</v>
      </c>
      <c r="K887" s="47">
        <f t="shared" si="55"/>
        <v>1803.690245</v>
      </c>
    </row>
    <row r="888" spans="1:11" ht="12" customHeight="1" x14ac:dyDescent="0.2">
      <c r="A888" s="39" t="s">
        <v>660</v>
      </c>
      <c r="B888" t="s">
        <v>312</v>
      </c>
      <c r="C888" s="37">
        <v>44153</v>
      </c>
      <c r="D888" s="37">
        <v>5167381</v>
      </c>
      <c r="E888" s="40"/>
      <c r="F888" s="46" t="str">
        <f t="shared" si="52"/>
        <v>2022–23 BAHA</v>
      </c>
      <c r="G888" s="46" t="str">
        <f t="array" ref="G888">A888&amp;" "&amp;SUM(IF(A888=FinyearEx,IF(C888&lt;=QldEx,1,0),0))</f>
        <v>2022–23 171</v>
      </c>
      <c r="H888" s="46" t="str">
        <f t="array" ref="H888">A888&amp;" "&amp;SUM(IF(A888=FinyearEx,IF(D888&lt;=AustraliaEx,1,0),0))</f>
        <v>2022–23 144</v>
      </c>
      <c r="I888" s="46" t="str">
        <f t="shared" si="53"/>
        <v>BAHA</v>
      </c>
      <c r="J888" s="47">
        <f t="shared" si="54"/>
        <v>4.4152999999999998E-2</v>
      </c>
      <c r="K888" s="47">
        <f t="shared" si="55"/>
        <v>5.1673809999999998</v>
      </c>
    </row>
    <row r="889" spans="1:11" ht="12" customHeight="1" x14ac:dyDescent="0.2">
      <c r="A889" s="39" t="s">
        <v>660</v>
      </c>
      <c r="B889" t="s">
        <v>130</v>
      </c>
      <c r="C889" s="37">
        <v>0</v>
      </c>
      <c r="D889" s="37">
        <v>4176601</v>
      </c>
      <c r="E889" s="40"/>
      <c r="F889" s="46" t="str">
        <f t="shared" si="52"/>
        <v>2022–23 BARB</v>
      </c>
      <c r="G889" s="46" t="str">
        <f t="array" ref="G889">A889&amp;" "&amp;SUM(IF(A889=FinyearEx,IF(C889&lt;=QldEx,1,0),0))</f>
        <v>2022–23 221</v>
      </c>
      <c r="H889" s="46" t="str">
        <f t="array" ref="H889">A889&amp;" "&amp;SUM(IF(A889=FinyearEx,IF(D889&lt;=AustraliaEx,1,0),0))</f>
        <v>2022–23 150</v>
      </c>
      <c r="I889" s="46" t="str">
        <f t="shared" si="53"/>
        <v>BARB</v>
      </c>
      <c r="J889" s="47">
        <f t="shared" si="54"/>
        <v>0</v>
      </c>
      <c r="K889" s="47">
        <f t="shared" si="55"/>
        <v>4.1766009999999998</v>
      </c>
    </row>
    <row r="890" spans="1:11" ht="12" customHeight="1" x14ac:dyDescent="0.2">
      <c r="A890" s="39" t="s">
        <v>660</v>
      </c>
      <c r="B890" t="s">
        <v>131</v>
      </c>
      <c r="C890" s="37">
        <v>7834</v>
      </c>
      <c r="D890" s="37">
        <v>230601</v>
      </c>
      <c r="E890" s="40"/>
      <c r="F890" s="46" t="str">
        <f t="shared" si="52"/>
        <v>2022–23 BELE</v>
      </c>
      <c r="G890" s="46" t="str">
        <f t="array" ref="G890">A890&amp;" "&amp;SUM(IF(A890=FinyearEx,IF(C890&lt;=QldEx,1,0),0))</f>
        <v>2022–23 185</v>
      </c>
      <c r="H890" s="46" t="str">
        <f t="array" ref="H890">A890&amp;" "&amp;SUM(IF(A890=FinyearEx,IF(D890&lt;=AustraliaEx,1,0),0))</f>
        <v>2022–23 200</v>
      </c>
      <c r="I890" s="46" t="str">
        <f t="shared" si="53"/>
        <v>BELE</v>
      </c>
      <c r="J890" s="47">
        <f t="shared" si="54"/>
        <v>7.8340000000000007E-3</v>
      </c>
      <c r="K890" s="47">
        <f t="shared" si="55"/>
        <v>0.230601</v>
      </c>
    </row>
    <row r="891" spans="1:11" ht="12" customHeight="1" x14ac:dyDescent="0.2">
      <c r="A891" s="39" t="s">
        <v>660</v>
      </c>
      <c r="B891" t="s">
        <v>132</v>
      </c>
      <c r="C891">
        <v>477190119</v>
      </c>
      <c r="D891" s="37">
        <v>2413959383</v>
      </c>
      <c r="E891" s="40"/>
      <c r="F891" s="46" t="str">
        <f t="shared" si="52"/>
        <v>2022–23 BELG</v>
      </c>
      <c r="G891" s="46" t="str">
        <f t="array" ref="G891">A891&amp;" "&amp;SUM(IF(A891=FinyearEx,IF(C891&lt;=QldEx,1,0),0))</f>
        <v>2022–23 25</v>
      </c>
      <c r="H891" s="46" t="str">
        <f t="array" ref="H891">A891&amp;" "&amp;SUM(IF(A891=FinyearEx,IF(D891&lt;=AustraliaEx,1,0),0))</f>
        <v>2022–23 24</v>
      </c>
      <c r="I891" s="46" t="str">
        <f t="shared" si="53"/>
        <v>BELG</v>
      </c>
      <c r="J891" s="47">
        <f t="shared" si="54"/>
        <v>477.19011899999998</v>
      </c>
      <c r="K891" s="47">
        <f t="shared" si="55"/>
        <v>2413.9593829999999</v>
      </c>
    </row>
    <row r="892" spans="1:11" ht="12" customHeight="1" x14ac:dyDescent="0.2">
      <c r="A892" s="39" t="s">
        <v>660</v>
      </c>
      <c r="B892" t="s">
        <v>133</v>
      </c>
      <c r="C892" s="37">
        <v>524209</v>
      </c>
      <c r="D892" s="37">
        <v>2105335</v>
      </c>
      <c r="E892" s="40"/>
      <c r="F892" s="46" t="str">
        <f t="shared" si="52"/>
        <v>2022–23 BENR</v>
      </c>
      <c r="G892" s="46" t="str">
        <f t="array" ref="G892">A892&amp;" "&amp;SUM(IF(A892=FinyearEx,IF(C892&lt;=QldEx,1,0),0))</f>
        <v>2022–23 137</v>
      </c>
      <c r="H892" s="46" t="str">
        <f t="array" ref="H892">A892&amp;" "&amp;SUM(IF(A892=FinyearEx,IF(D892&lt;=AustraliaEx,1,0),0))</f>
        <v>2022–23 165</v>
      </c>
      <c r="I892" s="46" t="str">
        <f t="shared" si="53"/>
        <v>BENR</v>
      </c>
      <c r="J892" s="47">
        <f t="shared" si="54"/>
        <v>0.52420900000000004</v>
      </c>
      <c r="K892" s="47">
        <f t="shared" si="55"/>
        <v>2.1053350000000002</v>
      </c>
    </row>
    <row r="893" spans="1:11" ht="12" customHeight="1" x14ac:dyDescent="0.2">
      <c r="A893" s="39" t="s">
        <v>660</v>
      </c>
      <c r="B893" t="s">
        <v>332</v>
      </c>
      <c r="C893" s="37">
        <v>0</v>
      </c>
      <c r="D893" s="37">
        <v>128447</v>
      </c>
      <c r="E893" s="40"/>
      <c r="F893" s="46" t="str">
        <f t="shared" si="52"/>
        <v>2022–23 BGUI</v>
      </c>
      <c r="G893" s="46" t="str">
        <f t="array" ref="G893">A893&amp;" "&amp;SUM(IF(A893=FinyearEx,IF(C893&lt;=QldEx,1,0),0))</f>
        <v>2022–23 221</v>
      </c>
      <c r="H893" s="46" t="str">
        <f t="array" ref="H893">A893&amp;" "&amp;SUM(IF(A893=FinyearEx,IF(D893&lt;=AustraliaEx,1,0),0))</f>
        <v>2022–23 208</v>
      </c>
      <c r="I893" s="46" t="str">
        <f t="shared" si="53"/>
        <v>BGUI</v>
      </c>
      <c r="J893" s="47">
        <f t="shared" si="54"/>
        <v>0</v>
      </c>
      <c r="K893" s="47">
        <f t="shared" si="55"/>
        <v>0.12844700000000001</v>
      </c>
    </row>
    <row r="894" spans="1:11" ht="12" customHeight="1" x14ac:dyDescent="0.2">
      <c r="A894" s="39" t="s">
        <v>660</v>
      </c>
      <c r="B894" t="s">
        <v>134</v>
      </c>
      <c r="C894" s="37">
        <v>310026677</v>
      </c>
      <c r="D894" s="37">
        <v>1691923901</v>
      </c>
      <c r="E894" s="40"/>
      <c r="F894" s="46" t="str">
        <f t="shared" si="52"/>
        <v>2022–23 BHRN</v>
      </c>
      <c r="G894" s="46" t="str">
        <f t="array" ref="G894">A894&amp;" "&amp;SUM(IF(A894=FinyearEx,IF(C894&lt;=QldEx,1,0),0))</f>
        <v>2022–23 32</v>
      </c>
      <c r="H894" s="46" t="str">
        <f t="array" ref="H894">A894&amp;" "&amp;SUM(IF(A894=FinyearEx,IF(D894&lt;=AustraliaEx,1,0),0))</f>
        <v>2022–23 29</v>
      </c>
      <c r="I894" s="46" t="str">
        <f t="shared" si="53"/>
        <v>BHRN</v>
      </c>
      <c r="J894" s="47">
        <f t="shared" si="54"/>
        <v>310.02667700000001</v>
      </c>
      <c r="K894" s="47">
        <f t="shared" si="55"/>
        <v>1691.9239009999999</v>
      </c>
    </row>
    <row r="895" spans="1:11" ht="12" customHeight="1" x14ac:dyDescent="0.2">
      <c r="A895" s="39" t="s">
        <v>660</v>
      </c>
      <c r="B895" t="s">
        <v>135</v>
      </c>
      <c r="C895">
        <v>55044</v>
      </c>
      <c r="D895">
        <v>2904350</v>
      </c>
      <c r="E895" s="40"/>
      <c r="F895" s="46" t="str">
        <f t="shared" ref="F895:F958" si="56">A895&amp;" "&amp;B895</f>
        <v>2022–23 BHUT</v>
      </c>
      <c r="G895" s="46" t="str">
        <f t="array" ref="G895">A895&amp;" "&amp;SUM(IF(A895=FinyearEx,IF(C895&lt;=QldEx,1,0),0))</f>
        <v>2022–23 168</v>
      </c>
      <c r="H895" s="46" t="str">
        <f t="array" ref="H895">A895&amp;" "&amp;SUM(IF(A895=FinyearEx,IF(D895&lt;=AustraliaEx,1,0),0))</f>
        <v>2022–23 159</v>
      </c>
      <c r="I895" s="46" t="str">
        <f t="shared" ref="I895:I958" si="57">B895</f>
        <v>BHUT</v>
      </c>
      <c r="J895" s="47">
        <f t="shared" ref="J895:J958" si="58">C895/1000000</f>
        <v>5.5044000000000003E-2</v>
      </c>
      <c r="K895" s="47">
        <f t="shared" ref="K895:K958" si="59">D895/1000000</f>
        <v>2.90435</v>
      </c>
    </row>
    <row r="896" spans="1:11" ht="12" customHeight="1" x14ac:dyDescent="0.2">
      <c r="A896" s="39" t="s">
        <v>660</v>
      </c>
      <c r="B896" t="s">
        <v>136</v>
      </c>
      <c r="C896">
        <v>15095</v>
      </c>
      <c r="D896">
        <v>580057</v>
      </c>
      <c r="E896" s="40"/>
      <c r="F896" s="46" t="str">
        <f t="shared" si="56"/>
        <v>2022–23 BMDA</v>
      </c>
      <c r="G896" s="46" t="str">
        <f t="array" ref="G896">A896&amp;" "&amp;SUM(IF(A896=FinyearEx,IF(C896&lt;=QldEx,1,0),0))</f>
        <v>2022–23 180</v>
      </c>
      <c r="H896" s="46" t="str">
        <f t="array" ref="H896">A896&amp;" "&amp;SUM(IF(A896=FinyearEx,IF(D896&lt;=AustraliaEx,1,0),0))</f>
        <v>2022–23 184</v>
      </c>
      <c r="I896" s="46" t="str">
        <f t="shared" si="57"/>
        <v>BMDA</v>
      </c>
      <c r="J896" s="47">
        <f t="shared" si="58"/>
        <v>1.5095000000000001E-2</v>
      </c>
      <c r="K896" s="47">
        <f t="shared" si="59"/>
        <v>0.58005700000000004</v>
      </c>
    </row>
    <row r="897" spans="1:11" ht="12" customHeight="1" x14ac:dyDescent="0.2">
      <c r="A897" s="39" t="s">
        <v>660</v>
      </c>
      <c r="B897" t="s">
        <v>137</v>
      </c>
      <c r="C897">
        <v>153710</v>
      </c>
      <c r="D897">
        <v>441489</v>
      </c>
      <c r="E897" s="40"/>
      <c r="F897" s="46" t="str">
        <f t="shared" si="56"/>
        <v>2022–23 BOHR</v>
      </c>
      <c r="G897" s="46" t="str">
        <f t="array" ref="G897">A897&amp;" "&amp;SUM(IF(A897=FinyearEx,IF(C897&lt;=QldEx,1,0),0))</f>
        <v>2022–23 156</v>
      </c>
      <c r="H897" s="46" t="str">
        <f t="array" ref="H897">A897&amp;" "&amp;SUM(IF(A897=FinyearEx,IF(D897&lt;=AustraliaEx,1,0),0))</f>
        <v>2022–23 189</v>
      </c>
      <c r="I897" s="46" t="str">
        <f t="shared" si="57"/>
        <v>BOHR</v>
      </c>
      <c r="J897" s="47">
        <f t="shared" si="58"/>
        <v>0.15371000000000001</v>
      </c>
      <c r="K897" s="47">
        <f t="shared" si="59"/>
        <v>0.44148900000000002</v>
      </c>
    </row>
    <row r="898" spans="1:11" ht="12" customHeight="1" x14ac:dyDescent="0.2">
      <c r="A898" s="39" t="s">
        <v>660</v>
      </c>
      <c r="B898" t="s">
        <v>138</v>
      </c>
      <c r="C898">
        <v>716095</v>
      </c>
      <c r="D898">
        <v>1438085</v>
      </c>
      <c r="E898" s="40"/>
      <c r="F898" s="46" t="str">
        <f t="shared" si="56"/>
        <v>2022–23 BOLI</v>
      </c>
      <c r="G898" s="46" t="str">
        <f t="array" ref="G898">A898&amp;" "&amp;SUM(IF(A898=FinyearEx,IF(C898&lt;=QldEx,1,0),0))</f>
        <v>2022–23 132</v>
      </c>
      <c r="H898" s="46" t="str">
        <f t="array" ref="H898">A898&amp;" "&amp;SUM(IF(A898=FinyearEx,IF(D898&lt;=AustraliaEx,1,0),0))</f>
        <v>2022–23 173</v>
      </c>
      <c r="I898" s="46" t="str">
        <f t="shared" si="57"/>
        <v>BOLI</v>
      </c>
      <c r="J898" s="47">
        <f t="shared" si="58"/>
        <v>0.71609500000000004</v>
      </c>
      <c r="K898" s="47">
        <f t="shared" si="59"/>
        <v>1.4380850000000001</v>
      </c>
    </row>
    <row r="899" spans="1:11" ht="12" customHeight="1" x14ac:dyDescent="0.2">
      <c r="A899" s="39" t="s">
        <v>660</v>
      </c>
      <c r="B899" t="s">
        <v>139</v>
      </c>
      <c r="C899">
        <v>841530</v>
      </c>
      <c r="D899">
        <v>26344848</v>
      </c>
      <c r="E899" s="40"/>
      <c r="F899" s="46" t="str">
        <f t="shared" si="56"/>
        <v>2022–23 BOTS</v>
      </c>
      <c r="G899" s="46" t="str">
        <f t="array" ref="G899">A899&amp;" "&amp;SUM(IF(A899=FinyearEx,IF(C899&lt;=QldEx,1,0),0))</f>
        <v>2022–23 130</v>
      </c>
      <c r="H899" s="46" t="str">
        <f t="array" ref="H899">A899&amp;" "&amp;SUM(IF(A899=FinyearEx,IF(D899&lt;=AustraliaEx,1,0),0))</f>
        <v>2022–23 104</v>
      </c>
      <c r="I899" s="46" t="str">
        <f t="shared" si="57"/>
        <v>BOTS</v>
      </c>
      <c r="J899" s="47">
        <f t="shared" si="58"/>
        <v>0.84153</v>
      </c>
      <c r="K899" s="47">
        <f t="shared" si="59"/>
        <v>26.344847999999999</v>
      </c>
    </row>
    <row r="900" spans="1:11" ht="12" customHeight="1" x14ac:dyDescent="0.2">
      <c r="A900" t="s">
        <v>660</v>
      </c>
      <c r="B900" t="s">
        <v>140</v>
      </c>
      <c r="C900">
        <v>1921883885</v>
      </c>
      <c r="D900">
        <v>2127654281</v>
      </c>
      <c r="E900" s="40"/>
      <c r="F900" s="46" t="str">
        <f t="shared" si="56"/>
        <v>2022–23 BRAZ</v>
      </c>
      <c r="G900" s="46" t="str">
        <f t="array" ref="G900">A900&amp;" "&amp;SUM(IF(A900=FinyearEx,IF(C900&lt;=QldEx,1,0),0))</f>
        <v>2022–23 12</v>
      </c>
      <c r="H900" s="46" t="str">
        <f t="array" ref="H900">A900&amp;" "&amp;SUM(IF(A900=FinyearEx,IF(D900&lt;=AustraliaEx,1,0),0))</f>
        <v>2022–23 26</v>
      </c>
      <c r="I900" s="46" t="str">
        <f t="shared" si="57"/>
        <v>BRAZ</v>
      </c>
      <c r="J900" s="47">
        <f t="shared" si="58"/>
        <v>1921.883885</v>
      </c>
      <c r="K900" s="47">
        <f t="shared" si="59"/>
        <v>2127.6542810000001</v>
      </c>
    </row>
    <row r="901" spans="1:11" ht="12" customHeight="1" x14ac:dyDescent="0.2">
      <c r="A901" t="s">
        <v>660</v>
      </c>
      <c r="B901" t="s">
        <v>141</v>
      </c>
      <c r="C901">
        <v>4968159</v>
      </c>
      <c r="D901">
        <v>491946497</v>
      </c>
      <c r="E901" s="40"/>
      <c r="F901" s="46" t="str">
        <f t="shared" si="56"/>
        <v>2022–23 BRUN</v>
      </c>
      <c r="G901" s="46" t="str">
        <f t="array" ref="G901">A901&amp;" "&amp;SUM(IF(A901=FinyearEx,IF(C901&lt;=QldEx,1,0),0))</f>
        <v>2022–23 87</v>
      </c>
      <c r="H901" s="46" t="str">
        <f t="array" ref="H901">A901&amp;" "&amp;SUM(IF(A901=FinyearEx,IF(D901&lt;=AustraliaEx,1,0),0))</f>
        <v>2022–23 50</v>
      </c>
      <c r="I901" s="46" t="str">
        <f t="shared" si="57"/>
        <v>BRUN</v>
      </c>
      <c r="J901" s="47">
        <f t="shared" si="58"/>
        <v>4.968159</v>
      </c>
      <c r="K901" s="47">
        <f t="shared" si="59"/>
        <v>491.94649700000002</v>
      </c>
    </row>
    <row r="902" spans="1:11" ht="12" customHeight="1" x14ac:dyDescent="0.2">
      <c r="A902" t="s">
        <v>660</v>
      </c>
      <c r="B902" t="s">
        <v>142</v>
      </c>
      <c r="C902">
        <v>9963619</v>
      </c>
      <c r="D902" s="37">
        <v>38269628</v>
      </c>
      <c r="E902" s="40"/>
      <c r="F902" s="46" t="str">
        <f t="shared" si="56"/>
        <v>2022–23 BULG</v>
      </c>
      <c r="G902" s="46" t="str">
        <f t="array" ref="G902">A902&amp;" "&amp;SUM(IF(A902=FinyearEx,IF(C902&lt;=QldEx,1,0),0))</f>
        <v>2022–23 74</v>
      </c>
      <c r="H902" s="46" t="str">
        <f t="array" ref="H902">A902&amp;" "&amp;SUM(IF(A902=FinyearEx,IF(D902&lt;=AustraliaEx,1,0),0))</f>
        <v>2022–23 92</v>
      </c>
      <c r="I902" s="46" t="str">
        <f t="shared" si="57"/>
        <v>BULG</v>
      </c>
      <c r="J902" s="47">
        <f t="shared" si="58"/>
        <v>9.9636189999999996</v>
      </c>
      <c r="K902" s="47">
        <f t="shared" si="59"/>
        <v>38.269627999999997</v>
      </c>
    </row>
    <row r="903" spans="1:11" ht="12" customHeight="1" x14ac:dyDescent="0.2">
      <c r="A903" t="s">
        <v>660</v>
      </c>
      <c r="B903" t="s">
        <v>143</v>
      </c>
      <c r="C903">
        <v>610657</v>
      </c>
      <c r="D903" s="37">
        <v>13605332</v>
      </c>
      <c r="E903" s="40"/>
      <c r="F903" s="46" t="str">
        <f t="shared" si="56"/>
        <v>2022–23 BURK</v>
      </c>
      <c r="G903" s="46" t="str">
        <f t="array" ref="G903">A903&amp;" "&amp;SUM(IF(A903=FinyearEx,IF(C903&lt;=QldEx,1,0),0))</f>
        <v>2022–23 134</v>
      </c>
      <c r="H903" s="46" t="str">
        <f t="array" ref="H903">A903&amp;" "&amp;SUM(IF(A903=FinyearEx,IF(D903&lt;=AustraliaEx,1,0),0))</f>
        <v>2022–23 116</v>
      </c>
      <c r="I903" s="46" t="str">
        <f t="shared" si="57"/>
        <v>BURK</v>
      </c>
      <c r="J903" s="47">
        <f t="shared" si="58"/>
        <v>0.61065700000000001</v>
      </c>
      <c r="K903" s="47">
        <f t="shared" si="59"/>
        <v>13.605332000000001</v>
      </c>
    </row>
    <row r="904" spans="1:11" ht="12" customHeight="1" x14ac:dyDescent="0.2">
      <c r="A904" t="s">
        <v>660</v>
      </c>
      <c r="B904" t="s">
        <v>144</v>
      </c>
      <c r="C904">
        <v>67089022</v>
      </c>
      <c r="D904" s="37">
        <v>177699606</v>
      </c>
      <c r="E904" s="40"/>
      <c r="F904" s="46" t="str">
        <f t="shared" si="56"/>
        <v>2022–23 BURM</v>
      </c>
      <c r="G904" s="46" t="str">
        <f t="array" ref="G904">A904&amp;" "&amp;SUM(IF(A904=FinyearEx,IF(C904&lt;=QldEx,1,0),0))</f>
        <v>2022–23 47</v>
      </c>
      <c r="H904" s="46" t="str">
        <f t="array" ref="H904">A904&amp;" "&amp;SUM(IF(A904=FinyearEx,IF(D904&lt;=AustraliaEx,1,0),0))</f>
        <v>2022–23 57</v>
      </c>
      <c r="I904" s="46" t="str">
        <f t="shared" si="57"/>
        <v>BURM</v>
      </c>
      <c r="J904" s="47">
        <f t="shared" si="58"/>
        <v>67.089022</v>
      </c>
      <c r="K904" s="47">
        <f t="shared" si="59"/>
        <v>177.69960599999999</v>
      </c>
    </row>
    <row r="905" spans="1:11" ht="12" customHeight="1" x14ac:dyDescent="0.2">
      <c r="A905" t="s">
        <v>660</v>
      </c>
      <c r="B905" t="s">
        <v>145</v>
      </c>
      <c r="C905">
        <v>220254</v>
      </c>
      <c r="D905" s="37">
        <v>396208</v>
      </c>
      <c r="E905" s="40"/>
      <c r="F905" s="46" t="str">
        <f t="shared" si="56"/>
        <v>2022–23 BVIR</v>
      </c>
      <c r="G905" s="46" t="str">
        <f t="array" ref="G905">A905&amp;" "&amp;SUM(IF(A905=FinyearEx,IF(C905&lt;=QldEx,1,0),0))</f>
        <v>2022–23 150</v>
      </c>
      <c r="H905" s="46" t="str">
        <f t="array" ref="H905">A905&amp;" "&amp;SUM(IF(A905=FinyearEx,IF(D905&lt;=AustraliaEx,1,0),0))</f>
        <v>2022–23 192</v>
      </c>
      <c r="I905" s="46" t="str">
        <f t="shared" si="57"/>
        <v>BVIR</v>
      </c>
      <c r="J905" s="47">
        <f t="shared" si="58"/>
        <v>0.22025400000000001</v>
      </c>
      <c r="K905" s="47">
        <f t="shared" si="59"/>
        <v>0.396208</v>
      </c>
    </row>
    <row r="906" spans="1:11" ht="12" customHeight="1" x14ac:dyDescent="0.2">
      <c r="A906" t="s">
        <v>660</v>
      </c>
      <c r="B906" t="s">
        <v>146</v>
      </c>
      <c r="C906">
        <v>1032082832</v>
      </c>
      <c r="D906" s="37">
        <v>2736551503</v>
      </c>
      <c r="E906" s="40"/>
      <c r="F906" s="46" t="str">
        <f t="shared" si="56"/>
        <v>2022–23 CAN</v>
      </c>
      <c r="G906" s="46" t="str">
        <f t="array" ref="G906">A906&amp;" "&amp;SUM(IF(A906=FinyearEx,IF(C906&lt;=QldEx,1,0),0))</f>
        <v>2022–23 15</v>
      </c>
      <c r="H906" s="46" t="str">
        <f t="array" ref="H906">A906&amp;" "&amp;SUM(IF(A906=FinyearEx,IF(D906&lt;=AustraliaEx,1,0),0))</f>
        <v>2022–23 20</v>
      </c>
      <c r="I906" s="46" t="str">
        <f t="shared" si="57"/>
        <v>CAN</v>
      </c>
      <c r="J906" s="47">
        <f t="shared" si="58"/>
        <v>1032.0828320000001</v>
      </c>
      <c r="K906" s="47">
        <f t="shared" si="59"/>
        <v>2736.5515030000001</v>
      </c>
    </row>
    <row r="907" spans="1:11" ht="12" customHeight="1" x14ac:dyDescent="0.2">
      <c r="A907" t="s">
        <v>660</v>
      </c>
      <c r="B907" t="s">
        <v>147</v>
      </c>
      <c r="C907">
        <v>44548</v>
      </c>
      <c r="D907" s="37">
        <v>10664685</v>
      </c>
      <c r="E907" s="40"/>
      <c r="F907" s="46" t="str">
        <f t="shared" si="56"/>
        <v>2022–23 CAYM</v>
      </c>
      <c r="G907" s="46" t="str">
        <f t="array" ref="G907">A907&amp;" "&amp;SUM(IF(A907=FinyearEx,IF(C907&lt;=QldEx,1,0),0))</f>
        <v>2022–23 170</v>
      </c>
      <c r="H907" s="46" t="str">
        <f t="array" ref="H907">A907&amp;" "&amp;SUM(IF(A907=FinyearEx,IF(D907&lt;=AustraliaEx,1,0),0))</f>
        <v>2022–23 126</v>
      </c>
      <c r="I907" s="46" t="str">
        <f t="shared" si="57"/>
        <v>CAYM</v>
      </c>
      <c r="J907" s="47">
        <f t="shared" si="58"/>
        <v>4.4547999999999997E-2</v>
      </c>
      <c r="K907" s="47">
        <f t="shared" si="59"/>
        <v>10.664685</v>
      </c>
    </row>
    <row r="908" spans="1:11" ht="12" customHeight="1" x14ac:dyDescent="0.2">
      <c r="A908" t="s">
        <v>660</v>
      </c>
      <c r="B908" t="s">
        <v>149</v>
      </c>
      <c r="C908">
        <v>21952256974</v>
      </c>
      <c r="D908" s="37">
        <v>190524054827</v>
      </c>
      <c r="E908" s="40"/>
      <c r="F908" s="46" t="str">
        <f t="shared" si="56"/>
        <v>2022–23 CHIN</v>
      </c>
      <c r="G908" s="46" t="str">
        <f t="array" ref="G908">A908&amp;" "&amp;SUM(IF(A908=FinyearEx,IF(C908&lt;=QldEx,1,0),0))</f>
        <v>2022–23 2</v>
      </c>
      <c r="H908" s="46" t="str">
        <f t="array" ref="H908">A908&amp;" "&amp;SUM(IF(A908=FinyearEx,IF(D908&lt;=AustraliaEx,1,0),0))</f>
        <v>2022–23 1</v>
      </c>
      <c r="I908" s="46" t="str">
        <f t="shared" si="57"/>
        <v>CHIN</v>
      </c>
      <c r="J908" s="47">
        <f t="shared" si="58"/>
        <v>21952.256974</v>
      </c>
      <c r="K908" s="47">
        <f t="shared" si="59"/>
        <v>190524.05482700001</v>
      </c>
    </row>
    <row r="909" spans="1:11" ht="12" customHeight="1" x14ac:dyDescent="0.2">
      <c r="A909" t="s">
        <v>660</v>
      </c>
      <c r="B909" t="s">
        <v>150</v>
      </c>
      <c r="C909">
        <v>302295274</v>
      </c>
      <c r="D909" s="37">
        <v>852967574</v>
      </c>
      <c r="E909" s="40"/>
      <c r="F909" s="46" t="str">
        <f t="shared" si="56"/>
        <v>2022–23 CHLE</v>
      </c>
      <c r="G909" s="46" t="str">
        <f t="array" ref="G909">A909&amp;" "&amp;SUM(IF(A909=FinyearEx,IF(C909&lt;=QldEx,1,0),0))</f>
        <v>2022–23 33</v>
      </c>
      <c r="H909" s="46" t="str">
        <f t="array" ref="H909">A909&amp;" "&amp;SUM(IF(A909=FinyearEx,IF(D909&lt;=AustraliaEx,1,0),0))</f>
        <v>2022–23 39</v>
      </c>
      <c r="I909" s="46" t="str">
        <f t="shared" si="57"/>
        <v>CHLE</v>
      </c>
      <c r="J909" s="47">
        <f t="shared" si="58"/>
        <v>302.29527400000001</v>
      </c>
      <c r="K909" s="47">
        <f t="shared" si="59"/>
        <v>852.96757400000001</v>
      </c>
    </row>
    <row r="910" spans="1:11" ht="12" customHeight="1" x14ac:dyDescent="0.2">
      <c r="A910" t="s">
        <v>660</v>
      </c>
      <c r="B910" t="s">
        <v>151</v>
      </c>
      <c r="C910">
        <v>408503</v>
      </c>
      <c r="D910" s="37">
        <v>60472522</v>
      </c>
      <c r="E910" s="40"/>
      <c r="F910" s="46" t="str">
        <f t="shared" si="56"/>
        <v>2022–23 CHRI</v>
      </c>
      <c r="G910" s="46" t="str">
        <f t="array" ref="G910">A910&amp;" "&amp;SUM(IF(A910=FinyearEx,IF(C910&lt;=QldEx,1,0),0))</f>
        <v>2022–23 139</v>
      </c>
      <c r="H910" s="46" t="str">
        <f t="array" ref="H910">A910&amp;" "&amp;SUM(IF(A910=FinyearEx,IF(D910&lt;=AustraliaEx,1,0),0))</f>
        <v>2022–23 84</v>
      </c>
      <c r="I910" s="46" t="str">
        <f t="shared" si="57"/>
        <v>CHRI</v>
      </c>
      <c r="J910" s="47">
        <f t="shared" si="58"/>
        <v>0.408503</v>
      </c>
      <c r="K910" s="47">
        <f t="shared" si="59"/>
        <v>60.472521999999998</v>
      </c>
    </row>
    <row r="911" spans="1:11" ht="12" customHeight="1" x14ac:dyDescent="0.2">
      <c r="A911" t="s">
        <v>660</v>
      </c>
      <c r="B911" t="s">
        <v>152</v>
      </c>
      <c r="C911">
        <v>17893289</v>
      </c>
      <c r="D911" s="37">
        <v>106983255</v>
      </c>
      <c r="E911" s="40"/>
      <c r="F911" s="46" t="str">
        <f t="shared" si="56"/>
        <v>2022–23 CMBD</v>
      </c>
      <c r="G911" s="46" t="str">
        <f t="array" ref="G911">A911&amp;" "&amp;SUM(IF(A911=FinyearEx,IF(C911&lt;=QldEx,1,0),0))</f>
        <v>2022–23 63</v>
      </c>
      <c r="H911" s="46" t="str">
        <f t="array" ref="H911">A911&amp;" "&amp;SUM(IF(A911=FinyearEx,IF(D911&lt;=AustraliaEx,1,0),0))</f>
        <v>2022–23 65</v>
      </c>
      <c r="I911" s="46" t="str">
        <f t="shared" si="57"/>
        <v>CMBD</v>
      </c>
      <c r="J911" s="47">
        <f t="shared" si="58"/>
        <v>17.893288999999999</v>
      </c>
      <c r="K911" s="47">
        <f t="shared" si="59"/>
        <v>106.983255</v>
      </c>
    </row>
    <row r="912" spans="1:11" ht="12" customHeight="1" x14ac:dyDescent="0.2">
      <c r="A912" t="s">
        <v>660</v>
      </c>
      <c r="B912" t="s">
        <v>153</v>
      </c>
      <c r="C912">
        <v>61213</v>
      </c>
      <c r="D912" s="37">
        <v>1721801</v>
      </c>
      <c r="E912" s="40"/>
      <c r="F912" s="46" t="str">
        <f t="shared" si="56"/>
        <v>2022–23 COBR</v>
      </c>
      <c r="G912" s="46" t="str">
        <f t="array" ref="G912">A912&amp;" "&amp;SUM(IF(A912=FinyearEx,IF(C912&lt;=QldEx,1,0),0))</f>
        <v>2022–23 167</v>
      </c>
      <c r="H912" s="46" t="str">
        <f t="array" ref="H912">A912&amp;" "&amp;SUM(IF(A912=FinyearEx,IF(D912&lt;=AustraliaEx,1,0),0))</f>
        <v>2022–23 170</v>
      </c>
      <c r="I912" s="46" t="str">
        <f t="shared" si="57"/>
        <v>COBR</v>
      </c>
      <c r="J912" s="47">
        <f t="shared" si="58"/>
        <v>6.1212999999999997E-2</v>
      </c>
      <c r="K912" s="47">
        <f t="shared" si="59"/>
        <v>1.7218009999999999</v>
      </c>
    </row>
    <row r="913" spans="1:11" ht="12" customHeight="1" x14ac:dyDescent="0.2">
      <c r="A913" t="s">
        <v>660</v>
      </c>
      <c r="B913" t="s">
        <v>154</v>
      </c>
      <c r="C913">
        <v>233081</v>
      </c>
      <c r="D913" s="37">
        <v>15657492</v>
      </c>
      <c r="E913" s="40"/>
      <c r="F913" s="46" t="str">
        <f t="shared" si="56"/>
        <v>2022–23 COCO</v>
      </c>
      <c r="G913" s="46" t="str">
        <f t="array" ref="G913">A913&amp;" "&amp;SUM(IF(A913=FinyearEx,IF(C913&lt;=QldEx,1,0),0))</f>
        <v>2022–23 148</v>
      </c>
      <c r="H913" s="46" t="str">
        <f t="array" ref="H913">A913&amp;" "&amp;SUM(IF(A913=FinyearEx,IF(D913&lt;=AustraliaEx,1,0),0))</f>
        <v>2022–23 114</v>
      </c>
      <c r="I913" s="46" t="str">
        <f t="shared" si="57"/>
        <v>COCO</v>
      </c>
      <c r="J913" s="47">
        <f t="shared" si="58"/>
        <v>0.23308100000000001</v>
      </c>
      <c r="K913" s="47">
        <f t="shared" si="59"/>
        <v>15.657492</v>
      </c>
    </row>
    <row r="914" spans="1:11" ht="12" customHeight="1" x14ac:dyDescent="0.2">
      <c r="A914" t="s">
        <v>660</v>
      </c>
      <c r="B914" t="s">
        <v>155</v>
      </c>
      <c r="C914">
        <v>11545111</v>
      </c>
      <c r="D914" s="37">
        <v>40546030</v>
      </c>
      <c r="E914" s="40"/>
      <c r="F914" s="46" t="str">
        <f t="shared" si="56"/>
        <v>2022–23 COMB</v>
      </c>
      <c r="G914" s="46" t="str">
        <f t="array" ref="G914">A914&amp;" "&amp;SUM(IF(A914=FinyearEx,IF(C914&lt;=QldEx,1,0),0))</f>
        <v>2022–23 70</v>
      </c>
      <c r="H914" s="46" t="str">
        <f t="array" ref="H914">A914&amp;" "&amp;SUM(IF(A914=FinyearEx,IF(D914&lt;=AustraliaEx,1,0),0))</f>
        <v>2022–23 90</v>
      </c>
      <c r="I914" s="46" t="str">
        <f t="shared" si="57"/>
        <v>COMB</v>
      </c>
      <c r="J914" s="47">
        <f t="shared" si="58"/>
        <v>11.545111</v>
      </c>
      <c r="K914" s="47">
        <f t="shared" si="59"/>
        <v>40.546030000000002</v>
      </c>
    </row>
    <row r="915" spans="1:11" ht="12" customHeight="1" x14ac:dyDescent="0.2">
      <c r="A915" t="s">
        <v>660</v>
      </c>
      <c r="B915" t="s">
        <v>156</v>
      </c>
      <c r="C915">
        <v>884705</v>
      </c>
      <c r="D915" s="37">
        <v>10980310</v>
      </c>
      <c r="E915" s="40"/>
      <c r="F915" s="46" t="str">
        <f t="shared" si="56"/>
        <v>2022–23 COOK</v>
      </c>
      <c r="G915" s="46" t="str">
        <f t="array" ref="G915">A915&amp;" "&amp;SUM(IF(A915=FinyearEx,IF(C915&lt;=QldEx,1,0),0))</f>
        <v>2022–23 128</v>
      </c>
      <c r="H915" s="46" t="str">
        <f t="array" ref="H915">A915&amp;" "&amp;SUM(IF(A915=FinyearEx,IF(D915&lt;=AustraliaEx,1,0),0))</f>
        <v>2022–23 124</v>
      </c>
      <c r="I915" s="46" t="str">
        <f t="shared" si="57"/>
        <v>COOK</v>
      </c>
      <c r="J915" s="47">
        <f t="shared" si="58"/>
        <v>0.88470499999999996</v>
      </c>
      <c r="K915" s="47">
        <f t="shared" si="59"/>
        <v>10.980309999999999</v>
      </c>
    </row>
    <row r="916" spans="1:11" ht="12" customHeight="1" x14ac:dyDescent="0.2">
      <c r="A916" t="s">
        <v>660</v>
      </c>
      <c r="B916" t="s">
        <v>157</v>
      </c>
      <c r="C916">
        <v>1751356</v>
      </c>
      <c r="D916" s="37">
        <v>5753638</v>
      </c>
      <c r="E916" s="40"/>
      <c r="F916" s="46" t="str">
        <f t="shared" si="56"/>
        <v>2022–23 COST</v>
      </c>
      <c r="G916" s="46" t="str">
        <f t="array" ref="G916">A916&amp;" "&amp;SUM(IF(A916=FinyearEx,IF(C916&lt;=QldEx,1,0),0))</f>
        <v>2022–23 110</v>
      </c>
      <c r="H916" s="46" t="str">
        <f t="array" ref="H916">A916&amp;" "&amp;SUM(IF(A916=FinyearEx,IF(D916&lt;=AustraliaEx,1,0),0))</f>
        <v>2022–23 141</v>
      </c>
      <c r="I916" s="46" t="str">
        <f t="shared" si="57"/>
        <v>COST</v>
      </c>
      <c r="J916" s="47">
        <f t="shared" si="58"/>
        <v>1.7513559999999999</v>
      </c>
      <c r="K916" s="47">
        <f t="shared" si="59"/>
        <v>5.7536379999999996</v>
      </c>
    </row>
    <row r="917" spans="1:11" ht="12" customHeight="1" x14ac:dyDescent="0.2">
      <c r="A917" t="s">
        <v>660</v>
      </c>
      <c r="B917" t="s">
        <v>158</v>
      </c>
      <c r="C917">
        <v>2392634</v>
      </c>
      <c r="D917" s="37">
        <v>5036305</v>
      </c>
      <c r="E917" s="40"/>
      <c r="F917" s="46" t="str">
        <f t="shared" si="56"/>
        <v>2022–23 CROA</v>
      </c>
      <c r="G917" s="46" t="str">
        <f t="array" ref="G917">A917&amp;" "&amp;SUM(IF(A917=FinyearEx,IF(C917&lt;=QldEx,1,0),0))</f>
        <v>2022–23 101</v>
      </c>
      <c r="H917" s="46" t="str">
        <f t="array" ref="H917">A917&amp;" "&amp;SUM(IF(A917=FinyearEx,IF(D917&lt;=AustraliaEx,1,0),0))</f>
        <v>2022–23 147</v>
      </c>
      <c r="I917" s="46" t="str">
        <f t="shared" si="57"/>
        <v>CROA</v>
      </c>
      <c r="J917" s="47">
        <f t="shared" si="58"/>
        <v>2.3926340000000001</v>
      </c>
      <c r="K917" s="47">
        <f t="shared" si="59"/>
        <v>5.0363049999999996</v>
      </c>
    </row>
    <row r="918" spans="1:11" ht="12" customHeight="1" x14ac:dyDescent="0.2">
      <c r="A918" t="s">
        <v>660</v>
      </c>
      <c r="B918" t="s">
        <v>159</v>
      </c>
      <c r="C918">
        <v>0</v>
      </c>
      <c r="D918" s="37">
        <v>16329</v>
      </c>
      <c r="E918" s="40"/>
      <c r="F918" s="46" t="str">
        <f t="shared" si="56"/>
        <v>2022–23 CUBA</v>
      </c>
      <c r="G918" s="46" t="str">
        <f t="array" ref="G918">A918&amp;" "&amp;SUM(IF(A918=FinyearEx,IF(C918&lt;=QldEx,1,0),0))</f>
        <v>2022–23 221</v>
      </c>
      <c r="H918" s="46" t="str">
        <f t="array" ref="H918">A918&amp;" "&amp;SUM(IF(A918=FinyearEx,IF(D918&lt;=AustraliaEx,1,0),0))</f>
        <v>2022–23 219</v>
      </c>
      <c r="I918" s="46" t="str">
        <f t="shared" si="57"/>
        <v>CUBA</v>
      </c>
      <c r="J918" s="47">
        <f t="shared" si="58"/>
        <v>0</v>
      </c>
      <c r="K918" s="47">
        <f t="shared" si="59"/>
        <v>1.6329E-2</v>
      </c>
    </row>
    <row r="919" spans="1:11" ht="12" customHeight="1" x14ac:dyDescent="0.2">
      <c r="A919" t="s">
        <v>660</v>
      </c>
      <c r="B919" t="s">
        <v>160</v>
      </c>
      <c r="C919">
        <v>240468</v>
      </c>
      <c r="D919" s="37">
        <v>7939458</v>
      </c>
      <c r="E919" s="40"/>
      <c r="F919" s="46" t="str">
        <f t="shared" si="56"/>
        <v>2022–23 CYPR</v>
      </c>
      <c r="G919" s="46" t="str">
        <f t="array" ref="G919">A919&amp;" "&amp;SUM(IF(A919=FinyearEx,IF(C919&lt;=QldEx,1,0),0))</f>
        <v>2022–23 147</v>
      </c>
      <c r="H919" s="46" t="str">
        <f t="array" ref="H919">A919&amp;" "&amp;SUM(IF(A919=FinyearEx,IF(D919&lt;=AustraliaEx,1,0),0))</f>
        <v>2022–23 132</v>
      </c>
      <c r="I919" s="46" t="str">
        <f t="shared" si="57"/>
        <v>CYPR</v>
      </c>
      <c r="J919" s="47">
        <f t="shared" si="58"/>
        <v>0.24046799999999999</v>
      </c>
      <c r="K919" s="47">
        <f t="shared" si="59"/>
        <v>7.9394580000000001</v>
      </c>
    </row>
    <row r="920" spans="1:11" ht="12" customHeight="1" x14ac:dyDescent="0.2">
      <c r="A920" t="s">
        <v>660</v>
      </c>
      <c r="B920" t="s">
        <v>161</v>
      </c>
      <c r="C920">
        <v>4330758</v>
      </c>
      <c r="D920" s="37">
        <v>100983396</v>
      </c>
      <c r="E920" s="40"/>
      <c r="F920" s="46" t="str">
        <f t="shared" si="56"/>
        <v>2022–23 CZEH</v>
      </c>
      <c r="G920" s="46" t="str">
        <f t="array" ref="G920">A920&amp;" "&amp;SUM(IF(A920=FinyearEx,IF(C920&lt;=QldEx,1,0),0))</f>
        <v>2022–23 88</v>
      </c>
      <c r="H920" s="46" t="str">
        <f t="array" ref="H920">A920&amp;" "&amp;SUM(IF(A920=FinyearEx,IF(D920&lt;=AustraliaEx,1,0),0))</f>
        <v>2022–23 67</v>
      </c>
      <c r="I920" s="46" t="str">
        <f t="shared" si="57"/>
        <v>CZEH</v>
      </c>
      <c r="J920" s="47">
        <f t="shared" si="58"/>
        <v>4.3307580000000003</v>
      </c>
      <c r="K920" s="47">
        <f t="shared" si="59"/>
        <v>100.983396</v>
      </c>
    </row>
    <row r="921" spans="1:11" ht="12" customHeight="1" x14ac:dyDescent="0.2">
      <c r="A921" t="s">
        <v>660</v>
      </c>
      <c r="B921" t="s">
        <v>162</v>
      </c>
      <c r="C921">
        <v>2592935</v>
      </c>
      <c r="D921" s="37">
        <v>159102545</v>
      </c>
      <c r="E921" s="40"/>
      <c r="F921" s="46" t="str">
        <f t="shared" si="56"/>
        <v>2022–23 DENM</v>
      </c>
      <c r="G921" s="46" t="str">
        <f t="array" ref="G921">A921&amp;" "&amp;SUM(IF(A921=FinyearEx,IF(C921&lt;=QldEx,1,0),0))</f>
        <v>2022–23 100</v>
      </c>
      <c r="H921" s="46" t="str">
        <f t="array" ref="H921">A921&amp;" "&amp;SUM(IF(A921=FinyearEx,IF(D921&lt;=AustraliaEx,1,0),0))</f>
        <v>2022–23 60</v>
      </c>
      <c r="I921" s="46" t="str">
        <f t="shared" si="57"/>
        <v>DENM</v>
      </c>
      <c r="J921" s="47">
        <f t="shared" si="58"/>
        <v>2.5929350000000002</v>
      </c>
      <c r="K921" s="47">
        <f t="shared" si="59"/>
        <v>159.10254499999999</v>
      </c>
    </row>
    <row r="922" spans="1:11" ht="12" customHeight="1" x14ac:dyDescent="0.2">
      <c r="A922" t="s">
        <v>660</v>
      </c>
      <c r="B922" t="s">
        <v>315</v>
      </c>
      <c r="C922">
        <v>41547</v>
      </c>
      <c r="D922" s="37">
        <v>13226591</v>
      </c>
      <c r="E922" s="40"/>
      <c r="F922" s="46" t="str">
        <f t="shared" si="56"/>
        <v>2022–23 DJIB</v>
      </c>
      <c r="G922" s="46" t="str">
        <f t="array" ref="G922">A922&amp;" "&amp;SUM(IF(A922=FinyearEx,IF(C922&lt;=QldEx,1,0),0))</f>
        <v>2022–23 172</v>
      </c>
      <c r="H922" s="46" t="str">
        <f t="array" ref="H922">A922&amp;" "&amp;SUM(IF(A922=FinyearEx,IF(D922&lt;=AustraliaEx,1,0),0))</f>
        <v>2022–23 118</v>
      </c>
      <c r="I922" s="46" t="str">
        <f t="shared" si="57"/>
        <v>DJIB</v>
      </c>
      <c r="J922" s="47">
        <f t="shared" si="58"/>
        <v>4.1547000000000001E-2</v>
      </c>
      <c r="K922" s="47">
        <f t="shared" si="59"/>
        <v>13.226591000000001</v>
      </c>
    </row>
    <row r="923" spans="1:11" ht="12" customHeight="1" x14ac:dyDescent="0.2">
      <c r="A923" t="s">
        <v>660</v>
      </c>
      <c r="B923" t="s">
        <v>321</v>
      </c>
      <c r="C923">
        <v>0</v>
      </c>
      <c r="D923" s="37">
        <v>41539</v>
      </c>
      <c r="E923" s="40"/>
      <c r="F923" s="46" t="str">
        <f t="shared" si="56"/>
        <v>2022–23 DMCA</v>
      </c>
      <c r="G923" s="46" t="str">
        <f t="array" ref="G923">A923&amp;" "&amp;SUM(IF(A923=FinyearEx,IF(C923&lt;=QldEx,1,0),0))</f>
        <v>2022–23 221</v>
      </c>
      <c r="H923" s="46" t="str">
        <f t="array" ref="H923">A923&amp;" "&amp;SUM(IF(A923=FinyearEx,IF(D923&lt;=AustraliaEx,1,0),0))</f>
        <v>2022–23 216</v>
      </c>
      <c r="I923" s="46" t="str">
        <f t="shared" si="57"/>
        <v>DMCA</v>
      </c>
      <c r="J923" s="47">
        <f t="shared" si="58"/>
        <v>0</v>
      </c>
      <c r="K923" s="47">
        <f t="shared" si="59"/>
        <v>4.1539E-2</v>
      </c>
    </row>
    <row r="924" spans="1:11" ht="12" customHeight="1" x14ac:dyDescent="0.2">
      <c r="A924" t="s">
        <v>660</v>
      </c>
      <c r="B924" t="s">
        <v>163</v>
      </c>
      <c r="C924">
        <v>926280</v>
      </c>
      <c r="D924" s="37">
        <v>23215253</v>
      </c>
      <c r="E924" s="40"/>
      <c r="F924" s="46" t="str">
        <f t="shared" si="56"/>
        <v>2022–23 DOMI</v>
      </c>
      <c r="G924" s="46" t="str">
        <f t="array" ref="G924">A924&amp;" "&amp;SUM(IF(A924=FinyearEx,IF(C924&lt;=QldEx,1,0),0))</f>
        <v>2022–23 127</v>
      </c>
      <c r="H924" s="46" t="str">
        <f t="array" ref="H924">A924&amp;" "&amp;SUM(IF(A924=FinyearEx,IF(D924&lt;=AustraliaEx,1,0),0))</f>
        <v>2022–23 108</v>
      </c>
      <c r="I924" s="46" t="str">
        <f t="shared" si="57"/>
        <v>DOMI</v>
      </c>
      <c r="J924" s="47">
        <f t="shared" si="58"/>
        <v>0.92627999999999999</v>
      </c>
      <c r="K924" s="47">
        <f t="shared" si="59"/>
        <v>23.215253000000001</v>
      </c>
    </row>
    <row r="925" spans="1:11" ht="12" customHeight="1" x14ac:dyDescent="0.2">
      <c r="A925" t="s">
        <v>660</v>
      </c>
      <c r="B925" t="s">
        <v>164</v>
      </c>
      <c r="C925">
        <v>2758134</v>
      </c>
      <c r="D925" s="37">
        <v>40385478</v>
      </c>
      <c r="E925" s="40"/>
      <c r="F925" s="46" t="str">
        <f t="shared" si="56"/>
        <v>2022–23 ECUA</v>
      </c>
      <c r="G925" s="46" t="str">
        <f t="array" ref="G925">A925&amp;" "&amp;SUM(IF(A925=FinyearEx,IF(C925&lt;=QldEx,1,0),0))</f>
        <v>2022–23 99</v>
      </c>
      <c r="H925" s="46" t="str">
        <f t="array" ref="H925">A925&amp;" "&amp;SUM(IF(A925=FinyearEx,IF(D925&lt;=AustraliaEx,1,0),0))</f>
        <v>2022–23 91</v>
      </c>
      <c r="I925" s="46" t="str">
        <f t="shared" si="57"/>
        <v>ECUA</v>
      </c>
      <c r="J925" s="47">
        <f t="shared" si="58"/>
        <v>2.7581340000000001</v>
      </c>
      <c r="K925" s="47">
        <f t="shared" si="59"/>
        <v>40.385477999999999</v>
      </c>
    </row>
    <row r="926" spans="1:11" ht="12" customHeight="1" x14ac:dyDescent="0.2">
      <c r="A926" t="s">
        <v>660</v>
      </c>
      <c r="B926" t="s">
        <v>316</v>
      </c>
      <c r="C926">
        <v>119136</v>
      </c>
      <c r="D926" s="37">
        <v>258103</v>
      </c>
      <c r="E926" s="40"/>
      <c r="F926" s="46" t="str">
        <f t="shared" si="56"/>
        <v>2022–23 EGUI</v>
      </c>
      <c r="G926" s="46" t="str">
        <f t="array" ref="G926">A926&amp;" "&amp;SUM(IF(A926=FinyearEx,IF(C926&lt;=QldEx,1,0),0))</f>
        <v>2022–23 160</v>
      </c>
      <c r="H926" s="46" t="str">
        <f t="array" ref="H926">A926&amp;" "&amp;SUM(IF(A926=FinyearEx,IF(D926&lt;=AustraliaEx,1,0),0))</f>
        <v>2022–23 197</v>
      </c>
      <c r="I926" s="46" t="str">
        <f t="shared" si="57"/>
        <v>EGUI</v>
      </c>
      <c r="J926" s="47">
        <f t="shared" si="58"/>
        <v>0.11913600000000001</v>
      </c>
      <c r="K926" s="47">
        <f t="shared" si="59"/>
        <v>0.25810300000000003</v>
      </c>
    </row>
    <row r="927" spans="1:11" ht="12" customHeight="1" x14ac:dyDescent="0.2">
      <c r="A927" t="s">
        <v>660</v>
      </c>
      <c r="B927" t="s">
        <v>165</v>
      </c>
      <c r="C927">
        <v>134601551</v>
      </c>
      <c r="D927" s="37">
        <v>683281775</v>
      </c>
      <c r="E927" s="40"/>
      <c r="F927" s="46" t="str">
        <f t="shared" si="56"/>
        <v>2022–23 EGYP</v>
      </c>
      <c r="G927" s="46" t="str">
        <f t="array" ref="G927">A927&amp;" "&amp;SUM(IF(A927=FinyearEx,IF(C927&lt;=QldEx,1,0),0))</f>
        <v>2022–23 37</v>
      </c>
      <c r="H927" s="46" t="str">
        <f t="array" ref="H927">A927&amp;" "&amp;SUM(IF(A927=FinyearEx,IF(D927&lt;=AustraliaEx,1,0),0))</f>
        <v>2022–23 41</v>
      </c>
      <c r="I927" s="46" t="str">
        <f t="shared" si="57"/>
        <v>EGYP</v>
      </c>
      <c r="J927" s="47">
        <f t="shared" si="58"/>
        <v>134.601551</v>
      </c>
      <c r="K927" s="47">
        <f t="shared" si="59"/>
        <v>683.28177500000004</v>
      </c>
    </row>
    <row r="928" spans="1:11" ht="12" customHeight="1" x14ac:dyDescent="0.2">
      <c r="A928" t="s">
        <v>660</v>
      </c>
      <c r="B928" t="s">
        <v>166</v>
      </c>
      <c r="C928">
        <v>51033</v>
      </c>
      <c r="D928" s="37">
        <v>2288949</v>
      </c>
      <c r="E928" s="40"/>
      <c r="F928" s="46" t="str">
        <f t="shared" si="56"/>
        <v>2022–23 ERIT</v>
      </c>
      <c r="G928" s="46" t="str">
        <f t="array" ref="G928">A928&amp;" "&amp;SUM(IF(A928=FinyearEx,IF(C928&lt;=QldEx,1,0),0))</f>
        <v>2022–23 169</v>
      </c>
      <c r="H928" s="46" t="str">
        <f t="array" ref="H928">A928&amp;" "&amp;SUM(IF(A928=FinyearEx,IF(D928&lt;=AustraliaEx,1,0),0))</f>
        <v>2022–23 163</v>
      </c>
      <c r="I928" s="46" t="str">
        <f t="shared" si="57"/>
        <v>ERIT</v>
      </c>
      <c r="J928" s="47">
        <f t="shared" si="58"/>
        <v>5.1033000000000002E-2</v>
      </c>
      <c r="K928" s="47">
        <f t="shared" si="59"/>
        <v>2.2889490000000001</v>
      </c>
    </row>
    <row r="929" spans="1:11" ht="12" customHeight="1" x14ac:dyDescent="0.2">
      <c r="A929" t="s">
        <v>660</v>
      </c>
      <c r="B929" t="s">
        <v>167</v>
      </c>
      <c r="C929">
        <v>3577941</v>
      </c>
      <c r="D929" s="37">
        <v>9300793</v>
      </c>
      <c r="E929" s="40"/>
      <c r="F929" s="46" t="str">
        <f t="shared" si="56"/>
        <v>2022–23 ESTO</v>
      </c>
      <c r="G929" s="46" t="str">
        <f t="array" ref="G929">A929&amp;" "&amp;SUM(IF(A929=FinyearEx,IF(C929&lt;=QldEx,1,0),0))</f>
        <v>2022–23 92</v>
      </c>
      <c r="H929" s="46" t="str">
        <f t="array" ref="H929">A929&amp;" "&amp;SUM(IF(A929=FinyearEx,IF(D929&lt;=AustraliaEx,1,0),0))</f>
        <v>2022–23 131</v>
      </c>
      <c r="I929" s="46" t="str">
        <f t="shared" si="57"/>
        <v>ESTO</v>
      </c>
      <c r="J929" s="47">
        <f t="shared" si="58"/>
        <v>3.577941</v>
      </c>
      <c r="K929" s="47">
        <f t="shared" si="59"/>
        <v>9.3007930000000005</v>
      </c>
    </row>
    <row r="930" spans="1:11" ht="12" customHeight="1" x14ac:dyDescent="0.2">
      <c r="A930" t="s">
        <v>660</v>
      </c>
      <c r="B930" t="s">
        <v>168</v>
      </c>
      <c r="C930">
        <v>76457</v>
      </c>
      <c r="D930" s="37">
        <v>1214323</v>
      </c>
      <c r="E930" s="40"/>
      <c r="F930" s="46" t="str">
        <f t="shared" si="56"/>
        <v>2022–23 ETHI</v>
      </c>
      <c r="G930" s="46" t="str">
        <f t="array" ref="G930">A930&amp;" "&amp;SUM(IF(A930=FinyearEx,IF(C930&lt;=QldEx,1,0),0))</f>
        <v>2022–23 165</v>
      </c>
      <c r="H930" s="46" t="str">
        <f t="array" ref="H930">A930&amp;" "&amp;SUM(IF(A930=FinyearEx,IF(D930&lt;=AustraliaEx,1,0),0))</f>
        <v>2022–23 177</v>
      </c>
      <c r="I930" s="46" t="str">
        <f t="shared" si="57"/>
        <v>ETHI</v>
      </c>
      <c r="J930" s="47">
        <f t="shared" si="58"/>
        <v>7.6456999999999997E-2</v>
      </c>
      <c r="K930" s="47">
        <f t="shared" si="59"/>
        <v>1.214323</v>
      </c>
    </row>
    <row r="931" spans="1:11" ht="12" customHeight="1" x14ac:dyDescent="0.2">
      <c r="A931" t="s">
        <v>660</v>
      </c>
      <c r="B931" t="s">
        <v>169</v>
      </c>
      <c r="C931">
        <v>1516172</v>
      </c>
      <c r="D931" s="37">
        <v>61069376</v>
      </c>
      <c r="E931" s="40"/>
      <c r="F931" s="46" t="str">
        <f t="shared" si="56"/>
        <v>2022–23 ETMR</v>
      </c>
      <c r="G931" s="46" t="str">
        <f t="array" ref="G931">A931&amp;" "&amp;SUM(IF(A931=FinyearEx,IF(C931&lt;=QldEx,1,0),0))</f>
        <v>2022–23 117</v>
      </c>
      <c r="H931" s="46" t="str">
        <f t="array" ref="H931">A931&amp;" "&amp;SUM(IF(A931=FinyearEx,IF(D931&lt;=AustraliaEx,1,0),0))</f>
        <v>2022–23 82</v>
      </c>
      <c r="I931" s="46" t="str">
        <f t="shared" si="57"/>
        <v>ETMR</v>
      </c>
      <c r="J931" s="47">
        <f t="shared" si="58"/>
        <v>1.5161720000000001</v>
      </c>
      <c r="K931" s="47">
        <f t="shared" si="59"/>
        <v>61.069375999999998</v>
      </c>
    </row>
    <row r="932" spans="1:11" ht="12" customHeight="1" x14ac:dyDescent="0.2">
      <c r="A932" t="s">
        <v>660</v>
      </c>
      <c r="B932" t="s">
        <v>317</v>
      </c>
      <c r="C932">
        <v>815</v>
      </c>
      <c r="D932" s="37">
        <v>250904</v>
      </c>
      <c r="E932" s="40"/>
      <c r="F932" s="46" t="str">
        <f t="shared" si="56"/>
        <v>2022–23 FALK</v>
      </c>
      <c r="G932" s="46" t="str">
        <f t="array" ref="G932">A932&amp;" "&amp;SUM(IF(A932=FinyearEx,IF(C932&lt;=QldEx,1,0),0))</f>
        <v>2022–23 196</v>
      </c>
      <c r="H932" s="46" t="str">
        <f t="array" ref="H932">A932&amp;" "&amp;SUM(IF(A932=FinyearEx,IF(D932&lt;=AustraliaEx,1,0),0))</f>
        <v>2022–23 198</v>
      </c>
      <c r="I932" s="46" t="str">
        <f t="shared" si="57"/>
        <v>FALK</v>
      </c>
      <c r="J932" s="47">
        <f t="shared" si="58"/>
        <v>8.1499999999999997E-4</v>
      </c>
      <c r="K932" s="47">
        <f t="shared" si="59"/>
        <v>0.25090400000000002</v>
      </c>
    </row>
    <row r="933" spans="1:11" ht="12" customHeight="1" x14ac:dyDescent="0.2">
      <c r="A933" t="s">
        <v>660</v>
      </c>
      <c r="B933" t="s">
        <v>170</v>
      </c>
      <c r="C933">
        <v>432502</v>
      </c>
      <c r="D933" s="37">
        <v>3328187</v>
      </c>
      <c r="E933" s="40"/>
      <c r="F933" s="46" t="str">
        <f t="shared" si="56"/>
        <v>2022–23 FCAM</v>
      </c>
      <c r="G933" s="46" t="str">
        <f t="array" ref="G933">A933&amp;" "&amp;SUM(IF(A933=FinyearEx,IF(C933&lt;=QldEx,1,0),0))</f>
        <v>2022–23 138</v>
      </c>
      <c r="H933" s="46" t="str">
        <f t="array" ref="H933">A933&amp;" "&amp;SUM(IF(A933=FinyearEx,IF(D933&lt;=AustraliaEx,1,0),0))</f>
        <v>2022–23 156</v>
      </c>
      <c r="I933" s="46" t="str">
        <f t="shared" si="57"/>
        <v>FCAM</v>
      </c>
      <c r="J933" s="47">
        <f t="shared" si="58"/>
        <v>0.432502</v>
      </c>
      <c r="K933" s="47">
        <f t="shared" si="59"/>
        <v>3.3281869999999998</v>
      </c>
    </row>
    <row r="934" spans="1:11" ht="12" customHeight="1" x14ac:dyDescent="0.2">
      <c r="A934" t="s">
        <v>660</v>
      </c>
      <c r="B934" t="s">
        <v>171</v>
      </c>
      <c r="C934">
        <v>717235850</v>
      </c>
      <c r="D934" s="37">
        <v>4072902888</v>
      </c>
      <c r="E934" s="40"/>
      <c r="F934" s="46" t="str">
        <f t="shared" si="56"/>
        <v>2022–23 FGMY</v>
      </c>
      <c r="G934" s="46" t="str">
        <f t="array" ref="G934">A934&amp;" "&amp;SUM(IF(A934=FinyearEx,IF(C934&lt;=QldEx,1,0),0))</f>
        <v>2022–23 20</v>
      </c>
      <c r="H934" s="46" t="str">
        <f t="array" ref="H934">A934&amp;" "&amp;SUM(IF(A934=FinyearEx,IF(D934&lt;=AustraliaEx,1,0),0))</f>
        <v>2022–23 19</v>
      </c>
      <c r="I934" s="46" t="str">
        <f t="shared" si="57"/>
        <v>FGMY</v>
      </c>
      <c r="J934" s="47">
        <f t="shared" si="58"/>
        <v>717.23585000000003</v>
      </c>
      <c r="K934" s="47">
        <f t="shared" si="59"/>
        <v>4072.9028880000001</v>
      </c>
    </row>
    <row r="935" spans="1:11" ht="12" customHeight="1" x14ac:dyDescent="0.2">
      <c r="A935" t="s">
        <v>660</v>
      </c>
      <c r="B935" t="s">
        <v>172</v>
      </c>
      <c r="C935">
        <v>71370295</v>
      </c>
      <c r="D935" s="37">
        <v>562093246</v>
      </c>
      <c r="E935" s="40"/>
      <c r="F935" s="46" t="str">
        <f t="shared" si="56"/>
        <v>2022–23 FIJI</v>
      </c>
      <c r="G935" s="46" t="str">
        <f t="array" ref="G935">A935&amp;" "&amp;SUM(IF(A935=FinyearEx,IF(C935&lt;=QldEx,1,0),0))</f>
        <v>2022–23 45</v>
      </c>
      <c r="H935" s="46" t="str">
        <f t="array" ref="H935">A935&amp;" "&amp;SUM(IF(A935=FinyearEx,IF(D935&lt;=AustraliaEx,1,0),0))</f>
        <v>2022–23 46</v>
      </c>
      <c r="I935" s="46" t="str">
        <f t="shared" si="57"/>
        <v>FIJI</v>
      </c>
      <c r="J935" s="47">
        <f t="shared" si="58"/>
        <v>71.370294999999999</v>
      </c>
      <c r="K935" s="47">
        <f t="shared" si="59"/>
        <v>562.09324600000002</v>
      </c>
    </row>
    <row r="936" spans="1:11" ht="12" customHeight="1" x14ac:dyDescent="0.2">
      <c r="A936" t="s">
        <v>660</v>
      </c>
      <c r="B936" t="s">
        <v>173</v>
      </c>
      <c r="C936">
        <v>81675997</v>
      </c>
      <c r="D936" s="37">
        <v>532688361</v>
      </c>
      <c r="E936" s="40"/>
      <c r="F936" s="46" t="str">
        <f t="shared" si="56"/>
        <v>2022–23 FINL</v>
      </c>
      <c r="G936" s="46" t="str">
        <f t="array" ref="G936">A936&amp;" "&amp;SUM(IF(A936=FinyearEx,IF(C936&lt;=QldEx,1,0),0))</f>
        <v>2022–23 44</v>
      </c>
      <c r="H936" s="46" t="str">
        <f t="array" ref="H936">A936&amp;" "&amp;SUM(IF(A936=FinyearEx,IF(D936&lt;=AustraliaEx,1,0),0))</f>
        <v>2022–23 47</v>
      </c>
      <c r="I936" s="46" t="str">
        <f t="shared" si="57"/>
        <v>FINL</v>
      </c>
      <c r="J936" s="47">
        <f t="shared" si="58"/>
        <v>81.675996999999995</v>
      </c>
      <c r="K936" s="47">
        <f t="shared" si="59"/>
        <v>532.68836099999999</v>
      </c>
    </row>
    <row r="937" spans="1:11" ht="12" customHeight="1" x14ac:dyDescent="0.2">
      <c r="A937" t="s">
        <v>660</v>
      </c>
      <c r="B937" t="s">
        <v>174</v>
      </c>
      <c r="C937">
        <v>1169014160</v>
      </c>
      <c r="D937" s="37">
        <v>2600220998</v>
      </c>
      <c r="E937" s="40"/>
      <c r="F937" s="46" t="str">
        <f t="shared" si="56"/>
        <v>2022–23 FRAN</v>
      </c>
      <c r="G937" s="46" t="str">
        <f t="array" ref="G937">A937&amp;" "&amp;SUM(IF(A937=FinyearEx,IF(C937&lt;=QldEx,1,0),0))</f>
        <v>2022–23 14</v>
      </c>
      <c r="H937" s="46" t="str">
        <f t="array" ref="H937">A937&amp;" "&amp;SUM(IF(A937=FinyearEx,IF(D937&lt;=AustraliaEx,1,0),0))</f>
        <v>2022–23 22</v>
      </c>
      <c r="I937" s="46" t="str">
        <f t="shared" si="57"/>
        <v>FRAN</v>
      </c>
      <c r="J937" s="47">
        <f t="shared" si="58"/>
        <v>1169.0141599999999</v>
      </c>
      <c r="K937" s="47">
        <f t="shared" si="59"/>
        <v>2600.2209979999998</v>
      </c>
    </row>
    <row r="938" spans="1:11" ht="12" customHeight="1" x14ac:dyDescent="0.2">
      <c r="A938" t="s">
        <v>660</v>
      </c>
      <c r="B938" t="s">
        <v>175</v>
      </c>
      <c r="C938">
        <v>283833</v>
      </c>
      <c r="D938" s="37">
        <v>448947</v>
      </c>
      <c r="E938" s="40"/>
      <c r="F938" s="46" t="str">
        <f t="shared" si="56"/>
        <v>2022–23 FWIN</v>
      </c>
      <c r="G938" s="46" t="str">
        <f t="array" ref="G938">A938&amp;" "&amp;SUM(IF(A938=FinyearEx,IF(C938&lt;=QldEx,1,0),0))</f>
        <v>2022–23 143</v>
      </c>
      <c r="H938" s="46" t="str">
        <f t="array" ref="H938">A938&amp;" "&amp;SUM(IF(A938=FinyearEx,IF(D938&lt;=AustraliaEx,1,0),0))</f>
        <v>2022–23 188</v>
      </c>
      <c r="I938" s="46" t="str">
        <f t="shared" si="57"/>
        <v>FWIN</v>
      </c>
      <c r="J938" s="47">
        <f t="shared" si="58"/>
        <v>0.283833</v>
      </c>
      <c r="K938" s="47">
        <f t="shared" si="59"/>
        <v>0.44894699999999998</v>
      </c>
    </row>
    <row r="939" spans="1:11" ht="12" customHeight="1" x14ac:dyDescent="0.2">
      <c r="A939" t="s">
        <v>660</v>
      </c>
      <c r="B939" t="s">
        <v>176</v>
      </c>
      <c r="C939">
        <v>166469</v>
      </c>
      <c r="D939" s="37">
        <v>2582387</v>
      </c>
      <c r="E939" s="40"/>
      <c r="F939" s="46" t="str">
        <f t="shared" si="56"/>
        <v>2022–23 FYRM</v>
      </c>
      <c r="G939" s="46" t="str">
        <f t="array" ref="G939">A939&amp;" "&amp;SUM(IF(A939=FinyearEx,IF(C939&lt;=QldEx,1,0),0))</f>
        <v>2022–23 151</v>
      </c>
      <c r="H939" s="46" t="str">
        <f t="array" ref="H939">A939&amp;" "&amp;SUM(IF(A939=FinyearEx,IF(D939&lt;=AustraliaEx,1,0),0))</f>
        <v>2022–23 161</v>
      </c>
      <c r="I939" s="46" t="str">
        <f t="shared" si="57"/>
        <v>FYRM</v>
      </c>
      <c r="J939" s="47">
        <f t="shared" si="58"/>
        <v>0.16646900000000001</v>
      </c>
      <c r="K939" s="47">
        <f t="shared" si="59"/>
        <v>2.5823870000000002</v>
      </c>
    </row>
    <row r="940" spans="1:11" ht="12" customHeight="1" x14ac:dyDescent="0.2">
      <c r="A940" t="s">
        <v>660</v>
      </c>
      <c r="B940" t="s">
        <v>177</v>
      </c>
      <c r="C940">
        <v>313145</v>
      </c>
      <c r="D940" s="37">
        <v>3999567</v>
      </c>
      <c r="E940" s="40"/>
      <c r="F940" s="46" t="str">
        <f t="shared" si="56"/>
        <v>2022–23 GABO</v>
      </c>
      <c r="G940" s="46" t="str">
        <f t="array" ref="G940">A940&amp;" "&amp;SUM(IF(A940=FinyearEx,IF(C940&lt;=QldEx,1,0),0))</f>
        <v>2022–23 142</v>
      </c>
      <c r="H940" s="46" t="str">
        <f t="array" ref="H940">A940&amp;" "&amp;SUM(IF(A940=FinyearEx,IF(D940&lt;=AustraliaEx,1,0),0))</f>
        <v>2022–23 152</v>
      </c>
      <c r="I940" s="46" t="str">
        <f t="shared" si="57"/>
        <v>GABO</v>
      </c>
      <c r="J940" s="47">
        <f t="shared" si="58"/>
        <v>0.31314500000000001</v>
      </c>
      <c r="K940" s="47">
        <f t="shared" si="59"/>
        <v>3.9995669999999999</v>
      </c>
    </row>
    <row r="941" spans="1:11" ht="12" customHeight="1" x14ac:dyDescent="0.2">
      <c r="A941" t="s">
        <v>660</v>
      </c>
      <c r="B941" t="s">
        <v>179</v>
      </c>
      <c r="C941">
        <v>1275946</v>
      </c>
      <c r="D941" s="37">
        <v>6314408</v>
      </c>
      <c r="E941" s="40"/>
      <c r="F941" s="46" t="str">
        <f t="shared" si="56"/>
        <v>2022–23 GERG</v>
      </c>
      <c r="G941" s="46" t="str">
        <f t="array" ref="G941">A941&amp;" "&amp;SUM(IF(A941=FinyearEx,IF(C941&lt;=QldEx,1,0),0))</f>
        <v>2022–23 120</v>
      </c>
      <c r="H941" s="46" t="str">
        <f t="array" ref="H941">A941&amp;" "&amp;SUM(IF(A941=FinyearEx,IF(D941&lt;=AustraliaEx,1,0),0))</f>
        <v>2022–23 138</v>
      </c>
      <c r="I941" s="46" t="str">
        <f t="shared" si="57"/>
        <v>GERG</v>
      </c>
      <c r="J941" s="47">
        <f t="shared" si="58"/>
        <v>1.275946</v>
      </c>
      <c r="K941" s="47">
        <f t="shared" si="59"/>
        <v>6.3144080000000002</v>
      </c>
    </row>
    <row r="942" spans="1:11" ht="12" customHeight="1" x14ac:dyDescent="0.2">
      <c r="A942" t="s">
        <v>660</v>
      </c>
      <c r="B942" t="s">
        <v>180</v>
      </c>
      <c r="C942">
        <v>6411169</v>
      </c>
      <c r="D942" s="37">
        <v>89392773</v>
      </c>
      <c r="E942" s="40"/>
      <c r="F942" s="46" t="str">
        <f t="shared" si="56"/>
        <v>2022–23 GHAN</v>
      </c>
      <c r="G942" s="46" t="str">
        <f t="array" ref="G942">A942&amp;" "&amp;SUM(IF(A942=FinyearEx,IF(C942&lt;=QldEx,1,0),0))</f>
        <v>2022–23 78</v>
      </c>
      <c r="H942" s="46" t="str">
        <f t="array" ref="H942">A942&amp;" "&amp;SUM(IF(A942=FinyearEx,IF(D942&lt;=AustraliaEx,1,0),0))</f>
        <v>2022–23 71</v>
      </c>
      <c r="I942" s="46" t="str">
        <f t="shared" si="57"/>
        <v>GHAN</v>
      </c>
      <c r="J942" s="47">
        <f t="shared" si="58"/>
        <v>6.4111690000000001</v>
      </c>
      <c r="K942" s="47">
        <f t="shared" si="59"/>
        <v>89.392773000000005</v>
      </c>
    </row>
    <row r="943" spans="1:11" ht="12" customHeight="1" x14ac:dyDescent="0.2">
      <c r="A943" t="s">
        <v>660</v>
      </c>
      <c r="B943" t="s">
        <v>322</v>
      </c>
      <c r="C943">
        <v>3577</v>
      </c>
      <c r="D943" s="37">
        <v>170422</v>
      </c>
      <c r="E943" s="40"/>
      <c r="F943" s="46" t="str">
        <f t="shared" si="56"/>
        <v>2022–23 GIBR</v>
      </c>
      <c r="G943" s="46" t="str">
        <f t="array" ref="G943">A943&amp;" "&amp;SUM(IF(A943=FinyearEx,IF(C943&lt;=QldEx,1,0),0))</f>
        <v>2022–23 190</v>
      </c>
      <c r="H943" s="46" t="str">
        <f t="array" ref="H943">A943&amp;" "&amp;SUM(IF(A943=FinyearEx,IF(D943&lt;=AustraliaEx,1,0),0))</f>
        <v>2022–23 204</v>
      </c>
      <c r="I943" s="46" t="str">
        <f t="shared" si="57"/>
        <v>GIBR</v>
      </c>
      <c r="J943" s="47">
        <f t="shared" si="58"/>
        <v>3.5769999999999999E-3</v>
      </c>
      <c r="K943" s="47">
        <f t="shared" si="59"/>
        <v>0.17042199999999999</v>
      </c>
    </row>
    <row r="944" spans="1:11" ht="12" customHeight="1" x14ac:dyDescent="0.2">
      <c r="A944" t="s">
        <v>660</v>
      </c>
      <c r="B944" t="s">
        <v>181</v>
      </c>
      <c r="C944">
        <v>3887013</v>
      </c>
      <c r="D944" s="37">
        <v>6241057</v>
      </c>
      <c r="E944" s="40"/>
      <c r="F944" s="46" t="str">
        <f t="shared" si="56"/>
        <v>2022–23 GMLA</v>
      </c>
      <c r="G944" s="46" t="str">
        <f t="array" ref="G944">A944&amp;" "&amp;SUM(IF(A944=FinyearEx,IF(C944&lt;=QldEx,1,0),0))</f>
        <v>2022–23 91</v>
      </c>
      <c r="H944" s="46" t="str">
        <f t="array" ref="H944">A944&amp;" "&amp;SUM(IF(A944=FinyearEx,IF(D944&lt;=AustraliaEx,1,0),0))</f>
        <v>2022–23 139</v>
      </c>
      <c r="I944" s="46" t="str">
        <f t="shared" si="57"/>
        <v>GMLA</v>
      </c>
      <c r="J944" s="47">
        <f t="shared" si="58"/>
        <v>3.8870130000000001</v>
      </c>
      <c r="K944" s="47">
        <f t="shared" si="59"/>
        <v>6.2410569999999996</v>
      </c>
    </row>
    <row r="945" spans="1:11" ht="12" customHeight="1" x14ac:dyDescent="0.2">
      <c r="A945" t="s">
        <v>660</v>
      </c>
      <c r="B945" t="s">
        <v>350</v>
      </c>
      <c r="C945">
        <v>7051</v>
      </c>
      <c r="D945" s="37">
        <v>585201</v>
      </c>
      <c r="E945" s="40"/>
      <c r="F945" s="46" t="str">
        <f t="shared" si="56"/>
        <v>2022–23 GNDA</v>
      </c>
      <c r="G945" s="46" t="str">
        <f t="array" ref="G945">A945&amp;" "&amp;SUM(IF(A945=FinyearEx,IF(C945&lt;=QldEx,1,0),0))</f>
        <v>2022–23 186</v>
      </c>
      <c r="H945" s="46" t="str">
        <f t="array" ref="H945">A945&amp;" "&amp;SUM(IF(A945=FinyearEx,IF(D945&lt;=AustraliaEx,1,0),0))</f>
        <v>2022–23 183</v>
      </c>
      <c r="I945" s="46" t="str">
        <f t="shared" si="57"/>
        <v>GNDA</v>
      </c>
      <c r="J945" s="47">
        <f t="shared" si="58"/>
        <v>7.051E-3</v>
      </c>
      <c r="K945" s="47">
        <f t="shared" si="59"/>
        <v>0.58520099999999997</v>
      </c>
    </row>
    <row r="946" spans="1:11" ht="12" customHeight="1" x14ac:dyDescent="0.2">
      <c r="A946" t="s">
        <v>660</v>
      </c>
      <c r="B946" t="s">
        <v>182</v>
      </c>
      <c r="C946">
        <v>6613097</v>
      </c>
      <c r="D946" s="37">
        <v>32355815</v>
      </c>
      <c r="E946" s="40"/>
      <c r="F946" s="46" t="str">
        <f t="shared" si="56"/>
        <v>2022–23 GREE</v>
      </c>
      <c r="G946" s="46" t="str">
        <f t="array" ref="G946">A946&amp;" "&amp;SUM(IF(A946=FinyearEx,IF(C946&lt;=QldEx,1,0),0))</f>
        <v>2022–23 77</v>
      </c>
      <c r="H946" s="46" t="str">
        <f t="array" ref="H946">A946&amp;" "&amp;SUM(IF(A946=FinyearEx,IF(D946&lt;=AustraliaEx,1,0),0))</f>
        <v>2022–23 95</v>
      </c>
      <c r="I946" s="46" t="str">
        <f t="shared" si="57"/>
        <v>GREE</v>
      </c>
      <c r="J946" s="47">
        <f t="shared" si="58"/>
        <v>6.6130969999999998</v>
      </c>
      <c r="K946" s="47">
        <f t="shared" si="59"/>
        <v>32.355815</v>
      </c>
    </row>
    <row r="947" spans="1:11" ht="12" customHeight="1" x14ac:dyDescent="0.2">
      <c r="A947" t="s">
        <v>660</v>
      </c>
      <c r="B947" t="s">
        <v>183</v>
      </c>
      <c r="C947">
        <v>1836490</v>
      </c>
      <c r="D947" s="37">
        <v>11932567</v>
      </c>
      <c r="E947" s="40"/>
      <c r="F947" s="46" t="str">
        <f t="shared" si="56"/>
        <v>2022–23 GUAM</v>
      </c>
      <c r="G947" s="46" t="str">
        <f t="array" ref="G947">A947&amp;" "&amp;SUM(IF(A947=FinyearEx,IF(C947&lt;=QldEx,1,0),0))</f>
        <v>2022–23 107</v>
      </c>
      <c r="H947" s="46" t="str">
        <f t="array" ref="H947">A947&amp;" "&amp;SUM(IF(A947=FinyearEx,IF(D947&lt;=AustraliaEx,1,0),0))</f>
        <v>2022–23 122</v>
      </c>
      <c r="I947" s="46" t="str">
        <f t="shared" si="57"/>
        <v>GUAM</v>
      </c>
      <c r="J947" s="47">
        <f t="shared" si="58"/>
        <v>1.83649</v>
      </c>
      <c r="K947" s="47">
        <f t="shared" si="59"/>
        <v>11.932567000000001</v>
      </c>
    </row>
    <row r="948" spans="1:11" ht="12" customHeight="1" x14ac:dyDescent="0.2">
      <c r="A948" t="s">
        <v>660</v>
      </c>
      <c r="B948" t="s">
        <v>184</v>
      </c>
      <c r="C948">
        <v>1410706</v>
      </c>
      <c r="D948" s="37">
        <v>14157318</v>
      </c>
      <c r="E948" s="40"/>
      <c r="F948" s="46" t="str">
        <f t="shared" si="56"/>
        <v>2022–23 GUIN</v>
      </c>
      <c r="G948" s="46" t="str">
        <f t="array" ref="G948">A948&amp;" "&amp;SUM(IF(A948=FinyearEx,IF(C948&lt;=QldEx,1,0),0))</f>
        <v>2022–23 118</v>
      </c>
      <c r="H948" s="46" t="str">
        <f t="array" ref="H948">A948&amp;" "&amp;SUM(IF(A948=FinyearEx,IF(D948&lt;=AustraliaEx,1,0),0))</f>
        <v>2022–23 115</v>
      </c>
      <c r="I948" s="46" t="str">
        <f t="shared" si="57"/>
        <v>GUIN</v>
      </c>
      <c r="J948" s="47">
        <f t="shared" si="58"/>
        <v>1.410706</v>
      </c>
      <c r="K948" s="47">
        <f t="shared" si="59"/>
        <v>14.157318</v>
      </c>
    </row>
    <row r="949" spans="1:11" ht="12" customHeight="1" x14ac:dyDescent="0.2">
      <c r="A949" t="s">
        <v>660</v>
      </c>
      <c r="B949" t="s">
        <v>185</v>
      </c>
      <c r="C949">
        <v>30719</v>
      </c>
      <c r="D949" s="37">
        <v>6836033</v>
      </c>
      <c r="E949" s="40"/>
      <c r="F949" s="46" t="str">
        <f t="shared" si="56"/>
        <v>2022–23 GUYA</v>
      </c>
      <c r="G949" s="46" t="str">
        <f t="array" ref="G949">A949&amp;" "&amp;SUM(IF(A949=FinyearEx,IF(C949&lt;=QldEx,1,0),0))</f>
        <v>2022–23 175</v>
      </c>
      <c r="H949" s="46" t="str">
        <f t="array" ref="H949">A949&amp;" "&amp;SUM(IF(A949=FinyearEx,IF(D949&lt;=AustraliaEx,1,0),0))</f>
        <v>2022–23 136</v>
      </c>
      <c r="I949" s="46" t="str">
        <f t="shared" si="57"/>
        <v>GUYA</v>
      </c>
      <c r="J949" s="47">
        <f t="shared" si="58"/>
        <v>3.0719E-2</v>
      </c>
      <c r="K949" s="47">
        <f t="shared" si="59"/>
        <v>6.8360329999999996</v>
      </c>
    </row>
    <row r="950" spans="1:11" ht="12" customHeight="1" x14ac:dyDescent="0.2">
      <c r="A950" t="s">
        <v>660</v>
      </c>
      <c r="B950" t="s">
        <v>187</v>
      </c>
      <c r="C950">
        <v>27728</v>
      </c>
      <c r="D950" s="37">
        <v>2536514</v>
      </c>
      <c r="E950" s="40"/>
      <c r="F950" s="46" t="str">
        <f t="shared" si="56"/>
        <v>2022–23 HDRS</v>
      </c>
      <c r="G950" s="46" t="str">
        <f t="array" ref="G950">A950&amp;" "&amp;SUM(IF(A950=FinyearEx,IF(C950&lt;=QldEx,1,0),0))</f>
        <v>2022–23 176</v>
      </c>
      <c r="H950" s="46" t="str">
        <f t="array" ref="H950">A950&amp;" "&amp;SUM(IF(A950=FinyearEx,IF(D950&lt;=AustraliaEx,1,0),0))</f>
        <v>2022–23 162</v>
      </c>
      <c r="I950" s="46" t="str">
        <f t="shared" si="57"/>
        <v>HDRS</v>
      </c>
      <c r="J950" s="47">
        <f t="shared" si="58"/>
        <v>2.7727999999999999E-2</v>
      </c>
      <c r="K950" s="47">
        <f t="shared" si="59"/>
        <v>2.5365139999999999</v>
      </c>
    </row>
    <row r="951" spans="1:11" ht="12" customHeight="1" x14ac:dyDescent="0.2">
      <c r="A951" t="s">
        <v>660</v>
      </c>
      <c r="B951" t="s">
        <v>188</v>
      </c>
      <c r="C951">
        <v>16454609</v>
      </c>
      <c r="D951" s="37">
        <v>47328612</v>
      </c>
      <c r="E951" s="40"/>
      <c r="F951" s="46" t="str">
        <f t="shared" si="56"/>
        <v>2022–23 HGRY</v>
      </c>
      <c r="G951" s="46" t="str">
        <f t="array" ref="G951">A951&amp;" "&amp;SUM(IF(A951=FinyearEx,IF(C951&lt;=QldEx,1,0),0))</f>
        <v>2022–23 64</v>
      </c>
      <c r="H951" s="46" t="str">
        <f t="array" ref="H951">A951&amp;" "&amp;SUM(IF(A951=FinyearEx,IF(D951&lt;=AustraliaEx,1,0),0))</f>
        <v>2022–23 87</v>
      </c>
      <c r="I951" s="46" t="str">
        <f t="shared" si="57"/>
        <v>HGRY</v>
      </c>
      <c r="J951" s="47">
        <f t="shared" si="58"/>
        <v>16.454609000000001</v>
      </c>
      <c r="K951" s="47">
        <f t="shared" si="59"/>
        <v>47.328612</v>
      </c>
    </row>
    <row r="952" spans="1:11" ht="12" customHeight="1" x14ac:dyDescent="0.2">
      <c r="A952" t="s">
        <v>660</v>
      </c>
      <c r="B952" t="s">
        <v>189</v>
      </c>
      <c r="C952">
        <v>362411677</v>
      </c>
      <c r="D952" s="37">
        <v>6504670945</v>
      </c>
      <c r="E952" s="40"/>
      <c r="F952" s="46" t="str">
        <f t="shared" si="56"/>
        <v>2022–23 HONG</v>
      </c>
      <c r="G952" s="46" t="str">
        <f t="array" ref="G952">A952&amp;" "&amp;SUM(IF(A952=FinyearEx,IF(C952&lt;=QldEx,1,0),0))</f>
        <v>2022–23 29</v>
      </c>
      <c r="H952" s="46" t="str">
        <f t="array" ref="H952">A952&amp;" "&amp;SUM(IF(A952=FinyearEx,IF(D952&lt;=AustraliaEx,1,0),0))</f>
        <v>2022–23 14</v>
      </c>
      <c r="I952" s="46" t="str">
        <f t="shared" si="57"/>
        <v>HONG</v>
      </c>
      <c r="J952" s="47">
        <f t="shared" si="58"/>
        <v>362.411677</v>
      </c>
      <c r="K952" s="47">
        <f t="shared" si="59"/>
        <v>6504.6709449999998</v>
      </c>
    </row>
    <row r="953" spans="1:11" ht="12" customHeight="1" x14ac:dyDescent="0.2">
      <c r="A953" t="s">
        <v>660</v>
      </c>
      <c r="B953" t="s">
        <v>190</v>
      </c>
      <c r="C953">
        <v>154307</v>
      </c>
      <c r="D953" s="37">
        <v>316738472</v>
      </c>
      <c r="E953" s="40"/>
      <c r="F953" s="46" t="str">
        <f t="shared" si="56"/>
        <v>2022–23 ICEL</v>
      </c>
      <c r="G953" s="46" t="str">
        <f t="array" ref="G953">A953&amp;" "&amp;SUM(IF(A953=FinyearEx,IF(C953&lt;=QldEx,1,0),0))</f>
        <v>2022–23 155</v>
      </c>
      <c r="H953" s="46" t="str">
        <f t="array" ref="H953">A953&amp;" "&amp;SUM(IF(A953=FinyearEx,IF(D953&lt;=AustraliaEx,1,0),0))</f>
        <v>2022–23 52</v>
      </c>
      <c r="I953" s="46" t="str">
        <f t="shared" si="57"/>
        <v>ICEL</v>
      </c>
      <c r="J953" s="47">
        <f t="shared" si="58"/>
        <v>0.154307</v>
      </c>
      <c r="K953" s="47">
        <f t="shared" si="59"/>
        <v>316.738472</v>
      </c>
    </row>
    <row r="954" spans="1:11" ht="12" customHeight="1" x14ac:dyDescent="0.2">
      <c r="A954" t="s">
        <v>660</v>
      </c>
      <c r="B954" t="s">
        <v>191</v>
      </c>
      <c r="C954">
        <v>2915408539</v>
      </c>
      <c r="D954" s="37">
        <v>12738528571</v>
      </c>
      <c r="E954" s="40"/>
      <c r="F954" s="46" t="str">
        <f t="shared" si="56"/>
        <v>2022–23 INDO</v>
      </c>
      <c r="G954" s="46" t="str">
        <f t="array" ref="G954">A954&amp;" "&amp;SUM(IF(A954=FinyearEx,IF(C954&lt;=QldEx,1,0),0))</f>
        <v>2022–23 10</v>
      </c>
      <c r="H954" s="46" t="str">
        <f t="array" ref="H954">A954&amp;" "&amp;SUM(IF(A954=FinyearEx,IF(D954&lt;=AustraliaEx,1,0),0))</f>
        <v>2022–23 10</v>
      </c>
      <c r="I954" s="46" t="str">
        <f t="shared" si="57"/>
        <v>INDO</v>
      </c>
      <c r="J954" s="47">
        <f t="shared" si="58"/>
        <v>2915.408539</v>
      </c>
      <c r="K954" s="47">
        <f t="shared" si="59"/>
        <v>12738.528571000001</v>
      </c>
    </row>
    <row r="955" spans="1:11" ht="12" customHeight="1" x14ac:dyDescent="0.2">
      <c r="A955" t="s">
        <v>660</v>
      </c>
      <c r="B955" t="s">
        <v>192</v>
      </c>
      <c r="C955">
        <v>17996774369</v>
      </c>
      <c r="D955" s="37">
        <v>24564762556</v>
      </c>
      <c r="E955" s="40"/>
      <c r="F955" s="46" t="str">
        <f t="shared" si="56"/>
        <v>2022–23 INIA</v>
      </c>
      <c r="G955" s="46" t="str">
        <f t="array" ref="G955">A955&amp;" "&amp;SUM(IF(A955=FinyearEx,IF(C955&lt;=QldEx,1,0),0))</f>
        <v>2022–23 3</v>
      </c>
      <c r="H955" s="46" t="str">
        <f t="array" ref="H955">A955&amp;" "&amp;SUM(IF(A955=FinyearEx,IF(D955&lt;=AustraliaEx,1,0),0))</f>
        <v>2022–23 5</v>
      </c>
      <c r="I955" s="46" t="str">
        <f t="shared" si="57"/>
        <v>INIA</v>
      </c>
      <c r="J955" s="47">
        <f t="shared" si="58"/>
        <v>17996.774368999999</v>
      </c>
      <c r="K955" s="47">
        <f t="shared" si="59"/>
        <v>24564.762556000001</v>
      </c>
    </row>
    <row r="956" spans="1:11" ht="12" customHeight="1" x14ac:dyDescent="0.2">
      <c r="A956" t="s">
        <v>660</v>
      </c>
      <c r="B956" t="s">
        <v>193</v>
      </c>
      <c r="C956">
        <v>92839054</v>
      </c>
      <c r="D956" s="37">
        <v>525418117</v>
      </c>
      <c r="E956" s="40"/>
      <c r="F956" s="46" t="str">
        <f t="shared" si="56"/>
        <v>2022–23 IRAQ</v>
      </c>
      <c r="G956" s="46" t="str">
        <f t="array" ref="G956">A956&amp;" "&amp;SUM(IF(A956=FinyearEx,IF(C956&lt;=QldEx,1,0),0))</f>
        <v>2022–23 41</v>
      </c>
      <c r="H956" s="46" t="str">
        <f t="array" ref="H956">A956&amp;" "&amp;SUM(IF(A956=FinyearEx,IF(D956&lt;=AustraliaEx,1,0),0))</f>
        <v>2022–23 48</v>
      </c>
      <c r="I956" s="46" t="str">
        <f t="shared" si="57"/>
        <v>IRAQ</v>
      </c>
      <c r="J956" s="47">
        <f t="shared" si="58"/>
        <v>92.839054000000004</v>
      </c>
      <c r="K956" s="47">
        <f t="shared" si="59"/>
        <v>525.41811700000005</v>
      </c>
    </row>
    <row r="957" spans="1:11" ht="12" customHeight="1" x14ac:dyDescent="0.2">
      <c r="A957" t="s">
        <v>660</v>
      </c>
      <c r="B957" t="s">
        <v>194</v>
      </c>
      <c r="C957">
        <v>10155366</v>
      </c>
      <c r="D957" s="37">
        <v>170283092</v>
      </c>
      <c r="E957" s="40"/>
      <c r="F957" s="46" t="str">
        <f t="shared" si="56"/>
        <v>2022–23 IRE</v>
      </c>
      <c r="G957" s="46" t="str">
        <f t="array" ref="G957">A957&amp;" "&amp;SUM(IF(A957=FinyearEx,IF(C957&lt;=QldEx,1,0),0))</f>
        <v>2022–23 73</v>
      </c>
      <c r="H957" s="46" t="str">
        <f t="array" ref="H957">A957&amp;" "&amp;SUM(IF(A957=FinyearEx,IF(D957&lt;=AustraliaEx,1,0),0))</f>
        <v>2022–23 58</v>
      </c>
      <c r="I957" s="46" t="str">
        <f t="shared" si="57"/>
        <v>IRE</v>
      </c>
      <c r="J957" s="47">
        <f t="shared" si="58"/>
        <v>10.155366000000001</v>
      </c>
      <c r="K957" s="47">
        <f t="shared" si="59"/>
        <v>170.28309200000001</v>
      </c>
    </row>
    <row r="958" spans="1:11" ht="12" customHeight="1" x14ac:dyDescent="0.2">
      <c r="A958" t="s">
        <v>660</v>
      </c>
      <c r="B958" t="s">
        <v>195</v>
      </c>
      <c r="C958">
        <v>58456345</v>
      </c>
      <c r="D958" s="37">
        <v>326705066</v>
      </c>
      <c r="E958" s="40"/>
      <c r="F958" s="46" t="str">
        <f t="shared" si="56"/>
        <v>2022–23 ISRA</v>
      </c>
      <c r="G958" s="46" t="str">
        <f t="array" ref="G958">A958&amp;" "&amp;SUM(IF(A958=FinyearEx,IF(C958&lt;=QldEx,1,0),0))</f>
        <v>2022–23 49</v>
      </c>
      <c r="H958" s="46" t="str">
        <f t="array" ref="H958">A958&amp;" "&amp;SUM(IF(A958=FinyearEx,IF(D958&lt;=AustraliaEx,1,0),0))</f>
        <v>2022–23 51</v>
      </c>
      <c r="I958" s="46" t="str">
        <f t="shared" si="57"/>
        <v>ISRA</v>
      </c>
      <c r="J958" s="47">
        <f t="shared" si="58"/>
        <v>58.456344999999999</v>
      </c>
      <c r="K958" s="47">
        <f t="shared" si="59"/>
        <v>326.70506599999999</v>
      </c>
    </row>
    <row r="959" spans="1:11" ht="12" customHeight="1" x14ac:dyDescent="0.2">
      <c r="A959" t="s">
        <v>660</v>
      </c>
      <c r="B959" t="s">
        <v>196</v>
      </c>
      <c r="C959">
        <v>71045386</v>
      </c>
      <c r="D959" s="37">
        <v>1129095732</v>
      </c>
      <c r="E959" s="40"/>
      <c r="F959" s="46" t="str">
        <f t="shared" ref="F959:F1022" si="60">A959&amp;" "&amp;B959</f>
        <v>2022–23 ITAL</v>
      </c>
      <c r="G959" s="46" t="str">
        <f t="array" ref="G959">A959&amp;" "&amp;SUM(IF(A959=FinyearEx,IF(C959&lt;=QldEx,1,0),0))</f>
        <v>2022–23 46</v>
      </c>
      <c r="H959" s="46" t="str">
        <f t="array" ref="H959">A959&amp;" "&amp;SUM(IF(A959=FinyearEx,IF(D959&lt;=AustraliaEx,1,0),0))</f>
        <v>2022–23 34</v>
      </c>
      <c r="I959" s="46" t="str">
        <f t="shared" ref="I959:I1022" si="61">B959</f>
        <v>ITAL</v>
      </c>
      <c r="J959" s="47">
        <f t="shared" ref="J959:J1022" si="62">C959/1000000</f>
        <v>71.045385999999993</v>
      </c>
      <c r="K959" s="47">
        <f t="shared" ref="K959:K1022" si="63">D959/1000000</f>
        <v>1129.095732</v>
      </c>
    </row>
    <row r="960" spans="1:11" ht="12" customHeight="1" x14ac:dyDescent="0.2">
      <c r="A960" t="s">
        <v>660</v>
      </c>
      <c r="B960" t="s">
        <v>197</v>
      </c>
      <c r="C960">
        <v>5816810</v>
      </c>
      <c r="D960" s="37">
        <v>76898357</v>
      </c>
      <c r="E960" s="40"/>
      <c r="F960" s="46" t="str">
        <f t="shared" si="60"/>
        <v>2022–23 IVOR</v>
      </c>
      <c r="G960" s="46" t="str">
        <f t="array" ref="G960">A960&amp;" "&amp;SUM(IF(A960=FinyearEx,IF(C960&lt;=QldEx,1,0),0))</f>
        <v>2022–23 82</v>
      </c>
      <c r="H960" s="46" t="str">
        <f t="array" ref="H960">A960&amp;" "&amp;SUM(IF(A960=FinyearEx,IF(D960&lt;=AustraliaEx,1,0),0))</f>
        <v>2022–23 75</v>
      </c>
      <c r="I960" s="46" t="str">
        <f t="shared" si="61"/>
        <v>IVOR</v>
      </c>
      <c r="J960" s="47">
        <f t="shared" si="62"/>
        <v>5.8168100000000003</v>
      </c>
      <c r="K960" s="47">
        <f t="shared" si="63"/>
        <v>76.898357000000004</v>
      </c>
    </row>
    <row r="961" spans="1:11" ht="12" customHeight="1" x14ac:dyDescent="0.2">
      <c r="A961" t="s">
        <v>660</v>
      </c>
      <c r="B961" t="s">
        <v>198</v>
      </c>
      <c r="C961">
        <v>25165954278</v>
      </c>
      <c r="D961" s="37">
        <v>110575147468</v>
      </c>
      <c r="E961" s="40"/>
      <c r="F961" s="46" t="str">
        <f t="shared" si="60"/>
        <v>2022–23 JAP</v>
      </c>
      <c r="G961" s="46" t="str">
        <f t="array" ref="G961">A961&amp;" "&amp;SUM(IF(A961=FinyearEx,IF(C961&lt;=QldEx,1,0),0))</f>
        <v>2022–23 1</v>
      </c>
      <c r="H961" s="46" t="str">
        <f t="array" ref="H961">A961&amp;" "&amp;SUM(IF(A961=FinyearEx,IF(D961&lt;=AustraliaEx,1,0),0))</f>
        <v>2022–23 2</v>
      </c>
      <c r="I961" s="46" t="str">
        <f t="shared" si="61"/>
        <v>JAP</v>
      </c>
      <c r="J961" s="47">
        <f t="shared" si="62"/>
        <v>25165.954278000001</v>
      </c>
      <c r="K961" s="47">
        <f t="shared" si="63"/>
        <v>110575.147468</v>
      </c>
    </row>
    <row r="962" spans="1:11" ht="12" customHeight="1" x14ac:dyDescent="0.2">
      <c r="A962" t="s">
        <v>660</v>
      </c>
      <c r="B962" t="s">
        <v>199</v>
      </c>
      <c r="C962">
        <v>1536434</v>
      </c>
      <c r="D962" s="37">
        <v>30907797</v>
      </c>
      <c r="E962" s="40"/>
      <c r="F962" s="46" t="str">
        <f t="shared" si="60"/>
        <v>2022–23 JMCA</v>
      </c>
      <c r="G962" s="46" t="str">
        <f t="array" ref="G962">A962&amp;" "&amp;SUM(IF(A962=FinyearEx,IF(C962&lt;=QldEx,1,0),0))</f>
        <v>2022–23 116</v>
      </c>
      <c r="H962" s="46" t="str">
        <f t="array" ref="H962">A962&amp;" "&amp;SUM(IF(A962=FinyearEx,IF(D962&lt;=AustraliaEx,1,0),0))</f>
        <v>2022–23 99</v>
      </c>
      <c r="I962" s="46" t="str">
        <f t="shared" si="61"/>
        <v>JMCA</v>
      </c>
      <c r="J962" s="47">
        <f t="shared" si="62"/>
        <v>1.5364340000000001</v>
      </c>
      <c r="K962" s="47">
        <f t="shared" si="63"/>
        <v>30.907796999999999</v>
      </c>
    </row>
    <row r="963" spans="1:11" ht="12" customHeight="1" x14ac:dyDescent="0.2">
      <c r="A963" t="s">
        <v>660</v>
      </c>
      <c r="B963" t="s">
        <v>200</v>
      </c>
      <c r="C963">
        <v>11487561</v>
      </c>
      <c r="D963" s="37">
        <v>314406489</v>
      </c>
      <c r="E963" s="40"/>
      <c r="F963" s="46" t="str">
        <f t="shared" si="60"/>
        <v>2022–23 JORD</v>
      </c>
      <c r="G963" s="46" t="str">
        <f t="array" ref="G963">A963&amp;" "&amp;SUM(IF(A963=FinyearEx,IF(C963&lt;=QldEx,1,0),0))</f>
        <v>2022–23 71</v>
      </c>
      <c r="H963" s="46" t="str">
        <f t="array" ref="H963">A963&amp;" "&amp;SUM(IF(A963=FinyearEx,IF(D963&lt;=AustraliaEx,1,0),0))</f>
        <v>2022–23 53</v>
      </c>
      <c r="I963" s="46" t="str">
        <f t="shared" si="61"/>
        <v>JORD</v>
      </c>
      <c r="J963" s="47">
        <f t="shared" si="62"/>
        <v>11.487560999999999</v>
      </c>
      <c r="K963" s="47">
        <f t="shared" si="63"/>
        <v>314.40648900000002</v>
      </c>
    </row>
    <row r="964" spans="1:11" ht="12" customHeight="1" x14ac:dyDescent="0.2">
      <c r="A964" t="s">
        <v>660</v>
      </c>
      <c r="B964" t="s">
        <v>201</v>
      </c>
      <c r="C964">
        <v>19207485</v>
      </c>
      <c r="D964" s="37">
        <v>50140241</v>
      </c>
      <c r="E964" s="40"/>
      <c r="F964" s="46" t="str">
        <f t="shared" si="60"/>
        <v>2022–23 KAZA</v>
      </c>
      <c r="G964" s="46" t="str">
        <f t="array" ref="G964">A964&amp;" "&amp;SUM(IF(A964=FinyearEx,IF(C964&lt;=QldEx,1,0),0))</f>
        <v>2022–23 61</v>
      </c>
      <c r="H964" s="46" t="str">
        <f t="array" ref="H964">A964&amp;" "&amp;SUM(IF(A964=FinyearEx,IF(D964&lt;=AustraliaEx,1,0),0))</f>
        <v>2022–23 86</v>
      </c>
      <c r="I964" s="46" t="str">
        <f t="shared" si="61"/>
        <v>KAZA</v>
      </c>
      <c r="J964" s="47">
        <f t="shared" si="62"/>
        <v>19.207484999999998</v>
      </c>
      <c r="K964" s="47">
        <f t="shared" si="63"/>
        <v>50.140241000000003</v>
      </c>
    </row>
    <row r="965" spans="1:11" ht="12" customHeight="1" x14ac:dyDescent="0.2">
      <c r="A965" t="s">
        <v>660</v>
      </c>
      <c r="B965" t="s">
        <v>202</v>
      </c>
      <c r="C965">
        <v>63097815</v>
      </c>
      <c r="D965" s="37">
        <v>195498938</v>
      </c>
      <c r="E965" s="40"/>
      <c r="F965" s="46" t="str">
        <f t="shared" si="60"/>
        <v>2022–23 KENY</v>
      </c>
      <c r="G965" s="46" t="str">
        <f t="array" ref="G965">A965&amp;" "&amp;SUM(IF(A965=FinyearEx,IF(C965&lt;=QldEx,1,0),0))</f>
        <v>2022–23 48</v>
      </c>
      <c r="H965" s="46" t="str">
        <f t="array" ref="H965">A965&amp;" "&amp;SUM(IF(A965=FinyearEx,IF(D965&lt;=AustraliaEx,1,0),0))</f>
        <v>2022–23 56</v>
      </c>
      <c r="I965" s="46" t="str">
        <f t="shared" si="61"/>
        <v>KENY</v>
      </c>
      <c r="J965" s="47">
        <f t="shared" si="62"/>
        <v>63.097814999999997</v>
      </c>
      <c r="K965" s="47">
        <f t="shared" si="63"/>
        <v>195.49893800000001</v>
      </c>
    </row>
    <row r="966" spans="1:11" ht="12" customHeight="1" x14ac:dyDescent="0.2">
      <c r="A966" t="s">
        <v>660</v>
      </c>
      <c r="B966" t="s">
        <v>203</v>
      </c>
      <c r="C966">
        <v>10623685</v>
      </c>
      <c r="D966" s="37">
        <v>42207462</v>
      </c>
      <c r="E966" s="40"/>
      <c r="F966" s="46" t="str">
        <f t="shared" si="60"/>
        <v>2022–23 KIRI</v>
      </c>
      <c r="G966" s="46" t="str">
        <f t="array" ref="G966">A966&amp;" "&amp;SUM(IF(A966=FinyearEx,IF(C966&lt;=QldEx,1,0),0))</f>
        <v>2022–23 72</v>
      </c>
      <c r="H966" s="46" t="str">
        <f t="array" ref="H966">A966&amp;" "&amp;SUM(IF(A966=FinyearEx,IF(D966&lt;=AustraliaEx,1,0),0))</f>
        <v>2022–23 89</v>
      </c>
      <c r="I966" s="46" t="str">
        <f t="shared" si="61"/>
        <v>KIRI</v>
      </c>
      <c r="J966" s="47">
        <f t="shared" si="62"/>
        <v>10.623685</v>
      </c>
      <c r="K966" s="47">
        <f t="shared" si="63"/>
        <v>42.207462</v>
      </c>
    </row>
    <row r="967" spans="1:11" ht="12" customHeight="1" x14ac:dyDescent="0.2">
      <c r="A967" t="s">
        <v>660</v>
      </c>
      <c r="B967" t="s">
        <v>204</v>
      </c>
      <c r="C967">
        <v>27719710</v>
      </c>
      <c r="D967" s="37">
        <v>642676743</v>
      </c>
      <c r="E967" s="40"/>
      <c r="F967" s="46" t="str">
        <f t="shared" si="60"/>
        <v>2022–23 KUWA</v>
      </c>
      <c r="G967" s="46" t="str">
        <f t="array" ref="G967">A967&amp;" "&amp;SUM(IF(A967=FinyearEx,IF(C967&lt;=QldEx,1,0),0))</f>
        <v>2022–23 55</v>
      </c>
      <c r="H967" s="46" t="str">
        <f t="array" ref="H967">A967&amp;" "&amp;SUM(IF(A967=FinyearEx,IF(D967&lt;=AustraliaEx,1,0),0))</f>
        <v>2022–23 42</v>
      </c>
      <c r="I967" s="46" t="str">
        <f t="shared" si="61"/>
        <v>KUWA</v>
      </c>
      <c r="J967" s="47">
        <f t="shared" si="62"/>
        <v>27.719709999999999</v>
      </c>
      <c r="K967" s="47">
        <f t="shared" si="63"/>
        <v>642.67674299999999</v>
      </c>
    </row>
    <row r="968" spans="1:11" ht="12" customHeight="1" x14ac:dyDescent="0.2">
      <c r="A968" t="s">
        <v>660</v>
      </c>
      <c r="B968" t="s">
        <v>205</v>
      </c>
      <c r="C968">
        <v>544682</v>
      </c>
      <c r="D968" s="37">
        <v>4346762</v>
      </c>
      <c r="E968" s="40"/>
      <c r="F968" s="46" t="str">
        <f t="shared" si="60"/>
        <v>2022–23 KYRG</v>
      </c>
      <c r="G968" s="46" t="str">
        <f t="array" ref="G968">A968&amp;" "&amp;SUM(IF(A968=FinyearEx,IF(C968&lt;=QldEx,1,0),0))</f>
        <v>2022–23 136</v>
      </c>
      <c r="H968" s="46" t="str">
        <f t="array" ref="H968">A968&amp;" "&amp;SUM(IF(A968=FinyearEx,IF(D968&lt;=AustraliaEx,1,0),0))</f>
        <v>2022–23 149</v>
      </c>
      <c r="I968" s="46" t="str">
        <f t="shared" si="61"/>
        <v>KYRG</v>
      </c>
      <c r="J968" s="47">
        <f t="shared" si="62"/>
        <v>0.544682</v>
      </c>
      <c r="K968" s="47">
        <f t="shared" si="63"/>
        <v>4.346762</v>
      </c>
    </row>
    <row r="969" spans="1:11" ht="12" customHeight="1" x14ac:dyDescent="0.2">
      <c r="A969" t="s">
        <v>660</v>
      </c>
      <c r="B969" t="s">
        <v>206</v>
      </c>
      <c r="C969">
        <v>6031066</v>
      </c>
      <c r="D969" s="37">
        <v>36240502</v>
      </c>
      <c r="E969" s="40"/>
      <c r="F969" s="46" t="str">
        <f t="shared" si="60"/>
        <v>2022–23 LAOS</v>
      </c>
      <c r="G969" s="46" t="str">
        <f t="array" ref="G969">A969&amp;" "&amp;SUM(IF(A969=FinyearEx,IF(C969&lt;=QldEx,1,0),0))</f>
        <v>2022–23 80</v>
      </c>
      <c r="H969" s="46" t="str">
        <f t="array" ref="H969">A969&amp;" "&amp;SUM(IF(A969=FinyearEx,IF(D969&lt;=AustraliaEx,1,0),0))</f>
        <v>2022–23 93</v>
      </c>
      <c r="I969" s="46" t="str">
        <f t="shared" si="61"/>
        <v>LAOS</v>
      </c>
      <c r="J969" s="47">
        <f t="shared" si="62"/>
        <v>6.031066</v>
      </c>
      <c r="K969" s="47">
        <f t="shared" si="63"/>
        <v>36.240501999999999</v>
      </c>
    </row>
    <row r="970" spans="1:11" ht="12" customHeight="1" x14ac:dyDescent="0.2">
      <c r="A970" t="s">
        <v>660</v>
      </c>
      <c r="B970" t="s">
        <v>207</v>
      </c>
      <c r="C970">
        <v>34565034</v>
      </c>
      <c r="D970" s="37">
        <v>68126483</v>
      </c>
      <c r="E970" s="40"/>
      <c r="F970" s="46" t="str">
        <f t="shared" si="60"/>
        <v>2022–23 LATV</v>
      </c>
      <c r="G970" s="46" t="str">
        <f t="array" ref="G970">A970&amp;" "&amp;SUM(IF(A970=FinyearEx,IF(C970&lt;=QldEx,1,0),0))</f>
        <v>2022–23 53</v>
      </c>
      <c r="H970" s="46" t="str">
        <f t="array" ref="H970">A970&amp;" "&amp;SUM(IF(A970=FinyearEx,IF(D970&lt;=AustraliaEx,1,0),0))</f>
        <v>2022–23 77</v>
      </c>
      <c r="I970" s="46" t="str">
        <f t="shared" si="61"/>
        <v>LATV</v>
      </c>
      <c r="J970" s="47">
        <f t="shared" si="62"/>
        <v>34.565033999999997</v>
      </c>
      <c r="K970" s="47">
        <f t="shared" si="63"/>
        <v>68.126482999999993</v>
      </c>
    </row>
    <row r="971" spans="1:11" ht="12" customHeight="1" x14ac:dyDescent="0.2">
      <c r="A971" t="s">
        <v>660</v>
      </c>
      <c r="B971" t="s">
        <v>208</v>
      </c>
      <c r="C971">
        <v>0</v>
      </c>
      <c r="D971" s="37">
        <v>10416926</v>
      </c>
      <c r="E971" s="40"/>
      <c r="F971" s="46" t="str">
        <f t="shared" si="60"/>
        <v>2022–23 LBYA</v>
      </c>
      <c r="G971" s="46" t="str">
        <f t="array" ref="G971">A971&amp;" "&amp;SUM(IF(A971=FinyearEx,IF(C971&lt;=QldEx,1,0),0))</f>
        <v>2022–23 221</v>
      </c>
      <c r="H971" s="46" t="str">
        <f t="array" ref="H971">A971&amp;" "&amp;SUM(IF(A971=FinyearEx,IF(D971&lt;=AustraliaEx,1,0),0))</f>
        <v>2022–23 130</v>
      </c>
      <c r="I971" s="46" t="str">
        <f t="shared" si="61"/>
        <v>LBYA</v>
      </c>
      <c r="J971" s="47">
        <f t="shared" si="62"/>
        <v>0</v>
      </c>
      <c r="K971" s="47">
        <f t="shared" si="63"/>
        <v>10.416926</v>
      </c>
    </row>
    <row r="972" spans="1:11" ht="12" customHeight="1" x14ac:dyDescent="0.2">
      <c r="A972" t="s">
        <v>660</v>
      </c>
      <c r="B972" t="s">
        <v>209</v>
      </c>
      <c r="C972">
        <v>5954794</v>
      </c>
      <c r="D972" s="37">
        <v>21490860</v>
      </c>
      <c r="E972" s="40"/>
      <c r="F972" s="46" t="str">
        <f t="shared" si="60"/>
        <v>2022–23 LEBA</v>
      </c>
      <c r="G972" s="46" t="str">
        <f t="array" ref="G972">A972&amp;" "&amp;SUM(IF(A972=FinyearEx,IF(C972&lt;=QldEx,1,0),0))</f>
        <v>2022–23 81</v>
      </c>
      <c r="H972" s="46" t="str">
        <f t="array" ref="H972">A972&amp;" "&amp;SUM(IF(A972=FinyearEx,IF(D972&lt;=AustraliaEx,1,0),0))</f>
        <v>2022–23 109</v>
      </c>
      <c r="I972" s="46" t="str">
        <f t="shared" si="61"/>
        <v>LEBA</v>
      </c>
      <c r="J972" s="47">
        <f t="shared" si="62"/>
        <v>5.9547939999999997</v>
      </c>
      <c r="K972" s="47">
        <f t="shared" si="63"/>
        <v>21.490860000000001</v>
      </c>
    </row>
    <row r="973" spans="1:11" ht="12" customHeight="1" x14ac:dyDescent="0.2">
      <c r="A973" t="s">
        <v>660</v>
      </c>
      <c r="B973" t="s">
        <v>211</v>
      </c>
      <c r="C973">
        <v>78985</v>
      </c>
      <c r="D973" s="37">
        <v>2020114</v>
      </c>
      <c r="E973" s="40"/>
      <c r="F973" s="46" t="str">
        <f t="shared" si="60"/>
        <v>2022–23 LIBE</v>
      </c>
      <c r="G973" s="46" t="str">
        <f t="array" ref="G973">A973&amp;" "&amp;SUM(IF(A973=FinyearEx,IF(C973&lt;=QldEx,1,0),0))</f>
        <v>2022–23 163</v>
      </c>
      <c r="H973" s="46" t="str">
        <f t="array" ref="H973">A973&amp;" "&amp;SUM(IF(A973=FinyearEx,IF(D973&lt;=AustraliaEx,1,0),0))</f>
        <v>2022–23 167</v>
      </c>
      <c r="I973" s="46" t="str">
        <f t="shared" si="61"/>
        <v>LIBE</v>
      </c>
      <c r="J973" s="47">
        <f t="shared" si="62"/>
        <v>7.8985E-2</v>
      </c>
      <c r="K973" s="47">
        <f t="shared" si="63"/>
        <v>2.020114</v>
      </c>
    </row>
    <row r="974" spans="1:11" ht="12" customHeight="1" x14ac:dyDescent="0.2">
      <c r="A974" t="s">
        <v>660</v>
      </c>
      <c r="B974" t="s">
        <v>212</v>
      </c>
      <c r="C974">
        <v>2057162</v>
      </c>
      <c r="D974" s="37">
        <v>12966398</v>
      </c>
      <c r="E974" s="40"/>
      <c r="F974" s="46" t="str">
        <f t="shared" si="60"/>
        <v>2022–23 LITH</v>
      </c>
      <c r="G974" s="46" t="str">
        <f t="array" ref="G974">A974&amp;" "&amp;SUM(IF(A974=FinyearEx,IF(C974&lt;=QldEx,1,0),0))</f>
        <v>2022–23 105</v>
      </c>
      <c r="H974" s="46" t="str">
        <f t="array" ref="H974">A974&amp;" "&amp;SUM(IF(A974=FinyearEx,IF(D974&lt;=AustraliaEx,1,0),0))</f>
        <v>2022–23 119</v>
      </c>
      <c r="I974" s="46" t="str">
        <f t="shared" si="61"/>
        <v>LITH</v>
      </c>
      <c r="J974" s="47">
        <f t="shared" si="62"/>
        <v>2.0571619999999999</v>
      </c>
      <c r="K974" s="47">
        <f t="shared" si="63"/>
        <v>12.966398</v>
      </c>
    </row>
    <row r="975" spans="1:11" ht="12" customHeight="1" x14ac:dyDescent="0.2">
      <c r="A975" t="s">
        <v>660</v>
      </c>
      <c r="B975" t="s">
        <v>213</v>
      </c>
      <c r="C975">
        <v>15095</v>
      </c>
      <c r="D975" s="37">
        <v>1240464</v>
      </c>
      <c r="E975" s="40"/>
      <c r="F975" s="46" t="str">
        <f t="shared" si="60"/>
        <v>2022–23 LUX</v>
      </c>
      <c r="G975" s="46" t="str">
        <f t="array" ref="G975">A975&amp;" "&amp;SUM(IF(A975=FinyearEx,IF(C975&lt;=QldEx,1,0),0))</f>
        <v>2022–23 180</v>
      </c>
      <c r="H975" s="46" t="str">
        <f t="array" ref="H975">A975&amp;" "&amp;SUM(IF(A975=FinyearEx,IF(D975&lt;=AustraliaEx,1,0),0))</f>
        <v>2022–23 176</v>
      </c>
      <c r="I975" s="46" t="str">
        <f t="shared" si="61"/>
        <v>LUX</v>
      </c>
      <c r="J975" s="47">
        <f t="shared" si="62"/>
        <v>1.5095000000000001E-2</v>
      </c>
      <c r="K975" s="47">
        <f t="shared" si="63"/>
        <v>1.240464</v>
      </c>
    </row>
    <row r="976" spans="1:11" ht="12" customHeight="1" x14ac:dyDescent="0.2">
      <c r="A976" t="s">
        <v>660</v>
      </c>
      <c r="B976" t="s">
        <v>214</v>
      </c>
      <c r="C976">
        <v>1551565</v>
      </c>
      <c r="D976" s="37">
        <v>65873594</v>
      </c>
      <c r="E976" s="40"/>
      <c r="F976" s="46" t="str">
        <f t="shared" si="60"/>
        <v>2022–23 MACA</v>
      </c>
      <c r="G976" s="46" t="str">
        <f t="array" ref="G976">A976&amp;" "&amp;SUM(IF(A976=FinyearEx,IF(C976&lt;=QldEx,1,0),0))</f>
        <v>2022–23 115</v>
      </c>
      <c r="H976" s="46" t="str">
        <f t="array" ref="H976">A976&amp;" "&amp;SUM(IF(A976=FinyearEx,IF(D976&lt;=AustraliaEx,1,0),0))</f>
        <v>2022–23 78</v>
      </c>
      <c r="I976" s="46" t="str">
        <f t="shared" si="61"/>
        <v>MACA</v>
      </c>
      <c r="J976" s="47">
        <f t="shared" si="62"/>
        <v>1.5515650000000001</v>
      </c>
      <c r="K976" s="47">
        <f t="shared" si="63"/>
        <v>65.873593999999997</v>
      </c>
    </row>
    <row r="977" spans="1:11" ht="12" customHeight="1" x14ac:dyDescent="0.2">
      <c r="A977" t="s">
        <v>660</v>
      </c>
      <c r="B977" t="s">
        <v>215</v>
      </c>
      <c r="C977">
        <v>1729403</v>
      </c>
      <c r="D977" s="37">
        <v>12092829</v>
      </c>
      <c r="E977" s="40"/>
      <c r="F977" s="46" t="str">
        <f t="shared" si="60"/>
        <v>2022–23 MALI</v>
      </c>
      <c r="G977" s="46" t="str">
        <f t="array" ref="G977">A977&amp;" "&amp;SUM(IF(A977=FinyearEx,IF(C977&lt;=QldEx,1,0),0))</f>
        <v>2022–23 111</v>
      </c>
      <c r="H977" s="46" t="str">
        <f t="array" ref="H977">A977&amp;" "&amp;SUM(IF(A977=FinyearEx,IF(D977&lt;=AustraliaEx,1,0),0))</f>
        <v>2022–23 121</v>
      </c>
      <c r="I977" s="46" t="str">
        <f t="shared" si="61"/>
        <v>MALI</v>
      </c>
      <c r="J977" s="47">
        <f t="shared" si="62"/>
        <v>1.729403</v>
      </c>
      <c r="K977" s="47">
        <f t="shared" si="63"/>
        <v>12.092829</v>
      </c>
    </row>
    <row r="978" spans="1:11" ht="12" customHeight="1" x14ac:dyDescent="0.2">
      <c r="A978" t="s">
        <v>660</v>
      </c>
      <c r="B978" t="s">
        <v>216</v>
      </c>
      <c r="C978">
        <v>1888281</v>
      </c>
      <c r="D978" s="37">
        <v>6546510</v>
      </c>
      <c r="E978" s="40"/>
      <c r="F978" s="46" t="str">
        <f t="shared" si="60"/>
        <v>2022–23 MARS</v>
      </c>
      <c r="G978" s="46" t="str">
        <f t="array" ref="G978">A978&amp;" "&amp;SUM(IF(A978=FinyearEx,IF(C978&lt;=QldEx,1,0),0))</f>
        <v>2022–23 106</v>
      </c>
      <c r="H978" s="46" t="str">
        <f t="array" ref="H978">A978&amp;" "&amp;SUM(IF(A978=FinyearEx,IF(D978&lt;=AustraliaEx,1,0),0))</f>
        <v>2022–23 137</v>
      </c>
      <c r="I978" s="46" t="str">
        <f t="shared" si="61"/>
        <v>MARS</v>
      </c>
      <c r="J978" s="47">
        <f t="shared" si="62"/>
        <v>1.8882810000000001</v>
      </c>
      <c r="K978" s="47">
        <f t="shared" si="63"/>
        <v>6.5465099999999996</v>
      </c>
    </row>
    <row r="979" spans="1:11" ht="12" customHeight="1" x14ac:dyDescent="0.2">
      <c r="A979" t="s">
        <v>660</v>
      </c>
      <c r="B979" t="s">
        <v>217</v>
      </c>
      <c r="C979">
        <v>244651</v>
      </c>
      <c r="D979" s="37">
        <v>31211463</v>
      </c>
      <c r="E979" s="40"/>
      <c r="F979" s="46" t="str">
        <f t="shared" si="60"/>
        <v>2022–23 MASY</v>
      </c>
      <c r="G979" s="46" t="str">
        <f t="array" ref="G979">A979&amp;" "&amp;SUM(IF(A979=FinyearEx,IF(C979&lt;=QldEx,1,0),0))</f>
        <v>2022–23 146</v>
      </c>
      <c r="H979" s="46" t="str">
        <f t="array" ref="H979">A979&amp;" "&amp;SUM(IF(A979=FinyearEx,IF(D979&lt;=AustraliaEx,1,0),0))</f>
        <v>2022–23 98</v>
      </c>
      <c r="I979" s="46" t="str">
        <f t="shared" si="61"/>
        <v>MASY</v>
      </c>
      <c r="J979" s="47">
        <f t="shared" si="62"/>
        <v>0.24465100000000001</v>
      </c>
      <c r="K979" s="47">
        <f t="shared" si="63"/>
        <v>31.211462999999998</v>
      </c>
    </row>
    <row r="980" spans="1:11" ht="12" customHeight="1" x14ac:dyDescent="0.2">
      <c r="A980" t="s">
        <v>660</v>
      </c>
      <c r="B980" t="s">
        <v>218</v>
      </c>
      <c r="C980">
        <v>23649766</v>
      </c>
      <c r="D980" s="37">
        <v>121507331</v>
      </c>
      <c r="E980" s="40"/>
      <c r="F980" s="46" t="str">
        <f t="shared" si="60"/>
        <v>2022–23 MAUS</v>
      </c>
      <c r="G980" s="46" t="str">
        <f t="array" ref="G980">A980&amp;" "&amp;SUM(IF(A980=FinyearEx,IF(C980&lt;=QldEx,1,0),0))</f>
        <v>2022–23 57</v>
      </c>
      <c r="H980" s="46" t="str">
        <f t="array" ref="H980">A980&amp;" "&amp;SUM(IF(A980=FinyearEx,IF(D980&lt;=AustraliaEx,1,0),0))</f>
        <v>2022–23 63</v>
      </c>
      <c r="I980" s="46" t="str">
        <f t="shared" si="61"/>
        <v>MAUS</v>
      </c>
      <c r="J980" s="47">
        <f t="shared" si="62"/>
        <v>23.649766</v>
      </c>
      <c r="K980" s="47">
        <f t="shared" si="63"/>
        <v>121.50733099999999</v>
      </c>
    </row>
    <row r="981" spans="1:11" ht="12" customHeight="1" x14ac:dyDescent="0.2">
      <c r="A981" t="s">
        <v>660</v>
      </c>
      <c r="B981" t="s">
        <v>219</v>
      </c>
      <c r="C981">
        <v>6632</v>
      </c>
      <c r="D981" s="37">
        <v>50338</v>
      </c>
      <c r="E981" s="40"/>
      <c r="F981" s="46" t="str">
        <f t="shared" si="60"/>
        <v>2022–23 MDOV</v>
      </c>
      <c r="G981" s="46" t="str">
        <f t="array" ref="G981">A981&amp;" "&amp;SUM(IF(A981=FinyearEx,IF(C981&lt;=QldEx,1,0),0))</f>
        <v>2022–23 188</v>
      </c>
      <c r="H981" s="46" t="str">
        <f t="array" ref="H981">A981&amp;" "&amp;SUM(IF(A981=FinyearEx,IF(D981&lt;=AustraliaEx,1,0),0))</f>
        <v>2022–23 214</v>
      </c>
      <c r="I981" s="46" t="str">
        <f t="shared" si="61"/>
        <v>MDOV</v>
      </c>
      <c r="J981" s="47">
        <f t="shared" si="62"/>
        <v>6.6319999999999999E-3</v>
      </c>
      <c r="K981" s="47">
        <f t="shared" si="63"/>
        <v>5.0338000000000001E-2</v>
      </c>
    </row>
    <row r="982" spans="1:11" ht="12" customHeight="1" x14ac:dyDescent="0.2">
      <c r="A982" t="s">
        <v>660</v>
      </c>
      <c r="B982" t="s">
        <v>220</v>
      </c>
      <c r="C982">
        <v>101197491</v>
      </c>
      <c r="D982" s="37">
        <v>878577461</v>
      </c>
      <c r="E982" s="40"/>
      <c r="F982" s="46" t="str">
        <f t="shared" si="60"/>
        <v>2022–23 MEXI</v>
      </c>
      <c r="G982" s="46" t="str">
        <f t="array" ref="G982">A982&amp;" "&amp;SUM(IF(A982=FinyearEx,IF(C982&lt;=QldEx,1,0),0))</f>
        <v>2022–23 39</v>
      </c>
      <c r="H982" s="46" t="str">
        <f t="array" ref="H982">A982&amp;" "&amp;SUM(IF(A982=FinyearEx,IF(D982&lt;=AustraliaEx,1,0),0))</f>
        <v>2022–23 38</v>
      </c>
      <c r="I982" s="46" t="str">
        <f t="shared" si="61"/>
        <v>MEXI</v>
      </c>
      <c r="J982" s="47">
        <f t="shared" si="62"/>
        <v>101.197491</v>
      </c>
      <c r="K982" s="47">
        <f t="shared" si="63"/>
        <v>878.57746099999997</v>
      </c>
    </row>
    <row r="983" spans="1:11" ht="12" customHeight="1" x14ac:dyDescent="0.2">
      <c r="A983" t="s">
        <v>660</v>
      </c>
      <c r="B983" t="s">
        <v>221</v>
      </c>
      <c r="C983">
        <v>1284955</v>
      </c>
      <c r="D983" s="37">
        <v>5159025</v>
      </c>
      <c r="E983" s="40"/>
      <c r="F983" s="46" t="str">
        <f t="shared" si="60"/>
        <v>2022–23 MICR</v>
      </c>
      <c r="G983" s="46" t="str">
        <f t="array" ref="G983">A983&amp;" "&amp;SUM(IF(A983=FinyearEx,IF(C983&lt;=QldEx,1,0),0))</f>
        <v>2022–23 119</v>
      </c>
      <c r="H983" s="46" t="str">
        <f t="array" ref="H983">A983&amp;" "&amp;SUM(IF(A983=FinyearEx,IF(D983&lt;=AustraliaEx,1,0),0))</f>
        <v>2022–23 145</v>
      </c>
      <c r="I983" s="46" t="str">
        <f t="shared" si="61"/>
        <v>MICR</v>
      </c>
      <c r="J983" s="47">
        <f t="shared" si="62"/>
        <v>1.2849550000000001</v>
      </c>
      <c r="K983" s="47">
        <f t="shared" si="63"/>
        <v>5.1590249999999997</v>
      </c>
    </row>
    <row r="984" spans="1:11" ht="12" customHeight="1" x14ac:dyDescent="0.2">
      <c r="A984" t="s">
        <v>660</v>
      </c>
      <c r="B984" t="s">
        <v>222</v>
      </c>
      <c r="C984">
        <v>4722064325</v>
      </c>
      <c r="D984" s="37">
        <v>13620584945</v>
      </c>
      <c r="E984" s="40"/>
      <c r="F984" s="46" t="str">
        <f t="shared" si="60"/>
        <v>2022–23 MLAY</v>
      </c>
      <c r="G984" s="46" t="str">
        <f t="array" ref="G984">A984&amp;" "&amp;SUM(IF(A984=FinyearEx,IF(C984&lt;=QldEx,1,0),0))</f>
        <v>2022–23 7</v>
      </c>
      <c r="H984" s="46" t="str">
        <f t="array" ref="H984">A984&amp;" "&amp;SUM(IF(A984=FinyearEx,IF(D984&lt;=AustraliaEx,1,0),0))</f>
        <v>2022–23 8</v>
      </c>
      <c r="I984" s="46" t="str">
        <f t="shared" si="61"/>
        <v>MLAY</v>
      </c>
      <c r="J984" s="47">
        <f t="shared" si="62"/>
        <v>4722.0643250000003</v>
      </c>
      <c r="K984" s="47">
        <f t="shared" si="63"/>
        <v>13620.584945000001</v>
      </c>
    </row>
    <row r="985" spans="1:11" ht="12" customHeight="1" x14ac:dyDescent="0.2">
      <c r="A985" t="s">
        <v>660</v>
      </c>
      <c r="B985" t="s">
        <v>223</v>
      </c>
      <c r="C985">
        <v>22536901</v>
      </c>
      <c r="D985" s="37">
        <v>68277562</v>
      </c>
      <c r="E985" s="40"/>
      <c r="F985" s="46" t="str">
        <f t="shared" si="60"/>
        <v>2022–23 MLDV</v>
      </c>
      <c r="G985" s="46" t="str">
        <f t="array" ref="G985">A985&amp;" "&amp;SUM(IF(A985=FinyearEx,IF(C985&lt;=QldEx,1,0),0))</f>
        <v>2022–23 59</v>
      </c>
      <c r="H985" s="46" t="str">
        <f t="array" ref="H985">A985&amp;" "&amp;SUM(IF(A985=FinyearEx,IF(D985&lt;=AustraliaEx,1,0),0))</f>
        <v>2022–23 76</v>
      </c>
      <c r="I985" s="46" t="str">
        <f t="shared" si="61"/>
        <v>MLDV</v>
      </c>
      <c r="J985" s="47">
        <f t="shared" si="62"/>
        <v>22.536901</v>
      </c>
      <c r="K985" s="47">
        <f t="shared" si="63"/>
        <v>68.277562000000003</v>
      </c>
    </row>
    <row r="986" spans="1:11" ht="12" customHeight="1" x14ac:dyDescent="0.2">
      <c r="A986" t="s">
        <v>660</v>
      </c>
      <c r="B986" t="s">
        <v>224</v>
      </c>
      <c r="C986">
        <v>32121</v>
      </c>
      <c r="D986" s="37">
        <v>3612770</v>
      </c>
      <c r="E986" s="40"/>
      <c r="F986" s="46" t="str">
        <f t="shared" si="60"/>
        <v>2022–23 MLTA</v>
      </c>
      <c r="G986" s="46" t="str">
        <f t="array" ref="G986">A986&amp;" "&amp;SUM(IF(A986=FinyearEx,IF(C986&lt;=QldEx,1,0),0))</f>
        <v>2022–23 174</v>
      </c>
      <c r="H986" s="46" t="str">
        <f t="array" ref="H986">A986&amp;" "&amp;SUM(IF(A986=FinyearEx,IF(D986&lt;=AustraliaEx,1,0),0))</f>
        <v>2022–23 155</v>
      </c>
      <c r="I986" s="46" t="str">
        <f t="shared" si="61"/>
        <v>MLTA</v>
      </c>
      <c r="J986" s="47">
        <f t="shared" si="62"/>
        <v>3.2120999999999997E-2</v>
      </c>
      <c r="K986" s="47">
        <f t="shared" si="63"/>
        <v>3.6127699999999998</v>
      </c>
    </row>
    <row r="987" spans="1:11" ht="12" customHeight="1" x14ac:dyDescent="0.2">
      <c r="A987" t="s">
        <v>660</v>
      </c>
      <c r="B987" t="s">
        <v>225</v>
      </c>
      <c r="C987">
        <v>127991</v>
      </c>
      <c r="D987" s="37">
        <v>1121964</v>
      </c>
      <c r="E987" s="40"/>
      <c r="F987" s="46" t="str">
        <f t="shared" si="60"/>
        <v>2022–23 MLWI</v>
      </c>
      <c r="G987" s="46" t="str">
        <f t="array" ref="G987">A987&amp;" "&amp;SUM(IF(A987=FinyearEx,IF(C987&lt;=QldEx,1,0),0))</f>
        <v>2022–23 158</v>
      </c>
      <c r="H987" s="46" t="str">
        <f t="array" ref="H987">A987&amp;" "&amp;SUM(IF(A987=FinyearEx,IF(D987&lt;=AustraliaEx,1,0),0))</f>
        <v>2022–23 180</v>
      </c>
      <c r="I987" s="46" t="str">
        <f t="shared" si="61"/>
        <v>MLWI</v>
      </c>
      <c r="J987" s="47">
        <f t="shared" si="62"/>
        <v>0.12799099999999999</v>
      </c>
      <c r="K987" s="47">
        <f t="shared" si="63"/>
        <v>1.121964</v>
      </c>
    </row>
    <row r="988" spans="1:11" ht="12" customHeight="1" x14ac:dyDescent="0.2">
      <c r="A988" t="s">
        <v>660</v>
      </c>
      <c r="B988" t="s">
        <v>226</v>
      </c>
      <c r="C988">
        <v>25395685</v>
      </c>
      <c r="D988" s="37">
        <v>50957528</v>
      </c>
      <c r="E988" s="40"/>
      <c r="F988" s="46" t="str">
        <f t="shared" si="60"/>
        <v>2022–23 MNGL</v>
      </c>
      <c r="G988" s="46" t="str">
        <f t="array" ref="G988">A988&amp;" "&amp;SUM(IF(A988=FinyearEx,IF(C988&lt;=QldEx,1,0),0))</f>
        <v>2022–23 56</v>
      </c>
      <c r="H988" s="46" t="str">
        <f t="array" ref="H988">A988&amp;" "&amp;SUM(IF(A988=FinyearEx,IF(D988&lt;=AustraliaEx,1,0),0))</f>
        <v>2022–23 85</v>
      </c>
      <c r="I988" s="46" t="str">
        <f t="shared" si="61"/>
        <v>MNGL</v>
      </c>
      <c r="J988" s="47">
        <f t="shared" si="62"/>
        <v>25.395685</v>
      </c>
      <c r="K988" s="47">
        <f t="shared" si="63"/>
        <v>50.957528000000003</v>
      </c>
    </row>
    <row r="989" spans="1:11" ht="12" customHeight="1" x14ac:dyDescent="0.2">
      <c r="A989" t="s">
        <v>660</v>
      </c>
      <c r="B989" t="s">
        <v>227</v>
      </c>
      <c r="C989">
        <v>5736713</v>
      </c>
      <c r="D989" s="37">
        <v>30227019</v>
      </c>
      <c r="E989" s="40"/>
      <c r="F989" s="46" t="str">
        <f t="shared" si="60"/>
        <v>2022–23 MORO</v>
      </c>
      <c r="G989" s="46" t="str">
        <f t="array" ref="G989">A989&amp;" "&amp;SUM(IF(A989=FinyearEx,IF(C989&lt;=QldEx,1,0),0))</f>
        <v>2022–23 83</v>
      </c>
      <c r="H989" s="46" t="str">
        <f t="array" ref="H989">A989&amp;" "&amp;SUM(IF(A989=FinyearEx,IF(D989&lt;=AustraliaEx,1,0),0))</f>
        <v>2022–23 100</v>
      </c>
      <c r="I989" s="46" t="str">
        <f t="shared" si="61"/>
        <v>MORO</v>
      </c>
      <c r="J989" s="47">
        <f t="shared" si="62"/>
        <v>5.736713</v>
      </c>
      <c r="K989" s="47">
        <f t="shared" si="63"/>
        <v>30.227018999999999</v>
      </c>
    </row>
    <row r="990" spans="1:11" ht="12" customHeight="1" x14ac:dyDescent="0.2">
      <c r="A990" t="s">
        <v>660</v>
      </c>
      <c r="B990" t="s">
        <v>228</v>
      </c>
      <c r="C990">
        <v>18099759</v>
      </c>
      <c r="D990" s="37">
        <v>615449616</v>
      </c>
      <c r="E990" s="40"/>
      <c r="F990" s="46" t="str">
        <f t="shared" si="60"/>
        <v>2022–23 MOZA</v>
      </c>
      <c r="G990" s="46" t="str">
        <f t="array" ref="G990">A990&amp;" "&amp;SUM(IF(A990=FinyearEx,IF(C990&lt;=QldEx,1,0),0))</f>
        <v>2022–23 62</v>
      </c>
      <c r="H990" s="46" t="str">
        <f t="array" ref="H990">A990&amp;" "&amp;SUM(IF(A990=FinyearEx,IF(D990&lt;=AustraliaEx,1,0),0))</f>
        <v>2022–23 43</v>
      </c>
      <c r="I990" s="46" t="str">
        <f t="shared" si="61"/>
        <v>MOZA</v>
      </c>
      <c r="J990" s="47">
        <f t="shared" si="62"/>
        <v>18.099758999999999</v>
      </c>
      <c r="K990" s="47">
        <f t="shared" si="63"/>
        <v>615.44961599999999</v>
      </c>
    </row>
    <row r="991" spans="1:11" ht="12" customHeight="1" x14ac:dyDescent="0.2">
      <c r="A991" t="s">
        <v>660</v>
      </c>
      <c r="B991" t="s">
        <v>229</v>
      </c>
      <c r="C991">
        <v>272476</v>
      </c>
      <c r="D991" s="37">
        <v>1963401</v>
      </c>
      <c r="E991" s="40"/>
      <c r="F991" s="46" t="str">
        <f t="shared" si="60"/>
        <v>2022–23 MRNS</v>
      </c>
      <c r="G991" s="46" t="str">
        <f t="array" ref="G991">A991&amp;" "&amp;SUM(IF(A991=FinyearEx,IF(C991&lt;=QldEx,1,0),0))</f>
        <v>2022–23 145</v>
      </c>
      <c r="H991" s="46" t="str">
        <f t="array" ref="H991">A991&amp;" "&amp;SUM(IF(A991=FinyearEx,IF(D991&lt;=AustraliaEx,1,0),0))</f>
        <v>2022–23 168</v>
      </c>
      <c r="I991" s="46" t="str">
        <f t="shared" si="61"/>
        <v>MRNS</v>
      </c>
      <c r="J991" s="47">
        <f t="shared" si="62"/>
        <v>0.272476</v>
      </c>
      <c r="K991" s="47">
        <f t="shared" si="63"/>
        <v>1.963401</v>
      </c>
    </row>
    <row r="992" spans="1:11" ht="12" customHeight="1" x14ac:dyDescent="0.2">
      <c r="A992" t="s">
        <v>660</v>
      </c>
      <c r="B992" t="s">
        <v>230</v>
      </c>
      <c r="C992">
        <v>951256</v>
      </c>
      <c r="D992" s="37">
        <v>7699279</v>
      </c>
      <c r="E992" s="40"/>
      <c r="F992" s="46" t="str">
        <f t="shared" si="60"/>
        <v>2022–23 MRTN</v>
      </c>
      <c r="G992" s="46" t="str">
        <f t="array" ref="G992">A992&amp;" "&amp;SUM(IF(A992=FinyearEx,IF(C992&lt;=QldEx,1,0),0))</f>
        <v>2022–23 125</v>
      </c>
      <c r="H992" s="46" t="str">
        <f t="array" ref="H992">A992&amp;" "&amp;SUM(IF(A992=FinyearEx,IF(D992&lt;=AustraliaEx,1,0),0))</f>
        <v>2022–23 133</v>
      </c>
      <c r="I992" s="46" t="str">
        <f t="shared" si="61"/>
        <v>MRTN</v>
      </c>
      <c r="J992" s="47">
        <f t="shared" si="62"/>
        <v>0.95125599999999999</v>
      </c>
      <c r="K992" s="47">
        <f t="shared" si="63"/>
        <v>7.6992789999999998</v>
      </c>
    </row>
    <row r="993" spans="1:11" ht="12" customHeight="1" x14ac:dyDescent="0.2">
      <c r="A993" t="s">
        <v>660</v>
      </c>
      <c r="B993" t="s">
        <v>231</v>
      </c>
      <c r="C993">
        <v>2298727</v>
      </c>
      <c r="D993" s="37">
        <v>29943295</v>
      </c>
      <c r="E993" s="40"/>
      <c r="F993" s="46" t="str">
        <f t="shared" si="60"/>
        <v>2022–23 NAMI</v>
      </c>
      <c r="G993" s="46" t="str">
        <f t="array" ref="G993">A993&amp;" "&amp;SUM(IF(A993=FinyearEx,IF(C993&lt;=QldEx,1,0),0))</f>
        <v>2022–23 102</v>
      </c>
      <c r="H993" s="46" t="str">
        <f t="array" ref="H993">A993&amp;" "&amp;SUM(IF(A993=FinyearEx,IF(D993&lt;=AustraliaEx,1,0),0))</f>
        <v>2022–23 101</v>
      </c>
      <c r="I993" s="46" t="str">
        <f t="shared" si="61"/>
        <v>NAMI</v>
      </c>
      <c r="J993" s="47">
        <f t="shared" si="62"/>
        <v>2.298727</v>
      </c>
      <c r="K993" s="47">
        <f t="shared" si="63"/>
        <v>29.943294999999999</v>
      </c>
    </row>
    <row r="994" spans="1:11" ht="12" customHeight="1" x14ac:dyDescent="0.2">
      <c r="A994" t="s">
        <v>660</v>
      </c>
      <c r="B994" t="s">
        <v>232</v>
      </c>
      <c r="C994">
        <v>42704187</v>
      </c>
      <c r="D994" s="37">
        <v>62325786</v>
      </c>
      <c r="E994" s="40"/>
      <c r="F994" s="46" t="str">
        <f t="shared" si="60"/>
        <v>2022–23 NAUR</v>
      </c>
      <c r="G994" s="46" t="str">
        <f t="array" ref="G994">A994&amp;" "&amp;SUM(IF(A994=FinyearEx,IF(C994&lt;=QldEx,1,0),0))</f>
        <v>2022–23 51</v>
      </c>
      <c r="H994" s="46" t="str">
        <f t="array" ref="H994">A994&amp;" "&amp;SUM(IF(A994=FinyearEx,IF(D994&lt;=AustraliaEx,1,0),0))</f>
        <v>2022–23 81</v>
      </c>
      <c r="I994" s="46" t="str">
        <f t="shared" si="61"/>
        <v>NAUR</v>
      </c>
      <c r="J994" s="47">
        <f t="shared" si="62"/>
        <v>42.704186999999997</v>
      </c>
      <c r="K994" s="47">
        <f t="shared" si="63"/>
        <v>62.325786000000001</v>
      </c>
    </row>
    <row r="995" spans="1:11" ht="12" customHeight="1" x14ac:dyDescent="0.2">
      <c r="A995" t="s">
        <v>660</v>
      </c>
      <c r="B995" t="s">
        <v>233</v>
      </c>
      <c r="C995">
        <v>94800140</v>
      </c>
      <c r="D995" s="37">
        <v>787429243</v>
      </c>
      <c r="E995" s="40"/>
      <c r="F995" s="46" t="str">
        <f t="shared" si="60"/>
        <v>2022–23 NCAL</v>
      </c>
      <c r="G995" s="46" t="str">
        <f t="array" ref="G995">A995&amp;" "&amp;SUM(IF(A995=FinyearEx,IF(C995&lt;=QldEx,1,0),0))</f>
        <v>2022–23 40</v>
      </c>
      <c r="H995" s="46" t="str">
        <f t="array" ref="H995">A995&amp;" "&amp;SUM(IF(A995=FinyearEx,IF(D995&lt;=AustraliaEx,1,0),0))</f>
        <v>2022–23 40</v>
      </c>
      <c r="I995" s="46" t="str">
        <f t="shared" si="61"/>
        <v>NCAL</v>
      </c>
      <c r="J995" s="47">
        <f t="shared" si="62"/>
        <v>94.800139999999999</v>
      </c>
      <c r="K995" s="47">
        <f t="shared" si="63"/>
        <v>787.42924300000004</v>
      </c>
    </row>
    <row r="996" spans="1:11" ht="12" customHeight="1" x14ac:dyDescent="0.2">
      <c r="A996" t="s">
        <v>660</v>
      </c>
      <c r="B996" t="s">
        <v>323</v>
      </c>
      <c r="C996">
        <v>0</v>
      </c>
      <c r="D996" s="37">
        <v>10685252905</v>
      </c>
      <c r="E996" s="40"/>
      <c r="F996" s="46" t="str">
        <f t="shared" si="60"/>
        <v>2022–23 NCD</v>
      </c>
      <c r="G996" s="46" t="str">
        <f t="array" ref="G996">A996&amp;" "&amp;SUM(IF(A996=FinyearEx,IF(C996&lt;=QldEx,1,0),0))</f>
        <v>2022–23 221</v>
      </c>
      <c r="H996" s="46" t="str">
        <f t="array" ref="H996">A996&amp;" "&amp;SUM(IF(A996=FinyearEx,IF(D996&lt;=AustraliaEx,1,0),0))</f>
        <v>2022–23 12</v>
      </c>
      <c r="I996" s="46" t="str">
        <f t="shared" si="61"/>
        <v>NCD</v>
      </c>
      <c r="J996" s="47">
        <f t="shared" si="62"/>
        <v>0</v>
      </c>
      <c r="K996" s="47">
        <f t="shared" si="63"/>
        <v>10685.252904999999</v>
      </c>
    </row>
    <row r="997" spans="1:11" ht="12" customHeight="1" x14ac:dyDescent="0.2">
      <c r="A997" t="s">
        <v>660</v>
      </c>
      <c r="B997" t="s">
        <v>234</v>
      </c>
      <c r="C997">
        <v>14454379</v>
      </c>
      <c r="D997" s="37">
        <v>144367911</v>
      </c>
      <c r="E997" s="40"/>
      <c r="F997" s="46" t="str">
        <f t="shared" si="60"/>
        <v>2022–23 NEPA</v>
      </c>
      <c r="G997" s="46" t="str">
        <f t="array" ref="G997">A997&amp;" "&amp;SUM(IF(A997=FinyearEx,IF(C997&lt;=QldEx,1,0),0))</f>
        <v>2022–23 68</v>
      </c>
      <c r="H997" s="46" t="str">
        <f t="array" ref="H997">A997&amp;" "&amp;SUM(IF(A997=FinyearEx,IF(D997&lt;=AustraliaEx,1,0),0))</f>
        <v>2022–23 61</v>
      </c>
      <c r="I997" s="46" t="str">
        <f t="shared" si="61"/>
        <v>NEPA</v>
      </c>
      <c r="J997" s="47">
        <f t="shared" si="62"/>
        <v>14.454378999999999</v>
      </c>
      <c r="K997" s="47">
        <f t="shared" si="63"/>
        <v>144.36791099999999</v>
      </c>
    </row>
    <row r="998" spans="1:11" ht="12" customHeight="1" x14ac:dyDescent="0.2">
      <c r="A998" t="s">
        <v>660</v>
      </c>
      <c r="B998" t="s">
        <v>235</v>
      </c>
      <c r="C998">
        <v>3355814739</v>
      </c>
      <c r="D998" s="37">
        <v>6166866157</v>
      </c>
      <c r="E998" s="40"/>
      <c r="F998" s="46" t="str">
        <f t="shared" si="60"/>
        <v>2022–23 NETH</v>
      </c>
      <c r="G998" s="46" t="str">
        <f t="array" ref="G998">A998&amp;" "&amp;SUM(IF(A998=FinyearEx,IF(C998&lt;=QldEx,1,0),0))</f>
        <v>2022–23 8</v>
      </c>
      <c r="H998" s="46" t="str">
        <f t="array" ref="H998">A998&amp;" "&amp;SUM(IF(A998=FinyearEx,IF(D998&lt;=AustraliaEx,1,0),0))</f>
        <v>2022–23 15</v>
      </c>
      <c r="I998" s="46" t="str">
        <f t="shared" si="61"/>
        <v>NETH</v>
      </c>
      <c r="J998" s="47">
        <f t="shared" si="62"/>
        <v>3355.8147389999999</v>
      </c>
      <c r="K998" s="47">
        <f t="shared" si="63"/>
        <v>6166.8661570000004</v>
      </c>
    </row>
    <row r="999" spans="1:11" ht="12" customHeight="1" x14ac:dyDescent="0.2">
      <c r="A999" t="s">
        <v>660</v>
      </c>
      <c r="B999" t="s">
        <v>236</v>
      </c>
      <c r="C999">
        <v>3419841</v>
      </c>
      <c r="D999" s="37">
        <v>60573581</v>
      </c>
      <c r="E999" s="40"/>
      <c r="F999" s="46" t="str">
        <f t="shared" si="60"/>
        <v>2022–23 NGRA</v>
      </c>
      <c r="G999" s="46" t="str">
        <f t="array" ref="G999">A999&amp;" "&amp;SUM(IF(A999=FinyearEx,IF(C999&lt;=QldEx,1,0),0))</f>
        <v>2022–23 95</v>
      </c>
      <c r="H999" s="46" t="str">
        <f t="array" ref="H999">A999&amp;" "&amp;SUM(IF(A999=FinyearEx,IF(D999&lt;=AustraliaEx,1,0),0))</f>
        <v>2022–23 83</v>
      </c>
      <c r="I999" s="46" t="str">
        <f t="shared" si="61"/>
        <v>NGRA</v>
      </c>
      <c r="J999" s="47">
        <f t="shared" si="62"/>
        <v>3.4198409999999999</v>
      </c>
      <c r="K999" s="47">
        <f t="shared" si="63"/>
        <v>60.573580999999997</v>
      </c>
    </row>
    <row r="1000" spans="1:11" ht="12" customHeight="1" x14ac:dyDescent="0.2">
      <c r="A1000" t="s">
        <v>660</v>
      </c>
      <c r="B1000" t="s">
        <v>237</v>
      </c>
      <c r="C1000">
        <v>14944</v>
      </c>
      <c r="D1000" s="37">
        <v>285164</v>
      </c>
      <c r="E1000" s="40"/>
      <c r="F1000" s="46" t="str">
        <f t="shared" si="60"/>
        <v>2022–23 NICA</v>
      </c>
      <c r="G1000" s="46" t="str">
        <f t="array" ref="G1000">A1000&amp;" "&amp;SUM(IF(A1000=FinyearEx,IF(C1000&lt;=QldEx,1,0),0))</f>
        <v>2022–23 181</v>
      </c>
      <c r="H1000" s="46" t="str">
        <f t="array" ref="H1000">A1000&amp;" "&amp;SUM(IF(A1000=FinyearEx,IF(D1000&lt;=AustraliaEx,1,0),0))</f>
        <v>2022–23 195</v>
      </c>
      <c r="I1000" s="46" t="str">
        <f t="shared" si="61"/>
        <v>NICA</v>
      </c>
      <c r="J1000" s="47">
        <f t="shared" si="62"/>
        <v>1.4944000000000001E-2</v>
      </c>
      <c r="K1000" s="47">
        <f t="shared" si="63"/>
        <v>0.28516399999999997</v>
      </c>
    </row>
    <row r="1001" spans="1:11" ht="12" customHeight="1" x14ac:dyDescent="0.2">
      <c r="A1001" t="s">
        <v>660</v>
      </c>
      <c r="B1001" t="s">
        <v>239</v>
      </c>
      <c r="C1001">
        <v>68333</v>
      </c>
      <c r="D1001" s="37">
        <v>287190</v>
      </c>
      <c r="E1001" s="40"/>
      <c r="F1001" s="46" t="str">
        <f t="shared" si="60"/>
        <v>2022–23 NIUE</v>
      </c>
      <c r="G1001" s="46" t="str">
        <f t="array" ref="G1001">A1001&amp;" "&amp;SUM(IF(A1001=FinyearEx,IF(C1001&lt;=QldEx,1,0),0))</f>
        <v>2022–23 166</v>
      </c>
      <c r="H1001" s="46" t="str">
        <f t="array" ref="H1001">A1001&amp;" "&amp;SUM(IF(A1001=FinyearEx,IF(D1001&lt;=AustraliaEx,1,0),0))</f>
        <v>2022–23 194</v>
      </c>
      <c r="I1001" s="46" t="str">
        <f t="shared" si="61"/>
        <v>NIUE</v>
      </c>
      <c r="J1001" s="47">
        <f t="shared" si="62"/>
        <v>6.8333000000000005E-2</v>
      </c>
      <c r="K1001" s="47">
        <f t="shared" si="63"/>
        <v>0.28719</v>
      </c>
    </row>
    <row r="1002" spans="1:11" ht="12" customHeight="1" x14ac:dyDescent="0.2">
      <c r="A1002" t="s">
        <v>660</v>
      </c>
      <c r="B1002" t="s">
        <v>240</v>
      </c>
      <c r="C1002">
        <v>14589926</v>
      </c>
      <c r="D1002" s="37">
        <v>26935405</v>
      </c>
      <c r="E1002" s="40"/>
      <c r="F1002" s="46" t="str">
        <f t="shared" si="60"/>
        <v>2022–23 NORF</v>
      </c>
      <c r="G1002" s="46" t="str">
        <f t="array" ref="G1002">A1002&amp;" "&amp;SUM(IF(A1002=FinyearEx,IF(C1002&lt;=QldEx,1,0),0))</f>
        <v>2022–23 67</v>
      </c>
      <c r="H1002" s="46" t="str">
        <f t="array" ref="H1002">A1002&amp;" "&amp;SUM(IF(A1002=FinyearEx,IF(D1002&lt;=AustraliaEx,1,0),0))</f>
        <v>2022–23 103</v>
      </c>
      <c r="I1002" s="46" t="str">
        <f t="shared" si="61"/>
        <v>NORF</v>
      </c>
      <c r="J1002" s="47">
        <f t="shared" si="62"/>
        <v>14.589926</v>
      </c>
      <c r="K1002" s="47">
        <f t="shared" si="63"/>
        <v>26.935404999999999</v>
      </c>
    </row>
    <row r="1003" spans="1:11" ht="12" customHeight="1" x14ac:dyDescent="0.2">
      <c r="A1003" t="s">
        <v>660</v>
      </c>
      <c r="B1003" t="s">
        <v>241</v>
      </c>
      <c r="C1003">
        <v>2090680</v>
      </c>
      <c r="D1003" s="37">
        <v>169559026</v>
      </c>
      <c r="E1003" s="40"/>
      <c r="F1003" s="46" t="str">
        <f t="shared" si="60"/>
        <v>2022–23 NWAY</v>
      </c>
      <c r="G1003" s="46" t="str">
        <f t="array" ref="G1003">A1003&amp;" "&amp;SUM(IF(A1003=FinyearEx,IF(C1003&lt;=QldEx,1,0),0))</f>
        <v>2022–23 104</v>
      </c>
      <c r="H1003" s="46" t="str">
        <f t="array" ref="H1003">A1003&amp;" "&amp;SUM(IF(A1003=FinyearEx,IF(D1003&lt;=AustraliaEx,1,0),0))</f>
        <v>2022–23 59</v>
      </c>
      <c r="I1003" s="46" t="str">
        <f t="shared" si="61"/>
        <v>NWAY</v>
      </c>
      <c r="J1003" s="47">
        <f t="shared" si="62"/>
        <v>2.0906799999999999</v>
      </c>
      <c r="K1003" s="47">
        <f t="shared" si="63"/>
        <v>169.55902599999999</v>
      </c>
    </row>
    <row r="1004" spans="1:11" ht="12" customHeight="1" x14ac:dyDescent="0.2">
      <c r="A1004" t="s">
        <v>660</v>
      </c>
      <c r="B1004" t="s">
        <v>242</v>
      </c>
      <c r="C1004">
        <v>1437360010</v>
      </c>
      <c r="D1004" s="37">
        <v>12905240155</v>
      </c>
      <c r="E1004" s="40"/>
      <c r="F1004" s="46" t="str">
        <f t="shared" si="60"/>
        <v>2022–23 NZ</v>
      </c>
      <c r="G1004" s="46" t="str">
        <f t="array" ref="G1004">A1004&amp;" "&amp;SUM(IF(A1004=FinyearEx,IF(C1004&lt;=QldEx,1,0),0))</f>
        <v>2022–23 13</v>
      </c>
      <c r="H1004" s="46" t="str">
        <f t="array" ref="H1004">A1004&amp;" "&amp;SUM(IF(A1004=FinyearEx,IF(D1004&lt;=AustraliaEx,1,0),0))</f>
        <v>2022–23 9</v>
      </c>
      <c r="I1004" s="46" t="str">
        <f t="shared" si="61"/>
        <v>NZ</v>
      </c>
      <c r="J1004" s="47">
        <f t="shared" si="62"/>
        <v>1437.3600100000001</v>
      </c>
      <c r="K1004" s="47">
        <f t="shared" si="63"/>
        <v>12905.240155</v>
      </c>
    </row>
    <row r="1005" spans="1:11" ht="12" customHeight="1" x14ac:dyDescent="0.2">
      <c r="A1005" t="s">
        <v>660</v>
      </c>
      <c r="B1005" t="s">
        <v>243</v>
      </c>
      <c r="C1005">
        <v>352070393</v>
      </c>
      <c r="D1005" s="37">
        <v>584124006</v>
      </c>
      <c r="E1005" s="40"/>
      <c r="F1005" s="46" t="str">
        <f t="shared" si="60"/>
        <v>2022–23 OMAN</v>
      </c>
      <c r="G1005" s="46" t="str">
        <f t="array" ref="G1005">A1005&amp;" "&amp;SUM(IF(A1005=FinyearEx,IF(C1005&lt;=QldEx,1,0),0))</f>
        <v>2022–23 30</v>
      </c>
      <c r="H1005" s="46" t="str">
        <f t="array" ref="H1005">A1005&amp;" "&amp;SUM(IF(A1005=FinyearEx,IF(D1005&lt;=AustraliaEx,1,0),0))</f>
        <v>2022–23 45</v>
      </c>
      <c r="I1005" s="46" t="str">
        <f t="shared" si="61"/>
        <v>OMAN</v>
      </c>
      <c r="J1005" s="47">
        <f t="shared" si="62"/>
        <v>352.07039300000002</v>
      </c>
      <c r="K1005" s="47">
        <f t="shared" si="63"/>
        <v>584.12400600000001</v>
      </c>
    </row>
    <row r="1006" spans="1:11" ht="12" customHeight="1" x14ac:dyDescent="0.2">
      <c r="A1006" t="s">
        <v>660</v>
      </c>
      <c r="B1006" t="s">
        <v>244</v>
      </c>
      <c r="C1006">
        <v>557918331</v>
      </c>
      <c r="D1006" s="37">
        <v>1190847280</v>
      </c>
      <c r="E1006" s="40"/>
      <c r="F1006" s="46" t="str">
        <f t="shared" si="60"/>
        <v>2022–23 PAKI</v>
      </c>
      <c r="G1006" s="46" t="str">
        <f t="array" ref="G1006">A1006&amp;" "&amp;SUM(IF(A1006=FinyearEx,IF(C1006&lt;=QldEx,1,0),0))</f>
        <v>2022–23 23</v>
      </c>
      <c r="H1006" s="46" t="str">
        <f t="array" ref="H1006">A1006&amp;" "&amp;SUM(IF(A1006=FinyearEx,IF(D1006&lt;=AustraliaEx,1,0),0))</f>
        <v>2022–23 32</v>
      </c>
      <c r="I1006" s="46" t="str">
        <f t="shared" si="61"/>
        <v>PAKI</v>
      </c>
      <c r="J1006" s="47">
        <f t="shared" si="62"/>
        <v>557.91833099999997</v>
      </c>
      <c r="K1006" s="47">
        <f t="shared" si="63"/>
        <v>1190.84728</v>
      </c>
    </row>
    <row r="1007" spans="1:11" ht="12" customHeight="1" x14ac:dyDescent="0.2">
      <c r="A1007" t="s">
        <v>660</v>
      </c>
      <c r="B1007" t="s">
        <v>245</v>
      </c>
      <c r="C1007">
        <v>975954</v>
      </c>
      <c r="D1007" s="37">
        <v>2200740</v>
      </c>
      <c r="E1007" s="40"/>
      <c r="F1007" s="46" t="str">
        <f t="shared" si="60"/>
        <v>2022–23 PALU</v>
      </c>
      <c r="G1007" s="46" t="str">
        <f t="array" ref="G1007">A1007&amp;" "&amp;SUM(IF(A1007=FinyearEx,IF(C1007&lt;=QldEx,1,0),0))</f>
        <v>2022–23 123</v>
      </c>
      <c r="H1007" s="46" t="str">
        <f t="array" ref="H1007">A1007&amp;" "&amp;SUM(IF(A1007=FinyearEx,IF(D1007&lt;=AustraliaEx,1,0),0))</f>
        <v>2022–23 164</v>
      </c>
      <c r="I1007" s="46" t="str">
        <f t="shared" si="61"/>
        <v>PALU</v>
      </c>
      <c r="J1007" s="47">
        <f t="shared" si="62"/>
        <v>0.97595399999999999</v>
      </c>
      <c r="K1007" s="47">
        <f t="shared" si="63"/>
        <v>2.2007400000000001</v>
      </c>
    </row>
    <row r="1008" spans="1:11" ht="12" customHeight="1" x14ac:dyDescent="0.2">
      <c r="A1008" t="s">
        <v>660</v>
      </c>
      <c r="B1008" t="s">
        <v>246</v>
      </c>
      <c r="C1008">
        <v>22672533</v>
      </c>
      <c r="D1008" s="37">
        <v>197331474</v>
      </c>
      <c r="E1008" s="40"/>
      <c r="F1008" s="46" t="str">
        <f t="shared" si="60"/>
        <v>2022–23 PERU</v>
      </c>
      <c r="G1008" s="46" t="str">
        <f t="array" ref="G1008">A1008&amp;" "&amp;SUM(IF(A1008=FinyearEx,IF(C1008&lt;=QldEx,1,0),0))</f>
        <v>2022–23 58</v>
      </c>
      <c r="H1008" s="46" t="str">
        <f t="array" ref="H1008">A1008&amp;" "&amp;SUM(IF(A1008=FinyearEx,IF(D1008&lt;=AustraliaEx,1,0),0))</f>
        <v>2022–23 55</v>
      </c>
      <c r="I1008" s="46" t="str">
        <f t="shared" si="61"/>
        <v>PERU</v>
      </c>
      <c r="J1008" s="47">
        <f t="shared" si="62"/>
        <v>22.672533000000001</v>
      </c>
      <c r="K1008" s="47">
        <f t="shared" si="63"/>
        <v>197.33147399999999</v>
      </c>
    </row>
    <row r="1009" spans="1:11" ht="12" customHeight="1" x14ac:dyDescent="0.2">
      <c r="A1009" t="s">
        <v>660</v>
      </c>
      <c r="B1009" t="s">
        <v>247</v>
      </c>
      <c r="C1009">
        <v>416935459</v>
      </c>
      <c r="D1009" s="37">
        <v>5529065935</v>
      </c>
      <c r="E1009" s="40"/>
      <c r="F1009" s="46" t="str">
        <f t="shared" si="60"/>
        <v>2022–23 PHIL</v>
      </c>
      <c r="G1009" s="46" t="str">
        <f t="array" ref="G1009">A1009&amp;" "&amp;SUM(IF(A1009=FinyearEx,IF(C1009&lt;=QldEx,1,0),0))</f>
        <v>2022–23 27</v>
      </c>
      <c r="H1009" s="46" t="str">
        <f t="array" ref="H1009">A1009&amp;" "&amp;SUM(IF(A1009=FinyearEx,IF(D1009&lt;=AustraliaEx,1,0),0))</f>
        <v>2022–23 16</v>
      </c>
      <c r="I1009" s="46" t="str">
        <f t="shared" si="61"/>
        <v>PHIL</v>
      </c>
      <c r="J1009" s="47">
        <f t="shared" si="62"/>
        <v>416.93545899999998</v>
      </c>
      <c r="K1009" s="47">
        <f t="shared" si="63"/>
        <v>5529.0659349999996</v>
      </c>
    </row>
    <row r="1010" spans="1:11" ht="12" customHeight="1" x14ac:dyDescent="0.2">
      <c r="A1010" t="s">
        <v>660</v>
      </c>
      <c r="B1010" t="s">
        <v>248</v>
      </c>
      <c r="C1010">
        <v>0</v>
      </c>
      <c r="D1010" s="37">
        <v>214772</v>
      </c>
      <c r="E1010" s="40"/>
      <c r="F1010" s="46" t="str">
        <f t="shared" si="60"/>
        <v>2022–23 PITC</v>
      </c>
      <c r="G1010" s="46" t="str">
        <f t="array" ref="G1010">A1010&amp;" "&amp;SUM(IF(A1010=FinyearEx,IF(C1010&lt;=QldEx,1,0),0))</f>
        <v>2022–23 221</v>
      </c>
      <c r="H1010" s="46" t="str">
        <f t="array" ref="H1010">A1010&amp;" "&amp;SUM(IF(A1010=FinyearEx,IF(D1010&lt;=AustraliaEx,1,0),0))</f>
        <v>2022–23 201</v>
      </c>
      <c r="I1010" s="46" t="str">
        <f t="shared" si="61"/>
        <v>PITC</v>
      </c>
      <c r="J1010" s="47">
        <f t="shared" si="62"/>
        <v>0</v>
      </c>
      <c r="K1010" s="47">
        <f t="shared" si="63"/>
        <v>0.21477199999999999</v>
      </c>
    </row>
    <row r="1011" spans="1:11" ht="12" customHeight="1" x14ac:dyDescent="0.2">
      <c r="A1011" t="s">
        <v>660</v>
      </c>
      <c r="B1011" t="s">
        <v>249</v>
      </c>
      <c r="C1011">
        <v>7941551</v>
      </c>
      <c r="D1011" s="37">
        <v>98328428</v>
      </c>
      <c r="E1011" s="40"/>
      <c r="F1011" s="46" t="str">
        <f t="shared" si="60"/>
        <v>2022–23 PLYN</v>
      </c>
      <c r="G1011" s="46" t="str">
        <f t="array" ref="G1011">A1011&amp;" "&amp;SUM(IF(A1011=FinyearEx,IF(C1011&lt;=QldEx,1,0),0))</f>
        <v>2022–23 75</v>
      </c>
      <c r="H1011" s="46" t="str">
        <f t="array" ref="H1011">A1011&amp;" "&amp;SUM(IF(A1011=FinyearEx,IF(D1011&lt;=AustraliaEx,1,0),0))</f>
        <v>2022–23 69</v>
      </c>
      <c r="I1011" s="46" t="str">
        <f t="shared" si="61"/>
        <v>PLYN</v>
      </c>
      <c r="J1011" s="47">
        <f t="shared" si="62"/>
        <v>7.9415509999999996</v>
      </c>
      <c r="K1011" s="47">
        <f t="shared" si="63"/>
        <v>98.328428000000002</v>
      </c>
    </row>
    <row r="1012" spans="1:11" ht="12" customHeight="1" x14ac:dyDescent="0.2">
      <c r="A1012" t="s">
        <v>660</v>
      </c>
      <c r="B1012" t="s">
        <v>250</v>
      </c>
      <c r="C1012">
        <v>978884067</v>
      </c>
      <c r="D1012" s="37">
        <v>2171132077</v>
      </c>
      <c r="E1012" s="40"/>
      <c r="F1012" s="46" t="str">
        <f t="shared" si="60"/>
        <v>2022–23 PNG</v>
      </c>
      <c r="G1012" s="46" t="str">
        <f t="array" ref="G1012">A1012&amp;" "&amp;SUM(IF(A1012=FinyearEx,IF(C1012&lt;=QldEx,1,0),0))</f>
        <v>2022–23 17</v>
      </c>
      <c r="H1012" s="46" t="str">
        <f t="array" ref="H1012">A1012&amp;" "&amp;SUM(IF(A1012=FinyearEx,IF(D1012&lt;=AustraliaEx,1,0),0))</f>
        <v>2022–23 25</v>
      </c>
      <c r="I1012" s="46" t="str">
        <f t="shared" si="61"/>
        <v>PNG</v>
      </c>
      <c r="J1012" s="47">
        <f t="shared" si="62"/>
        <v>978.88406699999996</v>
      </c>
      <c r="K1012" s="47">
        <f t="shared" si="63"/>
        <v>2171.1320770000002</v>
      </c>
    </row>
    <row r="1013" spans="1:11" ht="12" customHeight="1" x14ac:dyDescent="0.2">
      <c r="A1013" t="s">
        <v>660</v>
      </c>
      <c r="B1013" t="s">
        <v>251</v>
      </c>
      <c r="C1013">
        <v>5693561</v>
      </c>
      <c r="D1013" s="37">
        <v>85968949</v>
      </c>
      <c r="E1013" s="40"/>
      <c r="F1013" s="46" t="str">
        <f t="shared" si="60"/>
        <v>2022–23 PNMA</v>
      </c>
      <c r="G1013" s="46" t="str">
        <f t="array" ref="G1013">A1013&amp;" "&amp;SUM(IF(A1013=FinyearEx,IF(C1013&lt;=QldEx,1,0),0))</f>
        <v>2022–23 84</v>
      </c>
      <c r="H1013" s="46" t="str">
        <f t="array" ref="H1013">A1013&amp;" "&amp;SUM(IF(A1013=FinyearEx,IF(D1013&lt;=AustraliaEx,1,0),0))</f>
        <v>2022–23 72</v>
      </c>
      <c r="I1013" s="46" t="str">
        <f t="shared" si="61"/>
        <v>PNMA</v>
      </c>
      <c r="J1013" s="47">
        <f t="shared" si="62"/>
        <v>5.6935609999999999</v>
      </c>
      <c r="K1013" s="47">
        <f t="shared" si="63"/>
        <v>85.968948999999995</v>
      </c>
    </row>
    <row r="1014" spans="1:11" ht="12" customHeight="1" x14ac:dyDescent="0.2">
      <c r="A1014" t="s">
        <v>660</v>
      </c>
      <c r="B1014" t="s">
        <v>252</v>
      </c>
      <c r="C1014">
        <v>555178211</v>
      </c>
      <c r="D1014" s="37">
        <v>938559232</v>
      </c>
      <c r="E1014" s="40"/>
      <c r="F1014" s="46" t="str">
        <f t="shared" si="60"/>
        <v>2022–23 POLA</v>
      </c>
      <c r="G1014" s="46" t="str">
        <f t="array" ref="G1014">A1014&amp;" "&amp;SUM(IF(A1014=FinyearEx,IF(C1014&lt;=QldEx,1,0),0))</f>
        <v>2022–23 24</v>
      </c>
      <c r="H1014" s="46" t="str">
        <f t="array" ref="H1014">A1014&amp;" "&amp;SUM(IF(A1014=FinyearEx,IF(D1014&lt;=AustraliaEx,1,0),0))</f>
        <v>2022–23 36</v>
      </c>
      <c r="I1014" s="46" t="str">
        <f t="shared" si="61"/>
        <v>POLA</v>
      </c>
      <c r="J1014" s="47">
        <f t="shared" si="62"/>
        <v>555.17821100000003</v>
      </c>
      <c r="K1014" s="47">
        <f t="shared" si="63"/>
        <v>938.55923199999995</v>
      </c>
    </row>
    <row r="1015" spans="1:11" ht="12" customHeight="1" x14ac:dyDescent="0.2">
      <c r="A1015" t="s">
        <v>660</v>
      </c>
      <c r="B1015" t="s">
        <v>253</v>
      </c>
      <c r="C1015">
        <v>6889814</v>
      </c>
      <c r="D1015" s="37">
        <v>64149461</v>
      </c>
      <c r="E1015" s="40"/>
      <c r="F1015" s="46" t="str">
        <f t="shared" si="60"/>
        <v>2022–23 PORT</v>
      </c>
      <c r="G1015" s="46" t="str">
        <f t="array" ref="G1015">A1015&amp;" "&amp;SUM(IF(A1015=FinyearEx,IF(C1015&lt;=QldEx,1,0),0))</f>
        <v>2022–23 76</v>
      </c>
      <c r="H1015" s="46" t="str">
        <f t="array" ref="H1015">A1015&amp;" "&amp;SUM(IF(A1015=FinyearEx,IF(D1015&lt;=AustraliaEx,1,0),0))</f>
        <v>2022–23 80</v>
      </c>
      <c r="I1015" s="46" t="str">
        <f t="shared" si="61"/>
        <v>PORT</v>
      </c>
      <c r="J1015" s="47">
        <f t="shared" si="62"/>
        <v>6.8898140000000003</v>
      </c>
      <c r="K1015" s="47">
        <f t="shared" si="63"/>
        <v>64.149461000000002</v>
      </c>
    </row>
    <row r="1016" spans="1:11" ht="12" customHeight="1" x14ac:dyDescent="0.2">
      <c r="A1016" t="s">
        <v>660</v>
      </c>
      <c r="B1016" t="s">
        <v>254</v>
      </c>
      <c r="C1016">
        <v>394892</v>
      </c>
      <c r="D1016" s="37">
        <v>1242236</v>
      </c>
      <c r="E1016" s="40"/>
      <c r="F1016" s="46" t="str">
        <f t="shared" si="60"/>
        <v>2022–23 PRGY</v>
      </c>
      <c r="G1016" s="46" t="str">
        <f t="array" ref="G1016">A1016&amp;" "&amp;SUM(IF(A1016=FinyearEx,IF(C1016&lt;=QldEx,1,0),0))</f>
        <v>2022–23 140</v>
      </c>
      <c r="H1016" s="46" t="str">
        <f t="array" ref="H1016">A1016&amp;" "&amp;SUM(IF(A1016=FinyearEx,IF(D1016&lt;=AustraliaEx,1,0),0))</f>
        <v>2022–23 175</v>
      </c>
      <c r="I1016" s="46" t="str">
        <f t="shared" si="61"/>
        <v>PRGY</v>
      </c>
      <c r="J1016" s="47">
        <f t="shared" si="62"/>
        <v>0.39489200000000002</v>
      </c>
      <c r="K1016" s="47">
        <f t="shared" si="63"/>
        <v>1.2422359999999999</v>
      </c>
    </row>
    <row r="1017" spans="1:11" ht="12" customHeight="1" x14ac:dyDescent="0.2">
      <c r="A1017" t="s">
        <v>660</v>
      </c>
      <c r="B1017" t="s">
        <v>255</v>
      </c>
      <c r="C1017">
        <v>23085</v>
      </c>
      <c r="D1017" s="37">
        <v>32058515</v>
      </c>
      <c r="E1017" s="40"/>
      <c r="F1017" s="46" t="str">
        <f t="shared" si="60"/>
        <v>2022–23 PSIA</v>
      </c>
      <c r="G1017" s="46" t="str">
        <f t="array" ref="G1017">A1017&amp;" "&amp;SUM(IF(A1017=FinyearEx,IF(C1017&lt;=QldEx,1,0),0))</f>
        <v>2022–23 177</v>
      </c>
      <c r="H1017" s="46" t="str">
        <f t="array" ref="H1017">A1017&amp;" "&amp;SUM(IF(A1017=FinyearEx,IF(D1017&lt;=AustraliaEx,1,0),0))</f>
        <v>2022–23 96</v>
      </c>
      <c r="I1017" s="46" t="str">
        <f t="shared" si="61"/>
        <v>PSIA</v>
      </c>
      <c r="J1017" s="47">
        <f t="shared" si="62"/>
        <v>2.3085000000000001E-2</v>
      </c>
      <c r="K1017" s="47">
        <f t="shared" si="63"/>
        <v>32.058515</v>
      </c>
    </row>
    <row r="1018" spans="1:11" ht="12" customHeight="1" x14ac:dyDescent="0.2">
      <c r="A1018" t="s">
        <v>660</v>
      </c>
      <c r="B1018" t="s">
        <v>256</v>
      </c>
      <c r="C1018">
        <v>141842839</v>
      </c>
      <c r="D1018" s="37">
        <v>1109057157</v>
      </c>
      <c r="E1018" s="40"/>
      <c r="F1018" s="46" t="str">
        <f t="shared" si="60"/>
        <v>2022–23 QATA</v>
      </c>
      <c r="G1018" s="46" t="str">
        <f t="array" ref="G1018">A1018&amp;" "&amp;SUM(IF(A1018=FinyearEx,IF(C1018&lt;=QldEx,1,0),0))</f>
        <v>2022–23 36</v>
      </c>
      <c r="H1018" s="46" t="str">
        <f t="array" ref="H1018">A1018&amp;" "&amp;SUM(IF(A1018=FinyearEx,IF(D1018&lt;=AustraliaEx,1,0),0))</f>
        <v>2022–23 35</v>
      </c>
      <c r="I1018" s="46" t="str">
        <f t="shared" si="61"/>
        <v>QATA</v>
      </c>
      <c r="J1018" s="47">
        <f t="shared" si="62"/>
        <v>141.842839</v>
      </c>
      <c r="K1018" s="47">
        <f t="shared" si="63"/>
        <v>1109.057157</v>
      </c>
    </row>
    <row r="1019" spans="1:11" ht="12" customHeight="1" x14ac:dyDescent="0.2">
      <c r="A1019" t="s">
        <v>660</v>
      </c>
      <c r="B1019" t="s">
        <v>257</v>
      </c>
      <c r="C1019">
        <v>781528</v>
      </c>
      <c r="D1019" s="37">
        <v>5445692</v>
      </c>
      <c r="E1019" s="40"/>
      <c r="F1019" s="46" t="str">
        <f t="shared" si="60"/>
        <v>2022–23 REUN</v>
      </c>
      <c r="G1019" s="46" t="str">
        <f t="array" ref="G1019">A1019&amp;" "&amp;SUM(IF(A1019=FinyearEx,IF(C1019&lt;=QldEx,1,0),0))</f>
        <v>2022–23 131</v>
      </c>
      <c r="H1019" s="46" t="str">
        <f t="array" ref="H1019">A1019&amp;" "&amp;SUM(IF(A1019=FinyearEx,IF(D1019&lt;=AustraliaEx,1,0),0))</f>
        <v>2022–23 142</v>
      </c>
      <c r="I1019" s="46" t="str">
        <f t="shared" si="61"/>
        <v>REUN</v>
      </c>
      <c r="J1019" s="47">
        <f t="shared" si="62"/>
        <v>0.781528</v>
      </c>
      <c r="K1019" s="47">
        <f t="shared" si="63"/>
        <v>5.4456920000000002</v>
      </c>
    </row>
    <row r="1020" spans="1:11" ht="12" customHeight="1" x14ac:dyDescent="0.2">
      <c r="A1020" t="s">
        <v>660</v>
      </c>
      <c r="B1020" t="s">
        <v>258</v>
      </c>
      <c r="C1020">
        <v>1652850</v>
      </c>
      <c r="D1020" s="37">
        <v>10442509</v>
      </c>
      <c r="E1020" s="40"/>
      <c r="F1020" s="46" t="str">
        <f t="shared" si="60"/>
        <v>2022–23 RICO</v>
      </c>
      <c r="G1020" s="46" t="str">
        <f t="array" ref="G1020">A1020&amp;" "&amp;SUM(IF(A1020=FinyearEx,IF(C1020&lt;=QldEx,1,0),0))</f>
        <v>2022–23 113</v>
      </c>
      <c r="H1020" s="46" t="str">
        <f t="array" ref="H1020">A1020&amp;" "&amp;SUM(IF(A1020=FinyearEx,IF(D1020&lt;=AustraliaEx,1,0),0))</f>
        <v>2022–23 129</v>
      </c>
      <c r="I1020" s="46" t="str">
        <f t="shared" si="61"/>
        <v>RICO</v>
      </c>
      <c r="J1020" s="47">
        <f t="shared" si="62"/>
        <v>1.6528499999999999</v>
      </c>
      <c r="K1020" s="47">
        <f t="shared" si="63"/>
        <v>10.442508999999999</v>
      </c>
    </row>
    <row r="1021" spans="1:11" ht="12" customHeight="1" x14ac:dyDescent="0.2">
      <c r="A1021" t="s">
        <v>660</v>
      </c>
      <c r="B1021" t="s">
        <v>259</v>
      </c>
      <c r="C1021">
        <v>17410672158</v>
      </c>
      <c r="D1021" s="37">
        <v>46360858035</v>
      </c>
      <c r="E1021" s="40"/>
      <c r="F1021" s="46" t="str">
        <f t="shared" si="60"/>
        <v>2022–23 RKOR</v>
      </c>
      <c r="G1021" s="46" t="str">
        <f t="array" ref="G1021">A1021&amp;" "&amp;SUM(IF(A1021=FinyearEx,IF(C1021&lt;=QldEx,1,0),0))</f>
        <v>2022–23 4</v>
      </c>
      <c r="H1021" s="46" t="str">
        <f t="array" ref="H1021">A1021&amp;" "&amp;SUM(IF(A1021=FinyearEx,IF(D1021&lt;=AustraliaEx,1,0),0))</f>
        <v>2022–23 3</v>
      </c>
      <c r="I1021" s="46" t="str">
        <f t="shared" si="61"/>
        <v>RKOR</v>
      </c>
      <c r="J1021" s="47">
        <f t="shared" si="62"/>
        <v>17410.672158000001</v>
      </c>
      <c r="K1021" s="47">
        <f t="shared" si="63"/>
        <v>46360.858034999997</v>
      </c>
    </row>
    <row r="1022" spans="1:11" ht="12" customHeight="1" x14ac:dyDescent="0.2">
      <c r="A1022" t="s">
        <v>660</v>
      </c>
      <c r="B1022" t="s">
        <v>260</v>
      </c>
      <c r="C1022">
        <v>1773499</v>
      </c>
      <c r="D1022" s="37">
        <v>20087498</v>
      </c>
      <c r="E1022" s="40"/>
      <c r="F1022" s="46" t="str">
        <f t="shared" si="60"/>
        <v>2022–23 ROUM</v>
      </c>
      <c r="G1022" s="46" t="str">
        <f t="array" ref="G1022">A1022&amp;" "&amp;SUM(IF(A1022=FinyearEx,IF(C1022&lt;=QldEx,1,0),0))</f>
        <v>2022–23 108</v>
      </c>
      <c r="H1022" s="46" t="str">
        <f t="array" ref="H1022">A1022&amp;" "&amp;SUM(IF(A1022=FinyearEx,IF(D1022&lt;=AustraliaEx,1,0),0))</f>
        <v>2022–23 110</v>
      </c>
      <c r="I1022" s="46" t="str">
        <f t="shared" si="61"/>
        <v>ROUM</v>
      </c>
      <c r="J1022" s="47">
        <f t="shared" si="62"/>
        <v>1.7734989999999999</v>
      </c>
      <c r="K1022" s="47">
        <f t="shared" si="63"/>
        <v>20.087498</v>
      </c>
    </row>
    <row r="1023" spans="1:11" ht="12" customHeight="1" x14ac:dyDescent="0.2">
      <c r="A1023" t="s">
        <v>660</v>
      </c>
      <c r="B1023" t="s">
        <v>261</v>
      </c>
      <c r="C1023">
        <v>16239549</v>
      </c>
      <c r="D1023" s="37">
        <v>19359417</v>
      </c>
      <c r="E1023" s="40"/>
      <c r="F1023" s="46" t="str">
        <f t="shared" ref="F1023:F1086" si="64">A1023&amp;" "&amp;B1023</f>
        <v>2022–23 RUSS</v>
      </c>
      <c r="G1023" s="46" t="str">
        <f t="array" ref="G1023">A1023&amp;" "&amp;SUM(IF(A1023=FinyearEx,IF(C1023&lt;=QldEx,1,0),0))</f>
        <v>2022–23 65</v>
      </c>
      <c r="H1023" s="46" t="str">
        <f t="array" ref="H1023">A1023&amp;" "&amp;SUM(IF(A1023=FinyearEx,IF(D1023&lt;=AustraliaEx,1,0),0))</f>
        <v>2022–23 111</v>
      </c>
      <c r="I1023" s="46" t="str">
        <f t="shared" ref="I1023:I1086" si="65">B1023</f>
        <v>RUSS</v>
      </c>
      <c r="J1023" s="47">
        <f t="shared" ref="J1023:J1086" si="66">C1023/1000000</f>
        <v>16.239549</v>
      </c>
      <c r="K1023" s="47">
        <f t="shared" ref="K1023:K1086" si="67">D1023/1000000</f>
        <v>19.359417000000001</v>
      </c>
    </row>
    <row r="1024" spans="1:11" ht="12" customHeight="1" x14ac:dyDescent="0.2">
      <c r="A1024" t="s">
        <v>660</v>
      </c>
      <c r="B1024" t="s">
        <v>324</v>
      </c>
      <c r="C1024">
        <v>2440</v>
      </c>
      <c r="D1024" s="37">
        <v>12540305</v>
      </c>
      <c r="E1024" s="40"/>
      <c r="F1024" s="46" t="str">
        <f t="shared" si="64"/>
        <v>2022–23 RWAN</v>
      </c>
      <c r="G1024" s="46" t="str">
        <f t="array" ref="G1024">A1024&amp;" "&amp;SUM(IF(A1024=FinyearEx,IF(C1024&lt;=QldEx,1,0),0))</f>
        <v>2022–23 192</v>
      </c>
      <c r="H1024" s="46" t="str">
        <f t="array" ref="H1024">A1024&amp;" "&amp;SUM(IF(A1024=FinyearEx,IF(D1024&lt;=AustraliaEx,1,0),0))</f>
        <v>2022–23 120</v>
      </c>
      <c r="I1024" s="46" t="str">
        <f t="shared" si="65"/>
        <v>RWAN</v>
      </c>
      <c r="J1024" s="47">
        <f t="shared" si="66"/>
        <v>2.4399999999999999E-3</v>
      </c>
      <c r="K1024" s="47">
        <f t="shared" si="67"/>
        <v>12.540305</v>
      </c>
    </row>
    <row r="1025" spans="1:11" ht="12" customHeight="1" x14ac:dyDescent="0.2">
      <c r="A1025" t="s">
        <v>660</v>
      </c>
      <c r="B1025" t="s">
        <v>262</v>
      </c>
      <c r="C1025">
        <v>348210477</v>
      </c>
      <c r="D1025" s="37">
        <v>1639791600</v>
      </c>
      <c r="E1025" s="40"/>
      <c r="F1025" s="46" t="str">
        <f t="shared" si="64"/>
        <v>2022–23 SAFR</v>
      </c>
      <c r="G1025" s="46" t="str">
        <f t="array" ref="G1025">A1025&amp;" "&amp;SUM(IF(A1025=FinyearEx,IF(C1025&lt;=QldEx,1,0),0))</f>
        <v>2022–23 31</v>
      </c>
      <c r="H1025" s="46" t="str">
        <f t="array" ref="H1025">A1025&amp;" "&amp;SUM(IF(A1025=FinyearEx,IF(D1025&lt;=AustraliaEx,1,0),0))</f>
        <v>2022–23 30</v>
      </c>
      <c r="I1025" s="46" t="str">
        <f t="shared" si="65"/>
        <v>SAFR</v>
      </c>
      <c r="J1025" s="47">
        <f t="shared" si="66"/>
        <v>348.21047700000003</v>
      </c>
      <c r="K1025" s="47">
        <f t="shared" si="67"/>
        <v>1639.7916</v>
      </c>
    </row>
    <row r="1026" spans="1:11" ht="12" customHeight="1" x14ac:dyDescent="0.2">
      <c r="A1026" t="s">
        <v>660</v>
      </c>
      <c r="B1026" t="s">
        <v>263</v>
      </c>
      <c r="C1026">
        <v>1559257</v>
      </c>
      <c r="D1026" s="37">
        <v>4161299</v>
      </c>
      <c r="E1026" s="40"/>
      <c r="F1026" s="46" t="str">
        <f t="shared" si="64"/>
        <v>2022–23 SALV</v>
      </c>
      <c r="G1026" s="46" t="str">
        <f t="array" ref="G1026">A1026&amp;" "&amp;SUM(IF(A1026=FinyearEx,IF(C1026&lt;=QldEx,1,0),0))</f>
        <v>2022–23 114</v>
      </c>
      <c r="H1026" s="46" t="str">
        <f t="array" ref="H1026">A1026&amp;" "&amp;SUM(IF(A1026=FinyearEx,IF(D1026&lt;=AustraliaEx,1,0),0))</f>
        <v>2022–23 151</v>
      </c>
      <c r="I1026" s="46" t="str">
        <f t="shared" si="65"/>
        <v>SALV</v>
      </c>
      <c r="J1026" s="47">
        <f t="shared" si="66"/>
        <v>1.5592569999999999</v>
      </c>
      <c r="K1026" s="47">
        <f t="shared" si="67"/>
        <v>4.1612989999999996</v>
      </c>
    </row>
    <row r="1027" spans="1:11" ht="12" customHeight="1" x14ac:dyDescent="0.2">
      <c r="A1027" t="s">
        <v>660</v>
      </c>
      <c r="B1027" t="s">
        <v>264</v>
      </c>
      <c r="C1027">
        <v>602317</v>
      </c>
      <c r="D1027" s="37">
        <v>10883769</v>
      </c>
      <c r="E1027" s="40"/>
      <c r="F1027" s="46" t="str">
        <f t="shared" si="64"/>
        <v>2022–23 SAMO</v>
      </c>
      <c r="G1027" s="46" t="str">
        <f t="array" ref="G1027">A1027&amp;" "&amp;SUM(IF(A1027=FinyearEx,IF(C1027&lt;=QldEx,1,0),0))</f>
        <v>2022–23 135</v>
      </c>
      <c r="H1027" s="46" t="str">
        <f t="array" ref="H1027">A1027&amp;" "&amp;SUM(IF(A1027=FinyearEx,IF(D1027&lt;=AustraliaEx,1,0),0))</f>
        <v>2022–23 125</v>
      </c>
      <c r="I1027" s="46" t="str">
        <f t="shared" si="65"/>
        <v>SAMO</v>
      </c>
      <c r="J1027" s="47">
        <f t="shared" si="66"/>
        <v>0.60231699999999999</v>
      </c>
      <c r="K1027" s="47">
        <f t="shared" si="67"/>
        <v>10.883768999999999</v>
      </c>
    </row>
    <row r="1028" spans="1:11" ht="12" customHeight="1" x14ac:dyDescent="0.2">
      <c r="A1028" t="s">
        <v>660</v>
      </c>
      <c r="B1028" t="s">
        <v>354</v>
      </c>
      <c r="C1028">
        <v>0</v>
      </c>
      <c r="D1028" s="37">
        <v>50000</v>
      </c>
      <c r="E1028" s="40"/>
      <c r="F1028" s="46" t="str">
        <f t="shared" si="64"/>
        <v>2022–23 SAOT</v>
      </c>
      <c r="G1028" s="46" t="str">
        <f t="array" ref="G1028">A1028&amp;" "&amp;SUM(IF(A1028=FinyearEx,IF(C1028&lt;=QldEx,1,0),0))</f>
        <v>2022–23 221</v>
      </c>
      <c r="H1028" s="46" t="str">
        <f t="array" ref="H1028">A1028&amp;" "&amp;SUM(IF(A1028=FinyearEx,IF(D1028&lt;=AustraliaEx,1,0),0))</f>
        <v>2022–23 215</v>
      </c>
      <c r="I1028" s="46" t="str">
        <f t="shared" si="65"/>
        <v>SAOT</v>
      </c>
      <c r="J1028" s="47">
        <f t="shared" si="66"/>
        <v>0</v>
      </c>
      <c r="K1028" s="47">
        <f t="shared" si="67"/>
        <v>0.05</v>
      </c>
    </row>
    <row r="1029" spans="1:11" ht="12" customHeight="1" x14ac:dyDescent="0.2">
      <c r="A1029" t="s">
        <v>660</v>
      </c>
      <c r="B1029" t="s">
        <v>265</v>
      </c>
      <c r="C1029">
        <v>148927760</v>
      </c>
      <c r="D1029" s="37">
        <v>2009082893</v>
      </c>
      <c r="E1029" s="40"/>
      <c r="F1029" s="46" t="str">
        <f t="shared" si="64"/>
        <v>2022–23 SAUD</v>
      </c>
      <c r="G1029" s="46" t="str">
        <f t="array" ref="G1029">A1029&amp;" "&amp;SUM(IF(A1029=FinyearEx,IF(C1029&lt;=QldEx,1,0),0))</f>
        <v>2022–23 35</v>
      </c>
      <c r="H1029" s="46" t="str">
        <f t="array" ref="H1029">A1029&amp;" "&amp;SUM(IF(A1029=FinyearEx,IF(D1029&lt;=AustraliaEx,1,0),0))</f>
        <v>2022–23 27</v>
      </c>
      <c r="I1029" s="46" t="str">
        <f t="shared" si="65"/>
        <v>SAUD</v>
      </c>
      <c r="J1029" s="47">
        <f t="shared" si="66"/>
        <v>148.92776000000001</v>
      </c>
      <c r="K1029" s="47">
        <f t="shared" si="67"/>
        <v>2009.082893</v>
      </c>
    </row>
    <row r="1030" spans="1:11" ht="12" customHeight="1" x14ac:dyDescent="0.2">
      <c r="A1030" t="s">
        <v>660</v>
      </c>
      <c r="B1030" t="s">
        <v>266</v>
      </c>
      <c r="C1030">
        <v>19712920</v>
      </c>
      <c r="D1030" s="37">
        <v>65456817</v>
      </c>
      <c r="E1030" s="40"/>
      <c r="F1030" s="46" t="str">
        <f t="shared" si="64"/>
        <v>2022–23 SENE</v>
      </c>
      <c r="G1030" s="46" t="str">
        <f t="array" ref="G1030">A1030&amp;" "&amp;SUM(IF(A1030=FinyearEx,IF(C1030&lt;=QldEx,1,0),0))</f>
        <v>2022–23 60</v>
      </c>
      <c r="H1030" s="46" t="str">
        <f t="array" ref="H1030">A1030&amp;" "&amp;SUM(IF(A1030=FinyearEx,IF(D1030&lt;=AustraliaEx,1,0),0))</f>
        <v>2022–23 79</v>
      </c>
      <c r="I1030" s="46" t="str">
        <f t="shared" si="65"/>
        <v>SENE</v>
      </c>
      <c r="J1030" s="47">
        <f t="shared" si="66"/>
        <v>19.71292</v>
      </c>
      <c r="K1030" s="47">
        <f t="shared" si="67"/>
        <v>65.456817000000001</v>
      </c>
    </row>
    <row r="1031" spans="1:11" ht="12" customHeight="1" x14ac:dyDescent="0.2">
      <c r="A1031" t="s">
        <v>660</v>
      </c>
      <c r="B1031" t="s">
        <v>267</v>
      </c>
      <c r="C1031">
        <v>686369</v>
      </c>
      <c r="D1031" s="37">
        <v>2033840</v>
      </c>
      <c r="E1031" s="40"/>
      <c r="F1031" s="46" t="str">
        <f t="shared" si="64"/>
        <v>2022–23 SERB</v>
      </c>
      <c r="G1031" s="46" t="str">
        <f t="array" ref="G1031">A1031&amp;" "&amp;SUM(IF(A1031=FinyearEx,IF(C1031&lt;=QldEx,1,0),0))</f>
        <v>2022–23 133</v>
      </c>
      <c r="H1031" s="46" t="str">
        <f t="array" ref="H1031">A1031&amp;" "&amp;SUM(IF(A1031=FinyearEx,IF(D1031&lt;=AustraliaEx,1,0),0))</f>
        <v>2022–23 166</v>
      </c>
      <c r="I1031" s="46" t="str">
        <f t="shared" si="65"/>
        <v>SERB</v>
      </c>
      <c r="J1031" s="47">
        <f t="shared" si="66"/>
        <v>0.68636900000000001</v>
      </c>
      <c r="K1031" s="47">
        <f t="shared" si="67"/>
        <v>2.0338400000000001</v>
      </c>
    </row>
    <row r="1032" spans="1:11" ht="12" customHeight="1" x14ac:dyDescent="0.2">
      <c r="A1032" t="s">
        <v>660</v>
      </c>
      <c r="B1032" t="s">
        <v>268</v>
      </c>
      <c r="C1032">
        <v>862955</v>
      </c>
      <c r="D1032" s="37">
        <v>5952682</v>
      </c>
      <c r="E1032" s="40"/>
      <c r="F1032" s="46" t="str">
        <f t="shared" si="64"/>
        <v>2022–23 SEYC</v>
      </c>
      <c r="G1032" s="46" t="str">
        <f t="array" ref="G1032">A1032&amp;" "&amp;SUM(IF(A1032=FinyearEx,IF(C1032&lt;=QldEx,1,0),0))</f>
        <v>2022–23 129</v>
      </c>
      <c r="H1032" s="46" t="str">
        <f t="array" ref="H1032">A1032&amp;" "&amp;SUM(IF(A1032=FinyearEx,IF(D1032&lt;=AustraliaEx,1,0),0))</f>
        <v>2022–23 140</v>
      </c>
      <c r="I1032" s="46" t="str">
        <f t="shared" si="65"/>
        <v>SEYC</v>
      </c>
      <c r="J1032" s="47">
        <f t="shared" si="66"/>
        <v>0.86295500000000003</v>
      </c>
      <c r="K1032" s="47">
        <f t="shared" si="67"/>
        <v>5.9526820000000003</v>
      </c>
    </row>
    <row r="1033" spans="1:11" ht="12" customHeight="1" x14ac:dyDescent="0.2">
      <c r="A1033" t="s">
        <v>660</v>
      </c>
      <c r="B1033" t="s">
        <v>269</v>
      </c>
      <c r="C1033">
        <v>6303889</v>
      </c>
      <c r="D1033" s="37">
        <v>2667859416</v>
      </c>
      <c r="E1033" s="40"/>
      <c r="F1033" s="46" t="str">
        <f t="shared" si="64"/>
        <v>2022–23 SHIP</v>
      </c>
      <c r="G1033" s="46" t="str">
        <f t="array" ref="G1033">A1033&amp;" "&amp;SUM(IF(A1033=FinyearEx,IF(C1033&lt;=QldEx,1,0),0))</f>
        <v>2022–23 79</v>
      </c>
      <c r="H1033" s="46" t="str">
        <f t="array" ref="H1033">A1033&amp;" "&amp;SUM(IF(A1033=FinyearEx,IF(D1033&lt;=AustraliaEx,1,0),0))</f>
        <v>2022–23 21</v>
      </c>
      <c r="I1033" s="46" t="str">
        <f t="shared" si="65"/>
        <v>SHIP</v>
      </c>
      <c r="J1033" s="47">
        <f t="shared" si="66"/>
        <v>6.3038889999999999</v>
      </c>
      <c r="K1033" s="47">
        <f t="shared" si="67"/>
        <v>2667.8594159999998</v>
      </c>
    </row>
    <row r="1034" spans="1:11" ht="12" customHeight="1" x14ac:dyDescent="0.2">
      <c r="A1034" t="s">
        <v>660</v>
      </c>
      <c r="B1034" t="s">
        <v>270</v>
      </c>
      <c r="C1034">
        <v>2182588542</v>
      </c>
      <c r="D1034" s="37">
        <v>19449391776</v>
      </c>
      <c r="E1034" s="40"/>
      <c r="F1034" s="46" t="str">
        <f t="shared" si="64"/>
        <v>2022–23 SING</v>
      </c>
      <c r="G1034" s="46" t="str">
        <f t="array" ref="G1034">A1034&amp;" "&amp;SUM(IF(A1034=FinyearEx,IF(C1034&lt;=QldEx,1,0),0))</f>
        <v>2022–23 11</v>
      </c>
      <c r="H1034" s="46" t="str">
        <f t="array" ref="H1034">A1034&amp;" "&amp;SUM(IF(A1034=FinyearEx,IF(D1034&lt;=AustraliaEx,1,0),0))</f>
        <v>2022–23 7</v>
      </c>
      <c r="I1034" s="46" t="str">
        <f t="shared" si="65"/>
        <v>SING</v>
      </c>
      <c r="J1034" s="47">
        <f t="shared" si="66"/>
        <v>2182.588542</v>
      </c>
      <c r="K1034" s="47">
        <f t="shared" si="67"/>
        <v>19449.391776</v>
      </c>
    </row>
    <row r="1035" spans="1:11" ht="12" customHeight="1" x14ac:dyDescent="0.2">
      <c r="A1035" t="s">
        <v>660</v>
      </c>
      <c r="B1035" t="s">
        <v>271</v>
      </c>
      <c r="C1035">
        <v>1755825</v>
      </c>
      <c r="D1035" s="37">
        <v>3632685</v>
      </c>
      <c r="E1035" s="40"/>
      <c r="F1035" s="46" t="str">
        <f t="shared" si="64"/>
        <v>2022–23 SLEO</v>
      </c>
      <c r="G1035" s="46" t="str">
        <f t="array" ref="G1035">A1035&amp;" "&amp;SUM(IF(A1035=FinyearEx,IF(C1035&lt;=QldEx,1,0),0))</f>
        <v>2022–23 109</v>
      </c>
      <c r="H1035" s="46" t="str">
        <f t="array" ref="H1035">A1035&amp;" "&amp;SUM(IF(A1035=FinyearEx,IF(D1035&lt;=AustraliaEx,1,0),0))</f>
        <v>2022–23 154</v>
      </c>
      <c r="I1035" s="46" t="str">
        <f t="shared" si="65"/>
        <v>SLEO</v>
      </c>
      <c r="J1035" s="47">
        <f t="shared" si="66"/>
        <v>1.755825</v>
      </c>
      <c r="K1035" s="47">
        <f t="shared" si="67"/>
        <v>3.6326849999999999</v>
      </c>
    </row>
    <row r="1036" spans="1:11" ht="12" customHeight="1" x14ac:dyDescent="0.2">
      <c r="A1036" t="s">
        <v>660</v>
      </c>
      <c r="B1036" t="s">
        <v>272</v>
      </c>
      <c r="C1036">
        <v>124930120</v>
      </c>
      <c r="D1036" s="37">
        <v>129051480</v>
      </c>
      <c r="E1036" s="40"/>
      <c r="F1036" s="46" t="str">
        <f t="shared" si="64"/>
        <v>2022–23 SLOV</v>
      </c>
      <c r="G1036" s="46" t="str">
        <f t="array" ref="G1036">A1036&amp;" "&amp;SUM(IF(A1036=FinyearEx,IF(C1036&lt;=QldEx,1,0),0))</f>
        <v>2022–23 38</v>
      </c>
      <c r="H1036" s="46" t="str">
        <f t="array" ref="H1036">A1036&amp;" "&amp;SUM(IF(A1036=FinyearEx,IF(D1036&lt;=AustraliaEx,1,0),0))</f>
        <v>2022–23 62</v>
      </c>
      <c r="I1036" s="46" t="str">
        <f t="shared" si="65"/>
        <v>SLOV</v>
      </c>
      <c r="J1036" s="47">
        <f t="shared" si="66"/>
        <v>124.93012</v>
      </c>
      <c r="K1036" s="47">
        <f t="shared" si="67"/>
        <v>129.05148</v>
      </c>
    </row>
    <row r="1037" spans="1:11" ht="12" customHeight="1" x14ac:dyDescent="0.2">
      <c r="A1037" t="s">
        <v>660</v>
      </c>
      <c r="B1037" t="s">
        <v>273</v>
      </c>
      <c r="C1037">
        <v>49438970</v>
      </c>
      <c r="D1037" s="37">
        <v>98763127</v>
      </c>
      <c r="E1037" s="40"/>
      <c r="F1037" s="46" t="str">
        <f t="shared" si="64"/>
        <v>2022–23 SOLO</v>
      </c>
      <c r="G1037" s="46" t="str">
        <f t="array" ref="G1037">A1037&amp;" "&amp;SUM(IF(A1037=FinyearEx,IF(C1037&lt;=QldEx,1,0),0))</f>
        <v>2022–23 50</v>
      </c>
      <c r="H1037" s="46" t="str">
        <f t="array" ref="H1037">A1037&amp;" "&amp;SUM(IF(A1037=FinyearEx,IF(D1037&lt;=AustraliaEx,1,0),0))</f>
        <v>2022–23 68</v>
      </c>
      <c r="I1037" s="46" t="str">
        <f t="shared" si="65"/>
        <v>SOLO</v>
      </c>
      <c r="J1037" s="47">
        <f t="shared" si="66"/>
        <v>49.438969999999998</v>
      </c>
      <c r="K1037" s="47">
        <f t="shared" si="67"/>
        <v>98.763126999999997</v>
      </c>
    </row>
    <row r="1038" spans="1:11" ht="12" customHeight="1" x14ac:dyDescent="0.2">
      <c r="A1038" t="s">
        <v>660</v>
      </c>
      <c r="B1038" t="s">
        <v>275</v>
      </c>
      <c r="C1038">
        <v>634539140</v>
      </c>
      <c r="D1038" s="37">
        <v>1190662858</v>
      </c>
      <c r="E1038" s="40"/>
      <c r="F1038" s="46" t="str">
        <f t="shared" si="64"/>
        <v>2022–23 SPAI</v>
      </c>
      <c r="G1038" s="46" t="str">
        <f t="array" ref="G1038">A1038&amp;" "&amp;SUM(IF(A1038=FinyearEx,IF(C1038&lt;=QldEx,1,0),0))</f>
        <v>2022–23 22</v>
      </c>
      <c r="H1038" s="46" t="str">
        <f t="array" ref="H1038">A1038&amp;" "&amp;SUM(IF(A1038=FinyearEx,IF(D1038&lt;=AustraliaEx,1,0),0))</f>
        <v>2022–23 33</v>
      </c>
      <c r="I1038" s="46" t="str">
        <f t="shared" si="65"/>
        <v>SPAI</v>
      </c>
      <c r="J1038" s="47">
        <f t="shared" si="66"/>
        <v>634.53913999999997</v>
      </c>
      <c r="K1038" s="47">
        <f t="shared" si="67"/>
        <v>1190.6628579999999</v>
      </c>
    </row>
    <row r="1039" spans="1:11" ht="12" customHeight="1" x14ac:dyDescent="0.2">
      <c r="A1039" t="s">
        <v>660</v>
      </c>
      <c r="B1039" t="s">
        <v>276</v>
      </c>
      <c r="C1039">
        <v>3432147</v>
      </c>
      <c r="D1039" s="37">
        <v>198887925</v>
      </c>
      <c r="E1039" s="40"/>
      <c r="F1039" s="46" t="str">
        <f t="shared" si="64"/>
        <v>2022–23 SRIL</v>
      </c>
      <c r="G1039" s="46" t="str">
        <f t="array" ref="G1039">A1039&amp;" "&amp;SUM(IF(A1039=FinyearEx,IF(C1039&lt;=QldEx,1,0),0))</f>
        <v>2022–23 94</v>
      </c>
      <c r="H1039" s="46" t="str">
        <f t="array" ref="H1039">A1039&amp;" "&amp;SUM(IF(A1039=FinyearEx,IF(D1039&lt;=AustraliaEx,1,0),0))</f>
        <v>2022–23 54</v>
      </c>
      <c r="I1039" s="46" t="str">
        <f t="shared" si="65"/>
        <v>SRIL</v>
      </c>
      <c r="J1039" s="47">
        <f t="shared" si="66"/>
        <v>3.4321470000000001</v>
      </c>
      <c r="K1039" s="47">
        <f t="shared" si="67"/>
        <v>198.887925</v>
      </c>
    </row>
    <row r="1040" spans="1:11" ht="12" customHeight="1" x14ac:dyDescent="0.2">
      <c r="A1040" t="s">
        <v>660</v>
      </c>
      <c r="B1040" t="s">
        <v>277</v>
      </c>
      <c r="C1040">
        <v>955877</v>
      </c>
      <c r="D1040" s="37">
        <v>10628234</v>
      </c>
      <c r="E1040" s="40"/>
      <c r="F1040" s="46" t="str">
        <f t="shared" si="64"/>
        <v>2022–23 SRNM</v>
      </c>
      <c r="G1040" s="46" t="str">
        <f t="array" ref="G1040">A1040&amp;" "&amp;SUM(IF(A1040=FinyearEx,IF(C1040&lt;=QldEx,1,0),0))</f>
        <v>2022–23 124</v>
      </c>
      <c r="H1040" s="46" t="str">
        <f t="array" ref="H1040">A1040&amp;" "&amp;SUM(IF(A1040=FinyearEx,IF(D1040&lt;=AustraliaEx,1,0),0))</f>
        <v>2022–23 128</v>
      </c>
      <c r="I1040" s="46" t="str">
        <f t="shared" si="65"/>
        <v>SRNM</v>
      </c>
      <c r="J1040" s="47">
        <f t="shared" si="66"/>
        <v>0.95587699999999998</v>
      </c>
      <c r="K1040" s="47">
        <f t="shared" si="67"/>
        <v>10.628234000000001</v>
      </c>
    </row>
    <row r="1041" spans="1:11" ht="12" customHeight="1" x14ac:dyDescent="0.2">
      <c r="A1041" t="s">
        <v>660</v>
      </c>
      <c r="B1041" t="s">
        <v>325</v>
      </c>
      <c r="C1041">
        <v>2231</v>
      </c>
      <c r="D1041" s="37">
        <v>561291</v>
      </c>
      <c r="E1041" s="40"/>
      <c r="F1041" s="46" t="str">
        <f t="shared" si="64"/>
        <v>2022–23 SSUD</v>
      </c>
      <c r="G1041" s="46" t="str">
        <f t="array" ref="G1041">A1041&amp;" "&amp;SUM(IF(A1041=FinyearEx,IF(C1041&lt;=QldEx,1,0),0))</f>
        <v>2022–23 194</v>
      </c>
      <c r="H1041" s="46" t="str">
        <f t="array" ref="H1041">A1041&amp;" "&amp;SUM(IF(A1041=FinyearEx,IF(D1041&lt;=AustraliaEx,1,0),0))</f>
        <v>2022–23 185</v>
      </c>
      <c r="I1041" s="46" t="str">
        <f t="shared" si="65"/>
        <v>SSUD</v>
      </c>
      <c r="J1041" s="47">
        <f t="shared" si="66"/>
        <v>2.2309999999999999E-3</v>
      </c>
      <c r="K1041" s="47">
        <f t="shared" si="67"/>
        <v>0.56129099999999998</v>
      </c>
    </row>
    <row r="1042" spans="1:11" ht="12" customHeight="1" x14ac:dyDescent="0.2">
      <c r="A1042" t="s">
        <v>660</v>
      </c>
      <c r="B1042" t="s">
        <v>279</v>
      </c>
      <c r="C1042">
        <v>9473</v>
      </c>
      <c r="D1042" s="37">
        <v>135767</v>
      </c>
      <c r="E1042" s="40"/>
      <c r="F1042" s="46" t="str">
        <f t="shared" si="64"/>
        <v>2022–23 STHE</v>
      </c>
      <c r="G1042" s="46" t="str">
        <f t="array" ref="G1042">A1042&amp;" "&amp;SUM(IF(A1042=FinyearEx,IF(C1042&lt;=QldEx,1,0),0))</f>
        <v>2022–23 184</v>
      </c>
      <c r="H1042" s="46" t="str">
        <f t="array" ref="H1042">A1042&amp;" "&amp;SUM(IF(A1042=FinyearEx,IF(D1042&lt;=AustraliaEx,1,0),0))</f>
        <v>2022–23 207</v>
      </c>
      <c r="I1042" s="46" t="str">
        <f t="shared" si="65"/>
        <v>STHE</v>
      </c>
      <c r="J1042" s="47">
        <f t="shared" si="66"/>
        <v>9.4730000000000005E-3</v>
      </c>
      <c r="K1042" s="47">
        <f t="shared" si="67"/>
        <v>0.135767</v>
      </c>
    </row>
    <row r="1043" spans="1:11" ht="12" customHeight="1" x14ac:dyDescent="0.2">
      <c r="A1043" t="s">
        <v>660</v>
      </c>
      <c r="B1043" t="s">
        <v>280</v>
      </c>
      <c r="C1043">
        <v>2435</v>
      </c>
      <c r="D1043" s="37">
        <v>3151029</v>
      </c>
      <c r="E1043" s="40"/>
      <c r="F1043" s="46" t="str">
        <f t="shared" si="64"/>
        <v>2022–23 STLU</v>
      </c>
      <c r="G1043" s="46" t="str">
        <f t="array" ref="G1043">A1043&amp;" "&amp;SUM(IF(A1043=FinyearEx,IF(C1043&lt;=QldEx,1,0),0))</f>
        <v>2022–23 193</v>
      </c>
      <c r="H1043" s="46" t="str">
        <f t="array" ref="H1043">A1043&amp;" "&amp;SUM(IF(A1043=FinyearEx,IF(D1043&lt;=AustraliaEx,1,0),0))</f>
        <v>2022–23 157</v>
      </c>
      <c r="I1043" s="46" t="str">
        <f t="shared" si="65"/>
        <v>STLU</v>
      </c>
      <c r="J1043" s="47">
        <f t="shared" si="66"/>
        <v>2.4350000000000001E-3</v>
      </c>
      <c r="K1043" s="47">
        <f t="shared" si="67"/>
        <v>3.1510289999999999</v>
      </c>
    </row>
    <row r="1044" spans="1:11" ht="12" customHeight="1" x14ac:dyDescent="0.2">
      <c r="A1044" t="s">
        <v>660</v>
      </c>
      <c r="B1044" t="s">
        <v>336</v>
      </c>
      <c r="C1044">
        <v>33947490</v>
      </c>
      <c r="D1044" s="37">
        <v>35125802</v>
      </c>
      <c r="E1044" s="40"/>
      <c r="F1044" s="46" t="str">
        <f t="shared" si="64"/>
        <v>2022–23 STVI</v>
      </c>
      <c r="G1044" s="46" t="str">
        <f t="array" ref="G1044">A1044&amp;" "&amp;SUM(IF(A1044=FinyearEx,IF(C1044&lt;=QldEx,1,0),0))</f>
        <v>2022–23 54</v>
      </c>
      <c r="H1044" s="46" t="str">
        <f t="array" ref="H1044">A1044&amp;" "&amp;SUM(IF(A1044=FinyearEx,IF(D1044&lt;=AustraliaEx,1,0),0))</f>
        <v>2022–23 94</v>
      </c>
      <c r="I1044" s="46" t="str">
        <f t="shared" si="65"/>
        <v>STVI</v>
      </c>
      <c r="J1044" s="47">
        <f t="shared" si="66"/>
        <v>33.947490000000002</v>
      </c>
      <c r="K1044" s="47">
        <f t="shared" si="67"/>
        <v>35.125802</v>
      </c>
    </row>
    <row r="1045" spans="1:11" ht="12" customHeight="1" x14ac:dyDescent="0.2">
      <c r="A1045" t="s">
        <v>660</v>
      </c>
      <c r="B1045" t="s">
        <v>281</v>
      </c>
      <c r="C1045">
        <v>15562973</v>
      </c>
      <c r="D1045" s="37">
        <v>77916580</v>
      </c>
      <c r="E1045" s="40"/>
      <c r="F1045" s="46" t="str">
        <f t="shared" si="64"/>
        <v>2022–23 SUDN</v>
      </c>
      <c r="G1045" s="46" t="str">
        <f t="array" ref="G1045">A1045&amp;" "&amp;SUM(IF(A1045=FinyearEx,IF(C1045&lt;=QldEx,1,0),0))</f>
        <v>2022–23 66</v>
      </c>
      <c r="H1045" s="46" t="str">
        <f t="array" ref="H1045">A1045&amp;" "&amp;SUM(IF(A1045=FinyearEx,IF(D1045&lt;=AustraliaEx,1,0),0))</f>
        <v>2022–23 73</v>
      </c>
      <c r="I1045" s="46" t="str">
        <f t="shared" si="65"/>
        <v>SUDN</v>
      </c>
      <c r="J1045" s="47">
        <f t="shared" si="66"/>
        <v>15.562973</v>
      </c>
      <c r="K1045" s="47">
        <f t="shared" si="67"/>
        <v>77.916579999999996</v>
      </c>
    </row>
    <row r="1046" spans="1:11" ht="12" customHeight="1" x14ac:dyDescent="0.2">
      <c r="A1046" t="s">
        <v>660</v>
      </c>
      <c r="B1046" t="s">
        <v>282</v>
      </c>
      <c r="C1046">
        <v>276809</v>
      </c>
      <c r="D1046" s="37">
        <v>5045282</v>
      </c>
      <c r="E1046" s="40"/>
      <c r="F1046" s="46" t="str">
        <f t="shared" si="64"/>
        <v>2022–23 SVAK</v>
      </c>
      <c r="G1046" s="46" t="str">
        <f t="array" ref="G1046">A1046&amp;" "&amp;SUM(IF(A1046=FinyearEx,IF(C1046&lt;=QldEx,1,0),0))</f>
        <v>2022–23 144</v>
      </c>
      <c r="H1046" s="46" t="str">
        <f t="array" ref="H1046">A1046&amp;" "&amp;SUM(IF(A1046=FinyearEx,IF(D1046&lt;=AustraliaEx,1,0),0))</f>
        <v>2022–23 146</v>
      </c>
      <c r="I1046" s="46" t="str">
        <f t="shared" si="65"/>
        <v>SVAK</v>
      </c>
      <c r="J1046" s="47">
        <f t="shared" si="66"/>
        <v>0.27680900000000003</v>
      </c>
      <c r="K1046" s="47">
        <f t="shared" si="67"/>
        <v>5.0452820000000003</v>
      </c>
    </row>
    <row r="1047" spans="1:11" ht="12" customHeight="1" x14ac:dyDescent="0.2">
      <c r="A1047" t="s">
        <v>660</v>
      </c>
      <c r="B1047" t="s">
        <v>283</v>
      </c>
      <c r="C1047">
        <v>472680786</v>
      </c>
      <c r="D1047" s="37">
        <v>881026838</v>
      </c>
      <c r="E1047" s="40"/>
      <c r="F1047" s="46" t="str">
        <f t="shared" si="64"/>
        <v>2022–23 SWED</v>
      </c>
      <c r="G1047" s="46" t="str">
        <f t="array" ref="G1047">A1047&amp;" "&amp;SUM(IF(A1047=FinyearEx,IF(C1047&lt;=QldEx,1,0),0))</f>
        <v>2022–23 26</v>
      </c>
      <c r="H1047" s="46" t="str">
        <f t="array" ref="H1047">A1047&amp;" "&amp;SUM(IF(A1047=FinyearEx,IF(D1047&lt;=AustraliaEx,1,0),0))</f>
        <v>2022–23 37</v>
      </c>
      <c r="I1047" s="46" t="str">
        <f t="shared" si="65"/>
        <v>SWED</v>
      </c>
      <c r="J1047" s="47">
        <f t="shared" si="66"/>
        <v>472.68078600000001</v>
      </c>
      <c r="K1047" s="47">
        <f t="shared" si="67"/>
        <v>881.026838</v>
      </c>
    </row>
    <row r="1048" spans="1:11" ht="12" customHeight="1" x14ac:dyDescent="0.2">
      <c r="A1048" t="s">
        <v>660</v>
      </c>
      <c r="B1048" t="s">
        <v>284</v>
      </c>
      <c r="C1048">
        <v>86241041</v>
      </c>
      <c r="D1048" s="37">
        <v>2581728592</v>
      </c>
      <c r="E1048" s="40"/>
      <c r="F1048" s="46" t="str">
        <f t="shared" si="64"/>
        <v>2022–23 SWIT</v>
      </c>
      <c r="G1048" s="46" t="str">
        <f t="array" ref="G1048">A1048&amp;" "&amp;SUM(IF(A1048=FinyearEx,IF(C1048&lt;=QldEx,1,0),0))</f>
        <v>2022–23 43</v>
      </c>
      <c r="H1048" s="46" t="str">
        <f t="array" ref="H1048">A1048&amp;" "&amp;SUM(IF(A1048=FinyearEx,IF(D1048&lt;=AustraliaEx,1,0),0))</f>
        <v>2022–23 23</v>
      </c>
      <c r="I1048" s="46" t="str">
        <f t="shared" si="65"/>
        <v>SWIT</v>
      </c>
      <c r="J1048" s="47">
        <f t="shared" si="66"/>
        <v>86.241040999999996</v>
      </c>
      <c r="K1048" s="47">
        <f t="shared" si="67"/>
        <v>2581.7285919999999</v>
      </c>
    </row>
    <row r="1049" spans="1:11" ht="12" customHeight="1" x14ac:dyDescent="0.2">
      <c r="A1049" t="s">
        <v>660</v>
      </c>
      <c r="B1049" t="s">
        <v>286</v>
      </c>
      <c r="C1049">
        <v>0</v>
      </c>
      <c r="D1049" s="37">
        <v>1454165</v>
      </c>
      <c r="E1049" s="40"/>
      <c r="F1049" s="46" t="str">
        <f t="shared" si="64"/>
        <v>2022–23 SYRI</v>
      </c>
      <c r="G1049" s="46" t="str">
        <f t="array" ref="G1049">A1049&amp;" "&amp;SUM(IF(A1049=FinyearEx,IF(C1049&lt;=QldEx,1,0),0))</f>
        <v>2022–23 221</v>
      </c>
      <c r="H1049" s="46" t="str">
        <f t="array" ref="H1049">A1049&amp;" "&amp;SUM(IF(A1049=FinyearEx,IF(D1049&lt;=AustraliaEx,1,0),0))</f>
        <v>2022–23 172</v>
      </c>
      <c r="I1049" s="46" t="str">
        <f t="shared" si="65"/>
        <v>SYRI</v>
      </c>
      <c r="J1049" s="47">
        <f t="shared" si="66"/>
        <v>0</v>
      </c>
      <c r="K1049" s="47">
        <f t="shared" si="67"/>
        <v>1.4541649999999999</v>
      </c>
    </row>
    <row r="1050" spans="1:11" ht="12" customHeight="1" x14ac:dyDescent="0.2">
      <c r="A1050" t="s">
        <v>660</v>
      </c>
      <c r="B1050" t="s">
        <v>287</v>
      </c>
      <c r="C1050">
        <v>6243625653</v>
      </c>
      <c r="D1050" s="37">
        <v>28737971304</v>
      </c>
      <c r="E1050" s="40"/>
      <c r="F1050" s="46" t="str">
        <f t="shared" si="64"/>
        <v>2022–23 TAIW</v>
      </c>
      <c r="G1050" s="46" t="str">
        <f t="array" ref="G1050">A1050&amp;" "&amp;SUM(IF(A1050=FinyearEx,IF(C1050&lt;=QldEx,1,0),0))</f>
        <v>2022–23 5</v>
      </c>
      <c r="H1050" s="46" t="str">
        <f t="array" ref="H1050">A1050&amp;" "&amp;SUM(IF(A1050=FinyearEx,IF(D1050&lt;=AustraliaEx,1,0),0))</f>
        <v>2022–23 4</v>
      </c>
      <c r="I1050" s="46" t="str">
        <f t="shared" si="65"/>
        <v>TAIW</v>
      </c>
      <c r="J1050" s="47">
        <f t="shared" si="66"/>
        <v>6243.6256530000001</v>
      </c>
      <c r="K1050" s="47">
        <f t="shared" si="67"/>
        <v>28737.971303999999</v>
      </c>
    </row>
    <row r="1051" spans="1:11" ht="12" customHeight="1" x14ac:dyDescent="0.2">
      <c r="A1051" t="s">
        <v>660</v>
      </c>
      <c r="B1051" t="s">
        <v>326</v>
      </c>
      <c r="C1051">
        <v>0</v>
      </c>
      <c r="D1051" s="37">
        <v>630957</v>
      </c>
      <c r="E1051" s="40"/>
      <c r="F1051" s="46" t="str">
        <f t="shared" si="64"/>
        <v>2022–23 TAJI</v>
      </c>
      <c r="G1051" s="46" t="str">
        <f t="array" ref="G1051">A1051&amp;" "&amp;SUM(IF(A1051=FinyearEx,IF(C1051&lt;=QldEx,1,0),0))</f>
        <v>2022–23 221</v>
      </c>
      <c r="H1051" s="46" t="str">
        <f t="array" ref="H1051">A1051&amp;" "&amp;SUM(IF(A1051=FinyearEx,IF(D1051&lt;=AustraliaEx,1,0),0))</f>
        <v>2022–23 182</v>
      </c>
      <c r="I1051" s="46" t="str">
        <f t="shared" si="65"/>
        <v>TAJI</v>
      </c>
      <c r="J1051" s="47">
        <f t="shared" si="66"/>
        <v>0</v>
      </c>
      <c r="K1051" s="47">
        <f t="shared" si="67"/>
        <v>0.63095699999999999</v>
      </c>
    </row>
    <row r="1052" spans="1:11" ht="12" customHeight="1" x14ac:dyDescent="0.2">
      <c r="A1052" t="s">
        <v>660</v>
      </c>
      <c r="B1052" t="s">
        <v>288</v>
      </c>
      <c r="C1052">
        <v>5403269</v>
      </c>
      <c r="D1052" s="37">
        <v>95502425</v>
      </c>
      <c r="E1052" s="40"/>
      <c r="F1052" s="46" t="str">
        <f t="shared" si="64"/>
        <v>2022–23 TANZ</v>
      </c>
      <c r="G1052" s="46" t="str">
        <f t="array" ref="G1052">A1052&amp;" "&amp;SUM(IF(A1052=FinyearEx,IF(C1052&lt;=QldEx,1,0),0))</f>
        <v>2022–23 85</v>
      </c>
      <c r="H1052" s="46" t="str">
        <f t="array" ref="H1052">A1052&amp;" "&amp;SUM(IF(A1052=FinyearEx,IF(D1052&lt;=AustraliaEx,1,0),0))</f>
        <v>2022–23 70</v>
      </c>
      <c r="I1052" s="46" t="str">
        <f t="shared" si="65"/>
        <v>TANZ</v>
      </c>
      <c r="J1052" s="47">
        <f t="shared" si="66"/>
        <v>5.4032689999999999</v>
      </c>
      <c r="K1052" s="47">
        <f t="shared" si="67"/>
        <v>95.502425000000002</v>
      </c>
    </row>
    <row r="1053" spans="1:11" ht="12" customHeight="1" x14ac:dyDescent="0.2">
      <c r="A1053" t="s">
        <v>660</v>
      </c>
      <c r="B1053" t="s">
        <v>289</v>
      </c>
      <c r="C1053">
        <v>985684998</v>
      </c>
      <c r="D1053" s="37">
        <v>9342786995</v>
      </c>
      <c r="E1053" s="40"/>
      <c r="F1053" s="46" t="str">
        <f t="shared" si="64"/>
        <v>2022–23 THAI</v>
      </c>
      <c r="G1053" s="46" t="str">
        <f t="array" ref="G1053">A1053&amp;" "&amp;SUM(IF(A1053=FinyearEx,IF(C1053&lt;=QldEx,1,0),0))</f>
        <v>2022–23 16</v>
      </c>
      <c r="H1053" s="46" t="str">
        <f t="array" ref="H1053">A1053&amp;" "&amp;SUM(IF(A1053=FinyearEx,IF(D1053&lt;=AustraliaEx,1,0),0))</f>
        <v>2022–23 13</v>
      </c>
      <c r="I1053" s="46" t="str">
        <f t="shared" si="65"/>
        <v>THAI</v>
      </c>
      <c r="J1053" s="47">
        <f t="shared" si="66"/>
        <v>985.68499799999995</v>
      </c>
      <c r="K1053" s="47">
        <f t="shared" si="67"/>
        <v>9342.7869950000004</v>
      </c>
    </row>
    <row r="1054" spans="1:11" ht="12" customHeight="1" x14ac:dyDescent="0.2">
      <c r="A1054" t="s">
        <v>660</v>
      </c>
      <c r="B1054" t="s">
        <v>290</v>
      </c>
      <c r="C1054">
        <v>3890414</v>
      </c>
      <c r="D1054" s="37">
        <v>31403455</v>
      </c>
      <c r="E1054" s="40"/>
      <c r="F1054" s="46" t="str">
        <f t="shared" si="64"/>
        <v>2022–23 TNGA</v>
      </c>
      <c r="G1054" s="46" t="str">
        <f t="array" ref="G1054">A1054&amp;" "&amp;SUM(IF(A1054=FinyearEx,IF(C1054&lt;=QldEx,1,0),0))</f>
        <v>2022–23 90</v>
      </c>
      <c r="H1054" s="46" t="str">
        <f t="array" ref="H1054">A1054&amp;" "&amp;SUM(IF(A1054=FinyearEx,IF(D1054&lt;=AustraliaEx,1,0),0))</f>
        <v>2022–23 97</v>
      </c>
      <c r="I1054" s="46" t="str">
        <f t="shared" si="65"/>
        <v>TNGA</v>
      </c>
      <c r="J1054" s="47">
        <f t="shared" si="66"/>
        <v>3.8904139999999998</v>
      </c>
      <c r="K1054" s="47">
        <f t="shared" si="67"/>
        <v>31.403455000000001</v>
      </c>
    </row>
    <row r="1055" spans="1:11" ht="12" customHeight="1" x14ac:dyDescent="0.2">
      <c r="A1055" t="s">
        <v>660</v>
      </c>
      <c r="B1055" t="s">
        <v>291</v>
      </c>
      <c r="C1055">
        <v>145880</v>
      </c>
      <c r="D1055" s="37">
        <v>2770878</v>
      </c>
      <c r="E1055" s="40"/>
      <c r="F1055" s="46" t="str">
        <f t="shared" si="64"/>
        <v>2022–23 TOGO</v>
      </c>
      <c r="G1055" s="46" t="str">
        <f t="array" ref="G1055">A1055&amp;" "&amp;SUM(IF(A1055=FinyearEx,IF(C1055&lt;=QldEx,1,0),0))</f>
        <v>2022–23 157</v>
      </c>
      <c r="H1055" s="46" t="str">
        <f t="array" ref="H1055">A1055&amp;" "&amp;SUM(IF(A1055=FinyearEx,IF(D1055&lt;=AustraliaEx,1,0),0))</f>
        <v>2022–23 160</v>
      </c>
      <c r="I1055" s="46" t="str">
        <f t="shared" si="65"/>
        <v>TOGO</v>
      </c>
      <c r="J1055" s="47">
        <f t="shared" si="66"/>
        <v>0.14588000000000001</v>
      </c>
      <c r="K1055" s="47">
        <f t="shared" si="67"/>
        <v>2.7708780000000002</v>
      </c>
    </row>
    <row r="1056" spans="1:11" ht="12" customHeight="1" x14ac:dyDescent="0.2">
      <c r="A1056" t="s">
        <v>660</v>
      </c>
      <c r="B1056" t="s">
        <v>292</v>
      </c>
      <c r="C1056">
        <v>2785513</v>
      </c>
      <c r="D1056" s="37">
        <v>23665872</v>
      </c>
      <c r="E1056" s="40"/>
      <c r="F1056" s="46" t="str">
        <f t="shared" si="64"/>
        <v>2022–23 TRIN</v>
      </c>
      <c r="G1056" s="46" t="str">
        <f t="array" ref="G1056">A1056&amp;" "&amp;SUM(IF(A1056=FinyearEx,IF(C1056&lt;=QldEx,1,0),0))</f>
        <v>2022–23 98</v>
      </c>
      <c r="H1056" s="46" t="str">
        <f t="array" ref="H1056">A1056&amp;" "&amp;SUM(IF(A1056=FinyearEx,IF(D1056&lt;=AustraliaEx,1,0),0))</f>
        <v>2022–23 107</v>
      </c>
      <c r="I1056" s="46" t="str">
        <f t="shared" si="65"/>
        <v>TRIN</v>
      </c>
      <c r="J1056" s="47">
        <f t="shared" si="66"/>
        <v>2.7855129999999999</v>
      </c>
      <c r="K1056" s="47">
        <f t="shared" si="67"/>
        <v>23.665872</v>
      </c>
    </row>
    <row r="1057" spans="1:11" ht="12" customHeight="1" x14ac:dyDescent="0.2">
      <c r="A1057" t="s">
        <v>660</v>
      </c>
      <c r="B1057" t="s">
        <v>293</v>
      </c>
      <c r="C1057">
        <v>155689</v>
      </c>
      <c r="D1057" s="37">
        <v>17826939</v>
      </c>
      <c r="E1057" s="40"/>
      <c r="F1057" s="46" t="str">
        <f t="shared" si="64"/>
        <v>2022–23 TUNI</v>
      </c>
      <c r="G1057" s="46" t="str">
        <f t="array" ref="G1057">A1057&amp;" "&amp;SUM(IF(A1057=FinyearEx,IF(C1057&lt;=QldEx,1,0),0))</f>
        <v>2022–23 154</v>
      </c>
      <c r="H1057" s="46" t="str">
        <f t="array" ref="H1057">A1057&amp;" "&amp;SUM(IF(A1057=FinyearEx,IF(D1057&lt;=AustraliaEx,1,0),0))</f>
        <v>2022–23 113</v>
      </c>
      <c r="I1057" s="46" t="str">
        <f t="shared" si="65"/>
        <v>TUNI</v>
      </c>
      <c r="J1057" s="47">
        <f t="shared" si="66"/>
        <v>0.15568899999999999</v>
      </c>
      <c r="K1057" s="47">
        <f t="shared" si="67"/>
        <v>17.826938999999999</v>
      </c>
    </row>
    <row r="1058" spans="1:11" ht="12" customHeight="1" x14ac:dyDescent="0.2">
      <c r="A1058" t="s">
        <v>660</v>
      </c>
      <c r="B1058" t="s">
        <v>294</v>
      </c>
      <c r="C1058">
        <v>827145670</v>
      </c>
      <c r="D1058" s="37">
        <v>1452311395</v>
      </c>
      <c r="E1058" s="40"/>
      <c r="F1058" s="46" t="str">
        <f t="shared" si="64"/>
        <v>2022–23 TURK</v>
      </c>
      <c r="G1058" s="46" t="str">
        <f t="array" ref="G1058">A1058&amp;" "&amp;SUM(IF(A1058=FinyearEx,IF(C1058&lt;=QldEx,1,0),0))</f>
        <v>2022–23 18</v>
      </c>
      <c r="H1058" s="46" t="str">
        <f t="array" ref="H1058">A1058&amp;" "&amp;SUM(IF(A1058=FinyearEx,IF(D1058&lt;=AustraliaEx,1,0),0))</f>
        <v>2022–23 31</v>
      </c>
      <c r="I1058" s="46" t="str">
        <f t="shared" si="65"/>
        <v>TURK</v>
      </c>
      <c r="J1058" s="47">
        <f t="shared" si="66"/>
        <v>827.14567</v>
      </c>
      <c r="K1058" s="47">
        <f t="shared" si="67"/>
        <v>1452.3113949999999</v>
      </c>
    </row>
    <row r="1059" spans="1:11" ht="12" customHeight="1" x14ac:dyDescent="0.2">
      <c r="A1059" t="s">
        <v>660</v>
      </c>
      <c r="B1059" t="s">
        <v>295</v>
      </c>
      <c r="C1059">
        <v>0</v>
      </c>
      <c r="D1059" s="37">
        <v>90759</v>
      </c>
      <c r="E1059" s="40"/>
      <c r="F1059" s="46" t="str">
        <f t="shared" si="64"/>
        <v>2022–23 TURS</v>
      </c>
      <c r="G1059" s="46" t="str">
        <f t="array" ref="G1059">A1059&amp;" "&amp;SUM(IF(A1059=FinyearEx,IF(C1059&lt;=QldEx,1,0),0))</f>
        <v>2022–23 221</v>
      </c>
      <c r="H1059" s="46" t="str">
        <f t="array" ref="H1059">A1059&amp;" "&amp;SUM(IF(A1059=FinyearEx,IF(D1059&lt;=AustraliaEx,1,0),0))</f>
        <v>2022–23 211</v>
      </c>
      <c r="I1059" s="46" t="str">
        <f t="shared" si="65"/>
        <v>TURS</v>
      </c>
      <c r="J1059" s="47">
        <f t="shared" si="66"/>
        <v>0</v>
      </c>
      <c r="K1059" s="47">
        <f t="shared" si="67"/>
        <v>9.0759000000000006E-2</v>
      </c>
    </row>
    <row r="1060" spans="1:11" ht="12" customHeight="1" x14ac:dyDescent="0.2">
      <c r="A1060" t="s">
        <v>660</v>
      </c>
      <c r="B1060" t="s">
        <v>296</v>
      </c>
      <c r="C1060">
        <v>13719679</v>
      </c>
      <c r="D1060" s="37">
        <v>18521130</v>
      </c>
      <c r="E1060" s="40"/>
      <c r="F1060" s="46" t="str">
        <f t="shared" si="64"/>
        <v>2022–23 TUVA</v>
      </c>
      <c r="G1060" s="46" t="str">
        <f t="array" ref="G1060">A1060&amp;" "&amp;SUM(IF(A1060=FinyearEx,IF(C1060&lt;=QldEx,1,0),0))</f>
        <v>2022–23 69</v>
      </c>
      <c r="H1060" s="46" t="str">
        <f t="array" ref="H1060">A1060&amp;" "&amp;SUM(IF(A1060=FinyearEx,IF(D1060&lt;=AustraliaEx,1,0),0))</f>
        <v>2022–23 112</v>
      </c>
      <c r="I1060" s="46" t="str">
        <f t="shared" si="65"/>
        <v>TUVA</v>
      </c>
      <c r="J1060" s="47">
        <f t="shared" si="66"/>
        <v>13.719678999999999</v>
      </c>
      <c r="K1060" s="47">
        <f t="shared" si="67"/>
        <v>18.521129999999999</v>
      </c>
    </row>
    <row r="1061" spans="1:11" ht="12" customHeight="1" x14ac:dyDescent="0.2">
      <c r="A1061" t="s">
        <v>660</v>
      </c>
      <c r="B1061" t="s">
        <v>297</v>
      </c>
      <c r="C1061">
        <v>364332518</v>
      </c>
      <c r="D1061" s="37">
        <v>4895081377</v>
      </c>
      <c r="E1061" s="40"/>
      <c r="F1061" s="46" t="str">
        <f t="shared" si="64"/>
        <v>2022–23 UAEM</v>
      </c>
      <c r="G1061" s="46" t="str">
        <f t="array" ref="G1061">A1061&amp;" "&amp;SUM(IF(A1061=FinyearEx,IF(C1061&lt;=QldEx,1,0),0))</f>
        <v>2022–23 28</v>
      </c>
      <c r="H1061" s="46" t="str">
        <f t="array" ref="H1061">A1061&amp;" "&amp;SUM(IF(A1061=FinyearEx,IF(D1061&lt;=AustraliaEx,1,0),0))</f>
        <v>2022–23 17</v>
      </c>
      <c r="I1061" s="46" t="str">
        <f t="shared" si="65"/>
        <v>UAEM</v>
      </c>
      <c r="J1061" s="47">
        <f t="shared" si="66"/>
        <v>364.33251799999999</v>
      </c>
      <c r="K1061" s="47">
        <f t="shared" si="67"/>
        <v>4895.0813770000004</v>
      </c>
    </row>
    <row r="1062" spans="1:11" ht="12" customHeight="1" x14ac:dyDescent="0.2">
      <c r="A1062" t="s">
        <v>660</v>
      </c>
      <c r="B1062" t="s">
        <v>298</v>
      </c>
      <c r="C1062">
        <v>164595</v>
      </c>
      <c r="D1062" s="37">
        <v>29232980</v>
      </c>
      <c r="E1062" s="40"/>
      <c r="F1062" s="46" t="str">
        <f t="shared" si="64"/>
        <v>2022–23 UGAN</v>
      </c>
      <c r="G1062" s="46" t="str">
        <f t="array" ref="G1062">A1062&amp;" "&amp;SUM(IF(A1062=FinyearEx,IF(C1062&lt;=QldEx,1,0),0))</f>
        <v>2022–23 152</v>
      </c>
      <c r="H1062" s="46" t="str">
        <f t="array" ref="H1062">A1062&amp;" "&amp;SUM(IF(A1062=FinyearEx,IF(D1062&lt;=AustraliaEx,1,0),0))</f>
        <v>2022–23 102</v>
      </c>
      <c r="I1062" s="46" t="str">
        <f t="shared" si="65"/>
        <v>UGAN</v>
      </c>
      <c r="J1062" s="47">
        <f t="shared" si="66"/>
        <v>0.16459499999999999</v>
      </c>
      <c r="K1062" s="47">
        <f t="shared" si="67"/>
        <v>29.232980000000001</v>
      </c>
    </row>
    <row r="1063" spans="1:11" ht="12" customHeight="1" x14ac:dyDescent="0.2">
      <c r="A1063" t="s">
        <v>660</v>
      </c>
      <c r="B1063" t="s">
        <v>299</v>
      </c>
      <c r="C1063">
        <v>773296779</v>
      </c>
      <c r="D1063" s="37">
        <v>4132913372</v>
      </c>
      <c r="E1063" s="40"/>
      <c r="F1063" s="46" t="str">
        <f t="shared" si="64"/>
        <v>2022–23 UK</v>
      </c>
      <c r="G1063" s="46" t="str">
        <f t="array" ref="G1063">A1063&amp;" "&amp;SUM(IF(A1063=FinyearEx,IF(C1063&lt;=QldEx,1,0),0))</f>
        <v>2022–23 19</v>
      </c>
      <c r="H1063" s="46" t="str">
        <f t="array" ref="H1063">A1063&amp;" "&amp;SUM(IF(A1063=FinyearEx,IF(D1063&lt;=AustraliaEx,1,0),0))</f>
        <v>2022–23 18</v>
      </c>
      <c r="I1063" s="46" t="str">
        <f t="shared" si="65"/>
        <v>UK</v>
      </c>
      <c r="J1063" s="47">
        <f t="shared" si="66"/>
        <v>773.29677900000002</v>
      </c>
      <c r="K1063" s="47">
        <f t="shared" si="67"/>
        <v>4132.913372</v>
      </c>
    </row>
    <row r="1064" spans="1:11" ht="12" customHeight="1" x14ac:dyDescent="0.2">
      <c r="A1064" t="s">
        <v>660</v>
      </c>
      <c r="B1064" t="s">
        <v>300</v>
      </c>
      <c r="C1064">
        <v>3129</v>
      </c>
      <c r="D1064" s="37">
        <v>25439265</v>
      </c>
      <c r="E1064" s="40"/>
      <c r="F1064" s="46" t="str">
        <f t="shared" si="64"/>
        <v>2022–23 UKRA</v>
      </c>
      <c r="G1064" s="46" t="str">
        <f t="array" ref="G1064">A1064&amp;" "&amp;SUM(IF(A1064=FinyearEx,IF(C1064&lt;=QldEx,1,0),0))</f>
        <v>2022–23 191</v>
      </c>
      <c r="H1064" s="46" t="str">
        <f t="array" ref="H1064">A1064&amp;" "&amp;SUM(IF(A1064=FinyearEx,IF(D1064&lt;=AustraliaEx,1,0),0))</f>
        <v>2022–23 105</v>
      </c>
      <c r="I1064" s="46" t="str">
        <f t="shared" si="65"/>
        <v>UKRA</v>
      </c>
      <c r="J1064" s="47">
        <f t="shared" si="66"/>
        <v>3.1289999999999998E-3</v>
      </c>
      <c r="K1064" s="47">
        <f t="shared" si="67"/>
        <v>25.439264999999999</v>
      </c>
    </row>
    <row r="1065" spans="1:11" ht="12" customHeight="1" x14ac:dyDescent="0.2">
      <c r="A1065" t="s">
        <v>660</v>
      </c>
      <c r="B1065" t="s">
        <v>301</v>
      </c>
      <c r="C1065">
        <v>89292512</v>
      </c>
      <c r="D1065" s="37">
        <v>102901587</v>
      </c>
      <c r="E1065" s="40"/>
      <c r="F1065" s="46" t="str">
        <f t="shared" si="64"/>
        <v>2022–23 URUG</v>
      </c>
      <c r="G1065" s="46" t="str">
        <f t="array" ref="G1065">A1065&amp;" "&amp;SUM(IF(A1065=FinyearEx,IF(C1065&lt;=QldEx,1,0),0))</f>
        <v>2022–23 42</v>
      </c>
      <c r="H1065" s="46" t="str">
        <f t="array" ref="H1065">A1065&amp;" "&amp;SUM(IF(A1065=FinyearEx,IF(D1065&lt;=AustraliaEx,1,0),0))</f>
        <v>2022–23 66</v>
      </c>
      <c r="I1065" s="46" t="str">
        <f t="shared" si="65"/>
        <v>URUG</v>
      </c>
      <c r="J1065" s="47">
        <f t="shared" si="66"/>
        <v>89.292512000000002</v>
      </c>
      <c r="K1065" s="47">
        <f t="shared" si="67"/>
        <v>102.90158700000001</v>
      </c>
    </row>
    <row r="1066" spans="1:11" ht="12" customHeight="1" x14ac:dyDescent="0.2">
      <c r="A1066" t="s">
        <v>660</v>
      </c>
      <c r="B1066" t="s">
        <v>302</v>
      </c>
      <c r="C1066">
        <v>3113635157</v>
      </c>
      <c r="D1066" s="37">
        <v>20917537068</v>
      </c>
      <c r="E1066" s="40"/>
      <c r="F1066" s="46" t="str">
        <f t="shared" si="64"/>
        <v>2022–23 USA</v>
      </c>
      <c r="G1066" s="46" t="str">
        <f t="array" ref="G1066">A1066&amp;" "&amp;SUM(IF(A1066=FinyearEx,IF(C1066&lt;=QldEx,1,0),0))</f>
        <v>2022–23 9</v>
      </c>
      <c r="H1066" s="46" t="str">
        <f t="array" ref="H1066">A1066&amp;" "&amp;SUM(IF(A1066=FinyearEx,IF(D1066&lt;=AustraliaEx,1,0),0))</f>
        <v>2022–23 6</v>
      </c>
      <c r="I1066" s="46" t="str">
        <f t="shared" si="65"/>
        <v>USA</v>
      </c>
      <c r="J1066" s="47">
        <f t="shared" si="66"/>
        <v>3113.6351570000002</v>
      </c>
      <c r="K1066" s="47">
        <f t="shared" si="67"/>
        <v>20917.537068000001</v>
      </c>
    </row>
    <row r="1067" spans="1:11" ht="12" customHeight="1" x14ac:dyDescent="0.2">
      <c r="A1067" t="s">
        <v>660</v>
      </c>
      <c r="B1067" t="s">
        <v>318</v>
      </c>
      <c r="C1067">
        <v>11</v>
      </c>
      <c r="D1067" s="37">
        <v>2001</v>
      </c>
      <c r="E1067" s="40"/>
      <c r="F1067" s="46" t="str">
        <f t="shared" si="64"/>
        <v>2022–23 USOI</v>
      </c>
      <c r="G1067" s="46" t="str">
        <f t="array" ref="G1067">A1067&amp;" "&amp;SUM(IF(A1067=FinyearEx,IF(C1067&lt;=QldEx,1,0),0))</f>
        <v>2022–23 198</v>
      </c>
      <c r="H1067" s="46" t="str">
        <f t="array" ref="H1067">A1067&amp;" "&amp;SUM(IF(A1067=FinyearEx,IF(D1067&lt;=AustraliaEx,1,0),0))</f>
        <v>2022–23 221</v>
      </c>
      <c r="I1067" s="46" t="str">
        <f t="shared" si="65"/>
        <v>USOI</v>
      </c>
      <c r="J1067" s="47">
        <f t="shared" si="66"/>
        <v>1.1E-5</v>
      </c>
      <c r="K1067" s="47">
        <f t="shared" si="67"/>
        <v>2.0010000000000002E-3</v>
      </c>
    </row>
    <row r="1068" spans="1:11" ht="12" customHeight="1" x14ac:dyDescent="0.2">
      <c r="A1068" t="s">
        <v>660</v>
      </c>
      <c r="B1068" t="s">
        <v>329</v>
      </c>
      <c r="C1068">
        <v>2836697</v>
      </c>
      <c r="D1068" s="37">
        <v>4821345</v>
      </c>
      <c r="E1068" s="40"/>
      <c r="F1068" s="46" t="str">
        <f t="shared" si="64"/>
        <v>2022–23 UZBK</v>
      </c>
      <c r="G1068" s="46" t="str">
        <f t="array" ref="G1068">A1068&amp;" "&amp;SUM(IF(A1068=FinyearEx,IF(C1068&lt;=QldEx,1,0),0))</f>
        <v>2022–23 97</v>
      </c>
      <c r="H1068" s="46" t="str">
        <f t="array" ref="H1068">A1068&amp;" "&amp;SUM(IF(A1068=FinyearEx,IF(D1068&lt;=AustraliaEx,1,0),0))</f>
        <v>2022–23 148</v>
      </c>
      <c r="I1068" s="46" t="str">
        <f t="shared" si="65"/>
        <v>UZBK</v>
      </c>
      <c r="J1068" s="47">
        <f t="shared" si="66"/>
        <v>2.836697</v>
      </c>
      <c r="K1068" s="47">
        <f t="shared" si="67"/>
        <v>4.821345</v>
      </c>
    </row>
    <row r="1069" spans="1:11" ht="12" customHeight="1" x14ac:dyDescent="0.2">
      <c r="A1069" t="s">
        <v>660</v>
      </c>
      <c r="B1069" t="s">
        <v>303</v>
      </c>
      <c r="C1069">
        <v>35935400</v>
      </c>
      <c r="D1069" s="37">
        <v>113500973</v>
      </c>
      <c r="E1069" s="40"/>
      <c r="F1069" s="46" t="str">
        <f t="shared" si="64"/>
        <v>2022–23 VANU</v>
      </c>
      <c r="G1069" s="46" t="str">
        <f t="array" ref="G1069">A1069&amp;" "&amp;SUM(IF(A1069=FinyearEx,IF(C1069&lt;=QldEx,1,0),0))</f>
        <v>2022–23 52</v>
      </c>
      <c r="H1069" s="46" t="str">
        <f t="array" ref="H1069">A1069&amp;" "&amp;SUM(IF(A1069=FinyearEx,IF(D1069&lt;=AustraliaEx,1,0),0))</f>
        <v>2022–23 64</v>
      </c>
      <c r="I1069" s="46" t="str">
        <f t="shared" si="65"/>
        <v>VANU</v>
      </c>
      <c r="J1069" s="47">
        <f t="shared" si="66"/>
        <v>35.935400000000001</v>
      </c>
      <c r="K1069" s="47">
        <f t="shared" si="67"/>
        <v>113.500973</v>
      </c>
    </row>
    <row r="1070" spans="1:11" ht="12" customHeight="1" x14ac:dyDescent="0.2">
      <c r="A1070" t="s">
        <v>660</v>
      </c>
      <c r="B1070" t="s">
        <v>304</v>
      </c>
      <c r="C1070">
        <v>940481</v>
      </c>
      <c r="D1070" s="37">
        <v>7075560</v>
      </c>
      <c r="E1070" s="40"/>
      <c r="F1070" s="46" t="str">
        <f t="shared" si="64"/>
        <v>2022–23 VENZ</v>
      </c>
      <c r="G1070" s="46" t="str">
        <f t="array" ref="G1070">A1070&amp;" "&amp;SUM(IF(A1070=FinyearEx,IF(C1070&lt;=QldEx,1,0),0))</f>
        <v>2022–23 126</v>
      </c>
      <c r="H1070" s="46" t="str">
        <f t="array" ref="H1070">A1070&amp;" "&amp;SUM(IF(A1070=FinyearEx,IF(D1070&lt;=AustraliaEx,1,0),0))</f>
        <v>2022–23 135</v>
      </c>
      <c r="I1070" s="46" t="str">
        <f t="shared" si="65"/>
        <v>VENZ</v>
      </c>
      <c r="J1070" s="47">
        <f t="shared" si="66"/>
        <v>0.94048100000000001</v>
      </c>
      <c r="K1070" s="47">
        <f t="shared" si="67"/>
        <v>7.0755600000000003</v>
      </c>
    </row>
    <row r="1071" spans="1:11" ht="12" customHeight="1" x14ac:dyDescent="0.2">
      <c r="A1071" t="s">
        <v>660</v>
      </c>
      <c r="B1071" t="s">
        <v>305</v>
      </c>
      <c r="C1071">
        <v>5699862527</v>
      </c>
      <c r="D1071" s="37">
        <v>12486859257</v>
      </c>
      <c r="E1071" s="40"/>
      <c r="F1071" s="46" t="str">
        <f t="shared" si="64"/>
        <v>2022–23 VIET</v>
      </c>
      <c r="G1071" s="46" t="str">
        <f t="array" ref="G1071">A1071&amp;" "&amp;SUM(IF(A1071=FinyearEx,IF(C1071&lt;=QldEx,1,0),0))</f>
        <v>2022–23 6</v>
      </c>
      <c r="H1071" s="46" t="str">
        <f t="array" ref="H1071">A1071&amp;" "&amp;SUM(IF(A1071=FinyearEx,IF(D1071&lt;=AustraliaEx,1,0),0))</f>
        <v>2022–23 11</v>
      </c>
      <c r="I1071" s="46" t="str">
        <f t="shared" si="65"/>
        <v>VIET</v>
      </c>
      <c r="J1071" s="47">
        <f t="shared" si="66"/>
        <v>5699.8625270000002</v>
      </c>
      <c r="K1071" s="47">
        <f t="shared" si="67"/>
        <v>12486.859257</v>
      </c>
    </row>
    <row r="1072" spans="1:11" ht="12" customHeight="1" x14ac:dyDescent="0.2">
      <c r="A1072" t="s">
        <v>660</v>
      </c>
      <c r="B1072" t="s">
        <v>330</v>
      </c>
      <c r="C1072">
        <v>22287</v>
      </c>
      <c r="D1072" s="37">
        <v>475024</v>
      </c>
      <c r="E1072" s="40"/>
      <c r="F1072" s="46" t="str">
        <f t="shared" si="64"/>
        <v>2022–23 VIRG</v>
      </c>
      <c r="G1072" s="46" t="str">
        <f t="array" ref="G1072">A1072&amp;" "&amp;SUM(IF(A1072=FinyearEx,IF(C1072&lt;=QldEx,1,0),0))</f>
        <v>2022–23 178</v>
      </c>
      <c r="H1072" s="46" t="str">
        <f t="array" ref="H1072">A1072&amp;" "&amp;SUM(IF(A1072=FinyearEx,IF(D1072&lt;=AustraliaEx,1,0),0))</f>
        <v>2022–23 187</v>
      </c>
      <c r="I1072" s="46" t="str">
        <f t="shared" si="65"/>
        <v>VIRG</v>
      </c>
      <c r="J1072" s="47">
        <f t="shared" si="66"/>
        <v>2.2287000000000001E-2</v>
      </c>
      <c r="K1072" s="47">
        <f t="shared" si="67"/>
        <v>0.475024</v>
      </c>
    </row>
    <row r="1073" spans="1:11" ht="12" customHeight="1" x14ac:dyDescent="0.2">
      <c r="A1073" t="s">
        <v>660</v>
      </c>
      <c r="B1073" t="s">
        <v>306</v>
      </c>
      <c r="C1073">
        <v>1159349</v>
      </c>
      <c r="D1073" s="37">
        <v>5302399</v>
      </c>
      <c r="E1073" s="40"/>
      <c r="F1073" s="46" t="str">
        <f t="shared" si="64"/>
        <v>2022–23 WALL</v>
      </c>
      <c r="G1073" s="46" t="str">
        <f t="array" ref="G1073">A1073&amp;" "&amp;SUM(IF(A1073=FinyearEx,IF(C1073&lt;=QldEx,1,0),0))</f>
        <v>2022–23 121</v>
      </c>
      <c r="H1073" s="46" t="str">
        <f t="array" ref="H1073">A1073&amp;" "&amp;SUM(IF(A1073=FinyearEx,IF(D1073&lt;=AustraliaEx,1,0),0))</f>
        <v>2022–23 143</v>
      </c>
      <c r="I1073" s="46" t="str">
        <f t="shared" si="65"/>
        <v>WALL</v>
      </c>
      <c r="J1073" s="47">
        <f t="shared" si="66"/>
        <v>1.159349</v>
      </c>
      <c r="K1073" s="47">
        <f t="shared" si="67"/>
        <v>5.3023990000000003</v>
      </c>
    </row>
    <row r="1074" spans="1:11" ht="12" customHeight="1" x14ac:dyDescent="0.2">
      <c r="A1074" t="s">
        <v>660</v>
      </c>
      <c r="B1074" t="s">
        <v>307</v>
      </c>
      <c r="C1074">
        <v>5178888</v>
      </c>
      <c r="D1074" s="37">
        <v>47279582</v>
      </c>
      <c r="E1074" s="40"/>
      <c r="F1074" s="46" t="str">
        <f t="shared" si="64"/>
        <v>2022–23 WSAM</v>
      </c>
      <c r="G1074" s="46" t="str">
        <f t="array" ref="G1074">A1074&amp;" "&amp;SUM(IF(A1074=FinyearEx,IF(C1074&lt;=QldEx,1,0),0))</f>
        <v>2022–23 86</v>
      </c>
      <c r="H1074" s="46" t="str">
        <f t="array" ref="H1074">A1074&amp;" "&amp;SUM(IF(A1074=FinyearEx,IF(D1074&lt;=AustraliaEx,1,0),0))</f>
        <v>2022–23 88</v>
      </c>
      <c r="I1074" s="46" t="str">
        <f t="shared" si="65"/>
        <v>WSAM</v>
      </c>
      <c r="J1074" s="47">
        <f t="shared" si="66"/>
        <v>5.1788879999999997</v>
      </c>
      <c r="K1074" s="47">
        <f t="shared" si="67"/>
        <v>47.279581999999998</v>
      </c>
    </row>
    <row r="1075" spans="1:11" ht="12" customHeight="1" x14ac:dyDescent="0.2">
      <c r="A1075" t="s">
        <v>660</v>
      </c>
      <c r="B1075" t="s">
        <v>308</v>
      </c>
      <c r="C1075">
        <v>0</v>
      </c>
      <c r="D1075" s="37">
        <v>591376596</v>
      </c>
      <c r="E1075" s="40"/>
      <c r="F1075" s="46" t="str">
        <f t="shared" si="64"/>
        <v>2022–23 YEMN</v>
      </c>
      <c r="G1075" s="46" t="str">
        <f t="array" ref="G1075">A1075&amp;" "&amp;SUM(IF(A1075=FinyearEx,IF(C1075&lt;=QldEx,1,0),0))</f>
        <v>2022–23 221</v>
      </c>
      <c r="H1075" s="46" t="str">
        <f t="array" ref="H1075">A1075&amp;" "&amp;SUM(IF(A1075=FinyearEx,IF(D1075&lt;=AustraliaEx,1,0),0))</f>
        <v>2022–23 44</v>
      </c>
      <c r="I1075" s="46" t="str">
        <f t="shared" si="65"/>
        <v>YEMN</v>
      </c>
      <c r="J1075" s="47">
        <f t="shared" si="66"/>
        <v>0</v>
      </c>
      <c r="K1075" s="47">
        <f t="shared" si="67"/>
        <v>591.37659599999995</v>
      </c>
    </row>
    <row r="1076" spans="1:11" ht="12" customHeight="1" x14ac:dyDescent="0.2">
      <c r="A1076" t="s">
        <v>660</v>
      </c>
      <c r="B1076" t="s">
        <v>309</v>
      </c>
      <c r="C1076">
        <v>3484020</v>
      </c>
      <c r="D1076" s="37">
        <v>7311274</v>
      </c>
      <c r="E1076" s="40"/>
      <c r="F1076" s="46" t="str">
        <f t="shared" si="64"/>
        <v>2022–23 ZAIR</v>
      </c>
      <c r="G1076" s="46" t="str">
        <f t="array" ref="G1076">A1076&amp;" "&amp;SUM(IF(A1076=FinyearEx,IF(C1076&lt;=QldEx,1,0),0))</f>
        <v>2022–23 93</v>
      </c>
      <c r="H1076" s="46" t="str">
        <f t="array" ref="H1076">A1076&amp;" "&amp;SUM(IF(A1076=FinyearEx,IF(D1076&lt;=AustraliaEx,1,0),0))</f>
        <v>2022–23 134</v>
      </c>
      <c r="I1076" s="46" t="str">
        <f t="shared" si="65"/>
        <v>ZAIR</v>
      </c>
      <c r="J1076" s="47">
        <f t="shared" si="66"/>
        <v>3.4840200000000001</v>
      </c>
      <c r="K1076" s="47">
        <f t="shared" si="67"/>
        <v>7.3112740000000001</v>
      </c>
    </row>
    <row r="1077" spans="1:11" ht="12" customHeight="1" x14ac:dyDescent="0.2">
      <c r="A1077" t="s">
        <v>660</v>
      </c>
      <c r="B1077" t="s">
        <v>310</v>
      </c>
      <c r="C1077">
        <v>120796</v>
      </c>
      <c r="D1077" s="37">
        <v>1165900</v>
      </c>
      <c r="E1077" s="40"/>
      <c r="F1077" s="46" t="str">
        <f t="shared" si="64"/>
        <v>2022–23 ZIMB</v>
      </c>
      <c r="G1077" s="46" t="str">
        <f t="array" ref="G1077">A1077&amp;" "&amp;SUM(IF(A1077=FinyearEx,IF(C1077&lt;=QldEx,1,0),0))</f>
        <v>2022–23 159</v>
      </c>
      <c r="H1077" s="46" t="str">
        <f t="array" ref="H1077">A1077&amp;" "&amp;SUM(IF(A1077=FinyearEx,IF(D1077&lt;=AustraliaEx,1,0),0))</f>
        <v>2022–23 178</v>
      </c>
      <c r="I1077" s="46" t="str">
        <f t="shared" si="65"/>
        <v>ZIMB</v>
      </c>
      <c r="J1077" s="47">
        <f t="shared" si="66"/>
        <v>0.120796</v>
      </c>
      <c r="K1077" s="47">
        <f t="shared" si="67"/>
        <v>1.1658999999999999</v>
      </c>
    </row>
    <row r="1078" spans="1:11" ht="12" customHeight="1" x14ac:dyDescent="0.2">
      <c r="A1078" t="s">
        <v>660</v>
      </c>
      <c r="B1078" t="s">
        <v>311</v>
      </c>
      <c r="C1078">
        <v>1677305</v>
      </c>
      <c r="D1078" s="37">
        <v>10635543</v>
      </c>
      <c r="E1078" s="40"/>
      <c r="F1078" s="46" t="str">
        <f t="shared" si="64"/>
        <v>2022–23 ZMBA</v>
      </c>
      <c r="G1078" s="46" t="str">
        <f t="array" ref="G1078">A1078&amp;" "&amp;SUM(IF(A1078=FinyearEx,IF(C1078&lt;=QldEx,1,0),0))</f>
        <v>2022–23 112</v>
      </c>
      <c r="H1078" s="46" t="str">
        <f t="array" ref="H1078">A1078&amp;" "&amp;SUM(IF(A1078=FinyearEx,IF(D1078&lt;=AustraliaEx,1,0),0))</f>
        <v>2022–23 127</v>
      </c>
      <c r="I1078" s="46" t="str">
        <f t="shared" si="65"/>
        <v>ZMBA</v>
      </c>
      <c r="J1078" s="47">
        <f t="shared" si="66"/>
        <v>1.677305</v>
      </c>
      <c r="K1078" s="47">
        <f t="shared" si="67"/>
        <v>10.635543</v>
      </c>
    </row>
    <row r="1079" spans="1:11" ht="12" customHeight="1" x14ac:dyDescent="0.2">
      <c r="A1079" t="s">
        <v>660</v>
      </c>
      <c r="B1079" t="s">
        <v>118</v>
      </c>
      <c r="C1079">
        <v>0</v>
      </c>
      <c r="D1079" s="37">
        <v>189825</v>
      </c>
      <c r="E1079" s="40"/>
      <c r="F1079" s="46" t="str">
        <f t="shared" si="64"/>
        <v>2022–23 AFGH</v>
      </c>
      <c r="G1079" s="46" t="str">
        <f t="array" ref="G1079">A1079&amp;" "&amp;SUM(IF(A1079=FinyearEx,IF(C1079&lt;=QldEx,1,0),0))</f>
        <v>2022–23 221</v>
      </c>
      <c r="H1079" s="46" t="str">
        <f t="array" ref="H1079">A1079&amp;" "&amp;SUM(IF(A1079=FinyearEx,IF(D1079&lt;=AustraliaEx,1,0),0))</f>
        <v>2022–23 203</v>
      </c>
      <c r="I1079" s="46" t="str">
        <f t="shared" si="65"/>
        <v>AFGH</v>
      </c>
      <c r="J1079" s="47">
        <f t="shared" si="66"/>
        <v>0</v>
      </c>
      <c r="K1079" s="47">
        <f t="shared" si="67"/>
        <v>0.18982499999999999</v>
      </c>
    </row>
    <row r="1080" spans="1:11" ht="12" customHeight="1" x14ac:dyDescent="0.2">
      <c r="A1080" t="s">
        <v>660</v>
      </c>
      <c r="B1080" t="s">
        <v>334</v>
      </c>
      <c r="C1080">
        <v>2190</v>
      </c>
      <c r="D1080" s="37">
        <v>69285</v>
      </c>
      <c r="E1080" s="40"/>
      <c r="F1080" s="46" t="str">
        <f t="shared" si="64"/>
        <v>2022–23 BRND</v>
      </c>
      <c r="G1080" s="46" t="str">
        <f t="array" ref="G1080">A1080&amp;" "&amp;SUM(IF(A1080=FinyearEx,IF(C1080&lt;=QldEx,1,0),0))</f>
        <v>2022–23 195</v>
      </c>
      <c r="H1080" s="46" t="str">
        <f t="array" ref="H1080">A1080&amp;" "&amp;SUM(IF(A1080=FinyearEx,IF(D1080&lt;=AustraliaEx,1,0),0))</f>
        <v>2022–23 212</v>
      </c>
      <c r="I1080" s="46" t="str">
        <f t="shared" si="65"/>
        <v>BRND</v>
      </c>
      <c r="J1080" s="47">
        <f t="shared" si="66"/>
        <v>2.1900000000000001E-3</v>
      </c>
      <c r="K1080" s="47">
        <f t="shared" si="67"/>
        <v>6.9284999999999999E-2</v>
      </c>
    </row>
    <row r="1081" spans="1:11" ht="12" customHeight="1" x14ac:dyDescent="0.2">
      <c r="A1081" t="s">
        <v>660</v>
      </c>
      <c r="B1081" t="s">
        <v>148</v>
      </c>
      <c r="C1081">
        <v>0</v>
      </c>
      <c r="D1081" s="37">
        <v>411226</v>
      </c>
      <c r="E1081" s="40"/>
      <c r="F1081" s="46" t="str">
        <f t="shared" si="64"/>
        <v>2022–23 CHAD</v>
      </c>
      <c r="G1081" s="46" t="str">
        <f t="array" ref="G1081">A1081&amp;" "&amp;SUM(IF(A1081=FinyearEx,IF(C1081&lt;=QldEx,1,0),0))</f>
        <v>2022–23 221</v>
      </c>
      <c r="H1081" s="46" t="str">
        <f t="array" ref="H1081">A1081&amp;" "&amp;SUM(IF(A1081=FinyearEx,IF(D1081&lt;=AustraliaEx,1,0),0))</f>
        <v>2022–23 191</v>
      </c>
      <c r="I1081" s="46" t="str">
        <f t="shared" si="65"/>
        <v>CHAD</v>
      </c>
      <c r="J1081" s="47">
        <f t="shared" si="66"/>
        <v>0</v>
      </c>
      <c r="K1081" s="47">
        <f t="shared" si="67"/>
        <v>0.41122599999999998</v>
      </c>
    </row>
    <row r="1082" spans="1:11" ht="12" customHeight="1" x14ac:dyDescent="0.2">
      <c r="A1082" t="s">
        <v>660</v>
      </c>
      <c r="B1082" t="s">
        <v>337</v>
      </c>
      <c r="C1082">
        <v>0</v>
      </c>
      <c r="D1082" s="37">
        <v>269772</v>
      </c>
      <c r="E1082" s="40"/>
      <c r="F1082" s="46" t="str">
        <f t="shared" si="64"/>
        <v>2022–23 FRGU</v>
      </c>
      <c r="G1082" s="46" t="str">
        <f t="array" ref="G1082">A1082&amp;" "&amp;SUM(IF(A1082=FinyearEx,IF(C1082&lt;=QldEx,1,0),0))</f>
        <v>2022–23 221</v>
      </c>
      <c r="H1082" s="46" t="str">
        <f t="array" ref="H1082">A1082&amp;" "&amp;SUM(IF(A1082=FinyearEx,IF(D1082&lt;=AustraliaEx,1,0),0))</f>
        <v>2022–23 196</v>
      </c>
      <c r="I1082" s="46" t="str">
        <f t="shared" si="65"/>
        <v>FRGU</v>
      </c>
      <c r="J1082" s="47">
        <f t="shared" si="66"/>
        <v>0</v>
      </c>
      <c r="K1082" s="47">
        <f t="shared" si="67"/>
        <v>0.26977200000000001</v>
      </c>
    </row>
    <row r="1083" spans="1:11" ht="12" customHeight="1" x14ac:dyDescent="0.2">
      <c r="A1083" t="s">
        <v>660</v>
      </c>
      <c r="B1083" t="s">
        <v>178</v>
      </c>
      <c r="C1083">
        <v>9600</v>
      </c>
      <c r="D1083" s="37">
        <v>165493</v>
      </c>
      <c r="E1083" s="40"/>
      <c r="F1083" s="46" t="str">
        <f t="shared" si="64"/>
        <v>2022–23 GAMB</v>
      </c>
      <c r="G1083" s="46" t="str">
        <f t="array" ref="G1083">A1083&amp;" "&amp;SUM(IF(A1083=FinyearEx,IF(C1083&lt;=QldEx,1,0),0))</f>
        <v>2022–23 183</v>
      </c>
      <c r="H1083" s="46" t="str">
        <f t="array" ref="H1083">A1083&amp;" "&amp;SUM(IF(A1083=FinyearEx,IF(D1083&lt;=AustraliaEx,1,0),0))</f>
        <v>2022–23 205</v>
      </c>
      <c r="I1083" s="46" t="str">
        <f t="shared" si="65"/>
        <v>GAMB</v>
      </c>
      <c r="J1083" s="47">
        <f t="shared" si="66"/>
        <v>9.5999999999999992E-3</v>
      </c>
      <c r="K1083" s="47">
        <f t="shared" si="67"/>
        <v>0.165493</v>
      </c>
    </row>
    <row r="1084" spans="1:11" ht="12" customHeight="1" x14ac:dyDescent="0.2">
      <c r="A1084" t="s">
        <v>660</v>
      </c>
      <c r="B1084" t="s">
        <v>186</v>
      </c>
      <c r="C1084">
        <v>0</v>
      </c>
      <c r="D1084" s="37">
        <v>150909</v>
      </c>
      <c r="E1084" s="40"/>
      <c r="F1084" s="46" t="str">
        <f t="shared" si="64"/>
        <v>2022–23 HAIT</v>
      </c>
      <c r="G1084" s="46" t="str">
        <f t="array" ref="G1084">A1084&amp;" "&amp;SUM(IF(A1084=FinyearEx,IF(C1084&lt;=QldEx,1,0),0))</f>
        <v>2022–23 221</v>
      </c>
      <c r="H1084" s="46" t="str">
        <f t="array" ref="H1084">A1084&amp;" "&amp;SUM(IF(A1084=FinyearEx,IF(D1084&lt;=AustraliaEx,1,0),0))</f>
        <v>2022–23 206</v>
      </c>
      <c r="I1084" s="46" t="str">
        <f t="shared" si="65"/>
        <v>HAIT</v>
      </c>
      <c r="J1084" s="47">
        <f t="shared" si="66"/>
        <v>0</v>
      </c>
      <c r="K1084" s="47">
        <f t="shared" si="67"/>
        <v>0.15090899999999999</v>
      </c>
    </row>
    <row r="1085" spans="1:11" ht="12" customHeight="1" x14ac:dyDescent="0.2">
      <c r="A1085" t="s">
        <v>660</v>
      </c>
      <c r="B1085" t="s">
        <v>238</v>
      </c>
      <c r="C1085">
        <v>0</v>
      </c>
      <c r="D1085" s="37">
        <v>1165029</v>
      </c>
      <c r="E1085" s="40"/>
      <c r="F1085" s="46" t="str">
        <f t="shared" si="64"/>
        <v>2022–23 NIGE</v>
      </c>
      <c r="G1085" s="46" t="str">
        <f t="array" ref="G1085">A1085&amp;" "&amp;SUM(IF(A1085=FinyearEx,IF(C1085&lt;=QldEx,1,0),0))</f>
        <v>2022–23 221</v>
      </c>
      <c r="H1085" s="46" t="str">
        <f t="array" ref="H1085">A1085&amp;" "&amp;SUM(IF(A1085=FinyearEx,IF(D1085&lt;=AustraliaEx,1,0),0))</f>
        <v>2022–23 179</v>
      </c>
      <c r="I1085" s="46" t="str">
        <f t="shared" si="65"/>
        <v>NIGE</v>
      </c>
      <c r="J1085" s="47">
        <f t="shared" si="66"/>
        <v>0</v>
      </c>
      <c r="K1085" s="47">
        <f t="shared" si="67"/>
        <v>1.1650290000000001</v>
      </c>
    </row>
    <row r="1086" spans="1:11" ht="12" customHeight="1" x14ac:dyDescent="0.2">
      <c r="A1086" t="s">
        <v>660</v>
      </c>
      <c r="B1086" t="s">
        <v>274</v>
      </c>
      <c r="C1086">
        <v>393717</v>
      </c>
      <c r="D1086" s="37">
        <v>1078746</v>
      </c>
      <c r="E1086" s="40"/>
      <c r="F1086" s="46" t="str">
        <f t="shared" si="64"/>
        <v>2022–23 SOML</v>
      </c>
      <c r="G1086" s="46" t="str">
        <f t="array" ref="G1086">A1086&amp;" "&amp;SUM(IF(A1086=FinyearEx,IF(C1086&lt;=QldEx,1,0),0))</f>
        <v>2022–23 141</v>
      </c>
      <c r="H1086" s="46" t="str">
        <f t="array" ref="H1086">A1086&amp;" "&amp;SUM(IF(A1086=FinyearEx,IF(D1086&lt;=AustraliaEx,1,0),0))</f>
        <v>2022–23 181</v>
      </c>
      <c r="I1086" s="46" t="str">
        <f t="shared" si="65"/>
        <v>SOML</v>
      </c>
      <c r="J1086" s="47">
        <f t="shared" si="66"/>
        <v>0.39371699999999998</v>
      </c>
      <c r="K1086" s="47">
        <f t="shared" si="67"/>
        <v>1.078746</v>
      </c>
    </row>
    <row r="1087" spans="1:11" ht="12" customHeight="1" x14ac:dyDescent="0.2">
      <c r="A1087" t="s">
        <v>660</v>
      </c>
      <c r="B1087" t="s">
        <v>278</v>
      </c>
      <c r="C1087">
        <v>0</v>
      </c>
      <c r="D1087" s="37">
        <v>541466</v>
      </c>
      <c r="E1087" s="40"/>
      <c r="F1087" s="46" t="str">
        <f t="shared" ref="F1087:F1092" si="68">A1087&amp;" "&amp;B1087</f>
        <v>2022–23 STCN</v>
      </c>
      <c r="G1087" s="46" t="str">
        <f t="array" ref="G1087">A1087&amp;" "&amp;SUM(IF(A1087=FinyearEx,IF(C1087&lt;=QldEx,1,0),0))</f>
        <v>2022–23 221</v>
      </c>
      <c r="H1087" s="46" t="str">
        <f t="array" ref="H1087">A1087&amp;" "&amp;SUM(IF(A1087=FinyearEx,IF(D1087&lt;=AustraliaEx,1,0),0))</f>
        <v>2022–23 186</v>
      </c>
      <c r="I1087" s="46" t="str">
        <f t="shared" ref="I1087:I1092" si="69">B1087</f>
        <v>STCN</v>
      </c>
      <c r="J1087" s="47">
        <f t="shared" ref="J1087:K1091" si="70">C1087/1000000</f>
        <v>0</v>
      </c>
      <c r="K1087" s="47">
        <f t="shared" si="70"/>
        <v>0.541466</v>
      </c>
    </row>
    <row r="1088" spans="1:11" ht="12" customHeight="1" x14ac:dyDescent="0.2">
      <c r="A1088" t="s">
        <v>660</v>
      </c>
      <c r="B1088" t="s">
        <v>285</v>
      </c>
      <c r="C1088">
        <v>77197</v>
      </c>
      <c r="D1088" s="37">
        <v>114073</v>
      </c>
      <c r="E1088" s="40"/>
      <c r="F1088" s="46" t="str">
        <f t="shared" si="68"/>
        <v>2022–23 SWZI</v>
      </c>
      <c r="G1088" s="46" t="str">
        <f t="array" ref="G1088">A1088&amp;" "&amp;SUM(IF(A1088=FinyearEx,IF(C1088&lt;=QldEx,1,0),0))</f>
        <v>2022–23 164</v>
      </c>
      <c r="H1088" s="46" t="str">
        <f t="array" ref="H1088">A1088&amp;" "&amp;SUM(IF(A1088=FinyearEx,IF(D1088&lt;=AustraliaEx,1,0),0))</f>
        <v>2022–23 210</v>
      </c>
      <c r="I1088" s="46" t="str">
        <f t="shared" si="69"/>
        <v>SWZI</v>
      </c>
      <c r="J1088" s="47">
        <f t="shared" si="70"/>
        <v>7.7197000000000002E-2</v>
      </c>
      <c r="K1088" s="47">
        <f t="shared" si="70"/>
        <v>0.11407299999999999</v>
      </c>
    </row>
    <row r="1089" spans="1:11" ht="12" customHeight="1" x14ac:dyDescent="0.2">
      <c r="A1089" t="s">
        <v>660</v>
      </c>
      <c r="B1089" t="s">
        <v>327</v>
      </c>
      <c r="C1089">
        <v>0</v>
      </c>
      <c r="D1089" s="37">
        <v>3754243</v>
      </c>
      <c r="E1089" s="40"/>
      <c r="F1089" s="46" t="str">
        <f t="shared" si="68"/>
        <v>2022–23 TRCA</v>
      </c>
      <c r="G1089" s="46" t="str">
        <f t="array" ref="G1089">A1089&amp;" "&amp;SUM(IF(A1089=FinyearEx,IF(C1089&lt;=QldEx,1,0),0))</f>
        <v>2022–23 221</v>
      </c>
      <c r="H1089" s="46" t="str">
        <f t="array" ref="H1089">A1089&amp;" "&amp;SUM(IF(A1089=FinyearEx,IF(D1089&lt;=AustraliaEx,1,0),0))</f>
        <v>2022–23 153</v>
      </c>
      <c r="I1089" s="46" t="str">
        <f t="shared" si="69"/>
        <v>TRCA</v>
      </c>
      <c r="J1089" s="47">
        <f t="shared" si="70"/>
        <v>0</v>
      </c>
      <c r="K1089" s="47">
        <f t="shared" si="70"/>
        <v>3.7542430000000002</v>
      </c>
    </row>
    <row r="1090" spans="1:11" ht="12" customHeight="1" x14ac:dyDescent="0.2">
      <c r="A1090" t="s">
        <v>660</v>
      </c>
      <c r="B1090" t="s">
        <v>356</v>
      </c>
      <c r="C1090">
        <v>113316</v>
      </c>
      <c r="D1090" s="37">
        <v>118316</v>
      </c>
      <c r="E1090" s="40"/>
      <c r="F1090" s="46" t="str">
        <f t="shared" si="68"/>
        <v>2022–23 AUST</v>
      </c>
      <c r="G1090" s="46" t="str">
        <f t="array" ref="G1090">A1090&amp;" "&amp;SUM(IF(A1090=FinyearEx,IF(C1090&lt;=QldEx,1,0),0))</f>
        <v>2022–23 162</v>
      </c>
      <c r="H1090" s="46" t="str">
        <f t="array" ref="H1090">A1090&amp;" "&amp;SUM(IF(A1090=FinyearEx,IF(D1090&lt;=AustraliaEx,1,0),0))</f>
        <v>2022–23 209</v>
      </c>
      <c r="I1090" s="46" t="str">
        <f t="shared" si="69"/>
        <v>AUST</v>
      </c>
      <c r="J1090" s="47">
        <f t="shared" si="70"/>
        <v>0.113316</v>
      </c>
      <c r="K1090" s="47">
        <f t="shared" si="70"/>
        <v>0.118316</v>
      </c>
    </row>
    <row r="1091" spans="1:11" ht="12" customHeight="1" x14ac:dyDescent="0.2">
      <c r="A1091" t="s">
        <v>660</v>
      </c>
      <c r="B1091" t="s">
        <v>320</v>
      </c>
      <c r="C1091">
        <v>356</v>
      </c>
      <c r="D1091" s="37">
        <v>9776</v>
      </c>
      <c r="E1091" s="40"/>
      <c r="F1091" s="46" t="str">
        <f t="shared" si="68"/>
        <v>2022–23 CVER</v>
      </c>
      <c r="G1091" s="46" t="str">
        <f t="array" ref="G1091">A1091&amp;" "&amp;SUM(IF(A1091=FinyearEx,IF(C1091&lt;=QldEx,1,0),0))</f>
        <v>2022–23 197</v>
      </c>
      <c r="H1091" s="46" t="str">
        <f t="array" ref="H1091">A1091&amp;" "&amp;SUM(IF(A1091=FinyearEx,IF(D1091&lt;=AustraliaEx,1,0),0))</f>
        <v>2022–23 220</v>
      </c>
      <c r="I1091" s="46" t="str">
        <f t="shared" si="69"/>
        <v>CVER</v>
      </c>
      <c r="J1091" s="47">
        <f t="shared" si="70"/>
        <v>3.5599999999999998E-4</v>
      </c>
      <c r="K1091" s="47">
        <f t="shared" si="70"/>
        <v>9.776E-3</v>
      </c>
    </row>
    <row r="1092" spans="1:11" ht="12" customHeight="1" x14ac:dyDescent="0.2">
      <c r="A1092" t="s">
        <v>660</v>
      </c>
      <c r="B1092" t="s">
        <v>210</v>
      </c>
      <c r="C1092">
        <v>32436</v>
      </c>
      <c r="D1092" s="37">
        <v>325364</v>
      </c>
      <c r="E1092" s="40"/>
      <c r="F1092" s="46" t="str">
        <f t="shared" si="68"/>
        <v>2022–23 LESO</v>
      </c>
      <c r="G1092" s="46" t="str">
        <f t="array" ref="G1092">A1092&amp;" "&amp;SUM(IF(A1092=FinyearEx,IF(C1092&lt;=QldEx,1,0),0))</f>
        <v>2022–23 173</v>
      </c>
      <c r="H1092" s="46" t="str">
        <f t="array" ref="H1092">A1092&amp;" "&amp;SUM(IF(A1092=FinyearEx,IF(D1092&lt;=AustraliaEx,1,0),0))</f>
        <v>2022–23 193</v>
      </c>
      <c r="I1092" s="46" t="str">
        <f t="shared" si="69"/>
        <v>LESO</v>
      </c>
      <c r="J1092" s="47">
        <f>C1092/1000000</f>
        <v>3.2436E-2</v>
      </c>
      <c r="K1092" s="47">
        <f>D1092/1000000</f>
        <v>0.32536399999999999</v>
      </c>
    </row>
    <row r="1093" spans="1:11" ht="12" customHeight="1" x14ac:dyDescent="0.2">
      <c r="A1093" t="s">
        <v>660</v>
      </c>
      <c r="B1093" t="s">
        <v>335</v>
      </c>
      <c r="C1093">
        <v>226261</v>
      </c>
      <c r="D1093" s="37">
        <v>246371</v>
      </c>
      <c r="E1093" s="39"/>
      <c r="F1093" s="46" t="str">
        <f t="shared" ref="F1093:F1118" si="71">A1093&amp;" "&amp;B1093</f>
        <v>2022–23 MTEN</v>
      </c>
      <c r="G1093" s="46" t="str">
        <f t="array" ref="G1093">A1093&amp;" "&amp;SUM(IF(A1093=FinyearEx,IF(C1093&lt;=QldEx,1,0),0))</f>
        <v>2022–23 149</v>
      </c>
      <c r="H1093" s="46" t="str">
        <f t="array" ref="H1093">A1093&amp;" "&amp;SUM(IF(A1093=FinyearEx,IF(D1093&lt;=AustraliaEx,1,0),0))</f>
        <v>2022–23 199</v>
      </c>
      <c r="I1093" s="46" t="str">
        <f t="shared" ref="I1093:I1096" si="72">B1093</f>
        <v>MTEN</v>
      </c>
      <c r="J1093" s="47">
        <f t="shared" ref="J1093:J1096" si="73">C1093/1000000</f>
        <v>0.22626099999999999</v>
      </c>
      <c r="K1093" s="47">
        <f t="shared" ref="K1093:K1096" si="74">D1093/1000000</f>
        <v>0.24637100000000001</v>
      </c>
    </row>
    <row r="1094" spans="1:11" ht="12" customHeight="1" x14ac:dyDescent="0.2">
      <c r="A1094" t="s">
        <v>660</v>
      </c>
      <c r="B1094" t="s">
        <v>314</v>
      </c>
      <c r="C1094">
        <v>0</v>
      </c>
      <c r="D1094" s="37">
        <v>57535</v>
      </c>
      <c r="E1094" s="39"/>
      <c r="F1094" s="46" t="str">
        <f t="shared" si="71"/>
        <v>2022–23 CEAR</v>
      </c>
      <c r="G1094" s="46" t="str">
        <f t="array" ref="G1094">A1094&amp;" "&amp;SUM(IF(A1094=FinyearEx,IF(C1094&lt;=QldEx,1,0),0))</f>
        <v>2022–23 221</v>
      </c>
      <c r="H1094" s="46" t="str">
        <f t="array" ref="H1094">A1094&amp;" "&amp;SUM(IF(A1094=FinyearEx,IF(D1094&lt;=AustraliaEx,1,0),0))</f>
        <v>2022–23 213</v>
      </c>
      <c r="I1094" s="46" t="str">
        <f t="shared" si="72"/>
        <v>CEAR</v>
      </c>
      <c r="J1094" s="47">
        <f t="shared" si="73"/>
        <v>0</v>
      </c>
      <c r="K1094" s="47">
        <f t="shared" si="74"/>
        <v>5.7535000000000003E-2</v>
      </c>
    </row>
    <row r="1095" spans="1:11" ht="12" customHeight="1" x14ac:dyDescent="0.2">
      <c r="A1095" t="s">
        <v>660</v>
      </c>
      <c r="B1095" t="s">
        <v>351</v>
      </c>
      <c r="C1095">
        <v>0</v>
      </c>
      <c r="D1095" s="37">
        <v>20300</v>
      </c>
      <c r="E1095" s="39"/>
      <c r="F1095" s="46" t="str">
        <f t="shared" si="71"/>
        <v>2022–23 IWAS</v>
      </c>
      <c r="G1095" s="46" t="str">
        <f t="array" ref="G1095">A1095&amp;" "&amp;SUM(IF(A1095=FinyearEx,IF(C1095&lt;=QldEx,1,0),0))</f>
        <v>2022–23 221</v>
      </c>
      <c r="H1095" s="46" t="str">
        <f t="array" ref="H1095">A1095&amp;" "&amp;SUM(IF(A1095=FinyearEx,IF(D1095&lt;=AustraliaEx,1,0),0))</f>
        <v>2022–23 217</v>
      </c>
      <c r="I1095" s="46" t="str">
        <f t="shared" si="72"/>
        <v>IWAS</v>
      </c>
      <c r="J1095" s="47">
        <f t="shared" si="73"/>
        <v>0</v>
      </c>
      <c r="K1095" s="47">
        <f t="shared" si="74"/>
        <v>2.0299999999999999E-2</v>
      </c>
    </row>
    <row r="1096" spans="1:11" ht="12" customHeight="1" x14ac:dyDescent="0.2">
      <c r="A1096" t="s">
        <v>660</v>
      </c>
      <c r="B1096" t="s">
        <v>313</v>
      </c>
      <c r="C1096">
        <v>0</v>
      </c>
      <c r="D1096" s="37">
        <v>203345</v>
      </c>
      <c r="E1096" s="39"/>
      <c r="F1096" s="46" t="str">
        <f t="shared" si="71"/>
        <v>2022–23 BELA</v>
      </c>
      <c r="G1096" s="46" t="str">
        <f t="array" ref="G1096">A1096&amp;" "&amp;SUM(IF(A1096=FinyearEx,IF(C1096&lt;=QldEx,1,0),0))</f>
        <v>2022–23 221</v>
      </c>
      <c r="H1096" s="46" t="str">
        <f t="array" ref="H1096">A1096&amp;" "&amp;SUM(IF(A1096=FinyearEx,IF(D1096&lt;=AustraliaEx,1,0),0))</f>
        <v>2022–23 202</v>
      </c>
      <c r="I1096" s="46" t="str">
        <f t="shared" si="72"/>
        <v>BELA</v>
      </c>
      <c r="J1096" s="47">
        <f t="shared" si="73"/>
        <v>0</v>
      </c>
      <c r="K1096" s="47">
        <f t="shared" si="74"/>
        <v>0.203345</v>
      </c>
    </row>
    <row r="1097" spans="1:11" ht="12" customHeight="1" x14ac:dyDescent="0.2">
      <c r="A1097"/>
      <c r="B1097"/>
      <c r="C1097"/>
      <c r="D1097" s="37"/>
      <c r="E1097" s="39"/>
      <c r="F1097" s="46" t="str">
        <f t="shared" si="71"/>
        <v xml:space="preserve"> </v>
      </c>
      <c r="G1097" s="46"/>
      <c r="H1097" s="46"/>
      <c r="I1097" s="46"/>
      <c r="J1097" s="47"/>
      <c r="K1097" s="47"/>
    </row>
    <row r="1098" spans="1:11" ht="12" customHeight="1" x14ac:dyDescent="0.2">
      <c r="A1098"/>
      <c r="B1098"/>
      <c r="C1098"/>
      <c r="D1098" s="37"/>
      <c r="E1098" s="39"/>
      <c r="F1098" s="46" t="str">
        <f t="shared" si="71"/>
        <v xml:space="preserve"> </v>
      </c>
      <c r="G1098" s="46"/>
      <c r="H1098" s="46"/>
      <c r="I1098" s="46"/>
      <c r="J1098" s="47"/>
      <c r="K1098" s="47"/>
    </row>
    <row r="1099" spans="1:11" ht="12" customHeight="1" x14ac:dyDescent="0.2">
      <c r="A1099"/>
      <c r="B1099"/>
      <c r="C1099"/>
      <c r="D1099" s="37"/>
      <c r="E1099" s="39"/>
      <c r="F1099" s="46" t="str">
        <f t="shared" si="71"/>
        <v xml:space="preserve"> </v>
      </c>
      <c r="G1099" s="46"/>
      <c r="H1099" s="46"/>
      <c r="I1099" s="46"/>
      <c r="J1099" s="47"/>
      <c r="K1099" s="47"/>
    </row>
    <row r="1100" spans="1:11" ht="12" customHeight="1" x14ac:dyDescent="0.2">
      <c r="A1100"/>
      <c r="B1100"/>
      <c r="C1100"/>
      <c r="D1100" s="37"/>
      <c r="E1100" s="39"/>
      <c r="F1100" s="46" t="str">
        <f t="shared" si="71"/>
        <v xml:space="preserve"> </v>
      </c>
      <c r="G1100" s="46"/>
      <c r="H1100" s="46"/>
      <c r="I1100" s="46"/>
      <c r="J1100" s="47"/>
      <c r="K1100" s="47"/>
    </row>
    <row r="1101" spans="1:11" ht="12" customHeight="1" x14ac:dyDescent="0.2">
      <c r="A1101"/>
      <c r="B1101"/>
      <c r="C1101"/>
      <c r="D1101" s="37"/>
      <c r="E1101" s="39"/>
      <c r="F1101" s="46" t="str">
        <f t="shared" si="71"/>
        <v xml:space="preserve"> </v>
      </c>
      <c r="G1101" s="46"/>
      <c r="H1101" s="46"/>
      <c r="I1101" s="46"/>
      <c r="J1101" s="47"/>
      <c r="K1101" s="47"/>
    </row>
    <row r="1102" spans="1:11" ht="12" customHeight="1" x14ac:dyDescent="0.2">
      <c r="A1102"/>
      <c r="B1102"/>
      <c r="C1102"/>
      <c r="D1102" s="37"/>
      <c r="E1102" s="39"/>
      <c r="F1102" s="46" t="str">
        <f t="shared" si="71"/>
        <v xml:space="preserve"> </v>
      </c>
      <c r="G1102" s="46"/>
      <c r="H1102" s="46"/>
      <c r="I1102" s="46"/>
      <c r="J1102" s="47"/>
      <c r="K1102" s="47"/>
    </row>
    <row r="1103" spans="1:11" ht="12" customHeight="1" x14ac:dyDescent="0.2">
      <c r="A1103"/>
      <c r="B1103"/>
      <c r="C1103"/>
      <c r="D1103" s="37"/>
      <c r="E1103" s="39"/>
      <c r="F1103" s="46" t="str">
        <f t="shared" si="71"/>
        <v xml:space="preserve"> </v>
      </c>
      <c r="G1103" s="46"/>
      <c r="H1103" s="46"/>
      <c r="I1103" s="46"/>
      <c r="J1103" s="47"/>
      <c r="K1103" s="47"/>
    </row>
    <row r="1104" spans="1:11" ht="12" customHeight="1" x14ac:dyDescent="0.2">
      <c r="A1104"/>
      <c r="B1104"/>
      <c r="C1104"/>
      <c r="D1104" s="37"/>
      <c r="E1104" s="39"/>
      <c r="F1104" s="46" t="str">
        <f t="shared" si="71"/>
        <v xml:space="preserve"> </v>
      </c>
      <c r="G1104" s="46"/>
      <c r="H1104" s="46"/>
      <c r="I1104" s="46"/>
      <c r="J1104" s="47"/>
      <c r="K1104" s="47"/>
    </row>
    <row r="1105" spans="1:15" ht="12" customHeight="1" x14ac:dyDescent="0.2">
      <c r="A1105"/>
      <c r="B1105"/>
      <c r="C1105"/>
      <c r="D1105" s="37"/>
      <c r="E1105" s="39"/>
      <c r="F1105" s="46" t="str">
        <f t="shared" si="71"/>
        <v xml:space="preserve"> </v>
      </c>
      <c r="G1105" s="46"/>
      <c r="H1105" s="46"/>
      <c r="I1105" s="46"/>
      <c r="J1105" s="47"/>
      <c r="K1105" s="47"/>
      <c r="L1105" s="40"/>
      <c r="M1105" s="40"/>
      <c r="N1105" s="49"/>
      <c r="O1105" s="49"/>
    </row>
    <row r="1106" spans="1:15" ht="12" customHeight="1" x14ac:dyDescent="0.2">
      <c r="A1106"/>
      <c r="B1106"/>
      <c r="C1106"/>
      <c r="D1106" s="37"/>
      <c r="E1106" s="39"/>
      <c r="F1106" s="46" t="str">
        <f t="shared" si="71"/>
        <v xml:space="preserve"> </v>
      </c>
      <c r="G1106" s="46"/>
      <c r="H1106" s="46"/>
      <c r="I1106" s="46"/>
      <c r="J1106" s="47"/>
      <c r="K1106" s="47"/>
      <c r="L1106" s="40"/>
      <c r="M1106" s="40"/>
      <c r="N1106" s="49"/>
      <c r="O1106" s="49"/>
    </row>
    <row r="1107" spans="1:15" ht="12" customHeight="1" x14ac:dyDescent="0.2">
      <c r="A1107"/>
      <c r="B1107"/>
      <c r="C1107"/>
      <c r="D1107" s="37"/>
      <c r="E1107" s="39"/>
      <c r="F1107" s="46" t="str">
        <f t="shared" si="71"/>
        <v xml:space="preserve"> </v>
      </c>
      <c r="G1107" s="46"/>
      <c r="H1107" s="46"/>
      <c r="I1107" s="46"/>
      <c r="J1107" s="47"/>
      <c r="K1107" s="47"/>
      <c r="L1107" s="40"/>
      <c r="M1107" s="40"/>
      <c r="N1107" s="49"/>
      <c r="O1107" s="49"/>
    </row>
    <row r="1108" spans="1:15" ht="12" customHeight="1" x14ac:dyDescent="0.2">
      <c r="A1108"/>
      <c r="B1108"/>
      <c r="C1108"/>
      <c r="D1108" s="37"/>
      <c r="E1108" s="39"/>
      <c r="F1108" s="46" t="str">
        <f t="shared" si="71"/>
        <v xml:space="preserve"> </v>
      </c>
      <c r="G1108" s="46"/>
      <c r="H1108" s="46"/>
      <c r="I1108" s="46"/>
      <c r="J1108" s="47"/>
      <c r="K1108" s="47"/>
      <c r="L1108" s="40"/>
      <c r="M1108" s="40"/>
      <c r="N1108" s="49"/>
      <c r="O1108" s="49"/>
    </row>
    <row r="1109" spans="1:15" ht="12" customHeight="1" x14ac:dyDescent="0.2">
      <c r="A1109"/>
      <c r="B1109"/>
      <c r="C1109"/>
      <c r="D1109" s="37"/>
      <c r="E1109" s="39"/>
      <c r="F1109" s="46" t="str">
        <f t="shared" si="71"/>
        <v xml:space="preserve"> </v>
      </c>
      <c r="G1109" s="46"/>
      <c r="H1109" s="46"/>
      <c r="I1109" s="46"/>
      <c r="J1109" s="47"/>
      <c r="K1109" s="47"/>
      <c r="L1109" s="40"/>
      <c r="M1109" s="40"/>
      <c r="N1109" s="49"/>
      <c r="O1109" s="49"/>
    </row>
    <row r="1110" spans="1:15" ht="12" customHeight="1" x14ac:dyDescent="0.2">
      <c r="A1110"/>
      <c r="B1110"/>
      <c r="C1110"/>
      <c r="D1110" s="37"/>
      <c r="E1110" s="39"/>
      <c r="F1110" s="46" t="str">
        <f t="shared" si="71"/>
        <v xml:space="preserve"> </v>
      </c>
      <c r="G1110" s="46"/>
      <c r="H1110" s="46"/>
      <c r="I1110" s="46"/>
      <c r="J1110" s="47"/>
      <c r="K1110" s="47"/>
      <c r="L1110" s="40"/>
      <c r="M1110" s="40"/>
      <c r="N1110" s="49"/>
      <c r="O1110" s="49"/>
    </row>
    <row r="1111" spans="1:15" ht="12" customHeight="1" x14ac:dyDescent="0.2">
      <c r="A1111"/>
      <c r="B1111"/>
      <c r="C1111"/>
      <c r="D1111" s="37"/>
      <c r="E1111" s="39"/>
      <c r="F1111" s="46" t="str">
        <f t="shared" si="71"/>
        <v xml:space="preserve"> </v>
      </c>
      <c r="G1111" s="46"/>
      <c r="H1111" s="46"/>
      <c r="I1111" s="46"/>
      <c r="J1111" s="47"/>
      <c r="K1111" s="47"/>
      <c r="L1111" s="40"/>
      <c r="M1111" s="40"/>
      <c r="N1111" s="49"/>
      <c r="O1111" s="49"/>
    </row>
    <row r="1112" spans="1:15" ht="12" customHeight="1" x14ac:dyDescent="0.2">
      <c r="A1112"/>
      <c r="B1112"/>
      <c r="C1112"/>
      <c r="D1112" s="37"/>
      <c r="E1112" s="39"/>
      <c r="F1112" s="46" t="str">
        <f t="shared" si="71"/>
        <v xml:space="preserve"> </v>
      </c>
      <c r="G1112" s="46"/>
      <c r="H1112" s="46"/>
      <c r="I1112" s="46"/>
      <c r="J1112" s="47"/>
      <c r="K1112" s="47"/>
      <c r="L1112" s="40"/>
      <c r="M1112" s="40"/>
      <c r="N1112" s="49"/>
      <c r="O1112" s="49"/>
    </row>
    <row r="1113" spans="1:15" ht="12" customHeight="1" x14ac:dyDescent="0.2">
      <c r="A1113"/>
      <c r="B1113"/>
      <c r="C1113"/>
      <c r="D1113" s="37"/>
      <c r="E1113" s="39"/>
      <c r="F1113" s="46" t="str">
        <f t="shared" si="71"/>
        <v xml:space="preserve"> </v>
      </c>
      <c r="G1113" s="46"/>
      <c r="H1113" s="46"/>
      <c r="I1113" s="46"/>
      <c r="J1113" s="47"/>
      <c r="K1113" s="47"/>
      <c r="L1113" s="40"/>
      <c r="M1113" s="40"/>
      <c r="N1113" s="49"/>
      <c r="O1113" s="49"/>
    </row>
    <row r="1114" spans="1:15" ht="12" customHeight="1" x14ac:dyDescent="0.2">
      <c r="A1114"/>
      <c r="B1114"/>
      <c r="C1114"/>
      <c r="D1114" s="37"/>
      <c r="E1114" s="39"/>
      <c r="F1114" s="46" t="str">
        <f t="shared" si="71"/>
        <v xml:space="preserve"> </v>
      </c>
      <c r="G1114" s="46"/>
      <c r="H1114" s="46"/>
      <c r="I1114" s="46"/>
      <c r="J1114" s="47"/>
      <c r="K1114" s="47"/>
      <c r="L1114" s="40"/>
      <c r="M1114" s="40"/>
      <c r="N1114" s="49"/>
      <c r="O1114" s="49"/>
    </row>
    <row r="1115" spans="1:15" ht="12" customHeight="1" x14ac:dyDescent="0.2">
      <c r="A1115"/>
      <c r="B1115"/>
      <c r="C1115"/>
      <c r="D1115" s="37"/>
      <c r="E1115" s="39"/>
      <c r="F1115" s="46" t="str">
        <f t="shared" si="71"/>
        <v xml:space="preserve"> </v>
      </c>
      <c r="G1115" s="46"/>
      <c r="H1115" s="46"/>
      <c r="I1115" s="46"/>
      <c r="J1115" s="47"/>
      <c r="K1115" s="47"/>
      <c r="L1115" s="40"/>
      <c r="M1115" s="40"/>
      <c r="N1115" s="49"/>
      <c r="O1115" s="49"/>
    </row>
    <row r="1116" spans="1:15" ht="12" customHeight="1" x14ac:dyDescent="0.2">
      <c r="A1116"/>
      <c r="B1116"/>
      <c r="C1116"/>
      <c r="D1116" s="37"/>
      <c r="E1116" s="39"/>
      <c r="F1116" s="46" t="str">
        <f t="shared" si="71"/>
        <v xml:space="preserve"> </v>
      </c>
      <c r="G1116" s="46"/>
      <c r="H1116" s="46"/>
      <c r="I1116" s="46"/>
      <c r="J1116" s="47"/>
      <c r="K1116" s="47"/>
      <c r="L1116" s="40"/>
      <c r="M1116" s="40"/>
      <c r="N1116" s="49"/>
      <c r="O1116" s="49"/>
    </row>
    <row r="1117" spans="1:15" ht="12" customHeight="1" x14ac:dyDescent="0.2">
      <c r="A1117"/>
      <c r="B1117"/>
      <c r="C1117"/>
      <c r="D1117" s="37"/>
      <c r="E1117" s="39"/>
      <c r="F1117" s="46" t="str">
        <f t="shared" si="71"/>
        <v xml:space="preserve"> </v>
      </c>
      <c r="G1117" s="46"/>
      <c r="H1117" s="46"/>
      <c r="I1117" s="46"/>
      <c r="J1117" s="47"/>
      <c r="K1117" s="47"/>
      <c r="L1117" s="40"/>
      <c r="M1117" s="40"/>
      <c r="N1117" s="49"/>
      <c r="O1117" s="49"/>
    </row>
    <row r="1118" spans="1:15" ht="12" customHeight="1" x14ac:dyDescent="0.2">
      <c r="A1118"/>
      <c r="B1118"/>
      <c r="C1118"/>
      <c r="D1118" s="37"/>
      <c r="E1118" s="39"/>
      <c r="F1118" s="46" t="str">
        <f t="shared" si="71"/>
        <v xml:space="preserve"> </v>
      </c>
      <c r="G1118" s="46"/>
      <c r="H1118" s="46"/>
      <c r="I1118" s="46"/>
      <c r="J1118" s="47"/>
      <c r="K1118" s="47"/>
      <c r="L1118" s="40"/>
      <c r="M1118" s="40"/>
      <c r="N1118" s="49"/>
      <c r="O1118" s="49"/>
    </row>
    <row r="1119" spans="1:15" ht="12" customHeight="1" x14ac:dyDescent="0.2">
      <c r="A1119"/>
      <c r="B1119"/>
      <c r="C1119"/>
      <c r="D1119"/>
      <c r="E1119" s="40"/>
      <c r="F1119" s="46" t="str">
        <f t="shared" ref="F1119:F1182" si="75">A1119&amp;" "&amp;B1119</f>
        <v xml:space="preserve"> </v>
      </c>
      <c r="G1119" s="46"/>
      <c r="H1119" s="46"/>
      <c r="I1119" s="46"/>
      <c r="J1119" s="47"/>
      <c r="K1119" s="47"/>
      <c r="L1119" s="40"/>
      <c r="M1119" s="40"/>
      <c r="N1119" s="42"/>
      <c r="O1119" s="50"/>
    </row>
    <row r="1120" spans="1:15" ht="12" customHeight="1" x14ac:dyDescent="0.2">
      <c r="A1120"/>
      <c r="B1120"/>
      <c r="C1120"/>
      <c r="D1120"/>
      <c r="E1120" s="40"/>
      <c r="F1120" s="46" t="str">
        <f t="shared" si="75"/>
        <v xml:space="preserve"> </v>
      </c>
      <c r="G1120" s="46"/>
      <c r="H1120" s="46"/>
      <c r="I1120" s="46"/>
      <c r="J1120" s="47"/>
      <c r="K1120" s="47"/>
      <c r="L1120" s="40"/>
      <c r="M1120" s="40"/>
      <c r="N1120" s="42"/>
      <c r="O1120" s="50"/>
    </row>
    <row r="1121" spans="1:15" ht="12" customHeight="1" x14ac:dyDescent="0.2">
      <c r="A1121"/>
      <c r="B1121"/>
      <c r="C1121"/>
      <c r="D1121"/>
      <c r="E1121" s="40"/>
      <c r="F1121" s="46" t="str">
        <f t="shared" si="75"/>
        <v xml:space="preserve"> </v>
      </c>
      <c r="G1121" s="46"/>
      <c r="H1121" s="46"/>
      <c r="I1121" s="46"/>
      <c r="J1121" s="47"/>
      <c r="K1121" s="47"/>
      <c r="L1121" s="40"/>
      <c r="M1121" s="40"/>
      <c r="N1121" s="42"/>
      <c r="O1121" s="50"/>
    </row>
    <row r="1122" spans="1:15" ht="12" customHeight="1" x14ac:dyDescent="0.2">
      <c r="A1122"/>
      <c r="B1122"/>
      <c r="C1122"/>
      <c r="D1122"/>
      <c r="E1122" s="40"/>
      <c r="F1122" s="46" t="str">
        <f t="shared" si="75"/>
        <v xml:space="preserve"> </v>
      </c>
      <c r="G1122" s="46"/>
      <c r="H1122" s="46"/>
      <c r="I1122" s="46"/>
      <c r="J1122" s="47"/>
      <c r="K1122" s="47"/>
      <c r="L1122" s="40"/>
      <c r="M1122" s="40"/>
      <c r="N1122" s="42"/>
      <c r="O1122" s="50"/>
    </row>
    <row r="1123" spans="1:15" ht="12" customHeight="1" x14ac:dyDescent="0.2">
      <c r="A1123"/>
      <c r="B1123"/>
      <c r="C1123"/>
      <c r="D1123"/>
      <c r="E1123" s="40"/>
      <c r="F1123" s="46" t="str">
        <f t="shared" si="75"/>
        <v xml:space="preserve"> </v>
      </c>
      <c r="G1123" s="46"/>
      <c r="H1123" s="46"/>
      <c r="I1123" s="46"/>
      <c r="J1123" s="47"/>
      <c r="K1123" s="47"/>
      <c r="L1123" s="40"/>
      <c r="M1123" s="40"/>
      <c r="N1123" s="42"/>
      <c r="O1123" s="50"/>
    </row>
    <row r="1124" spans="1:15" ht="12" customHeight="1" x14ac:dyDescent="0.2">
      <c r="A1124"/>
      <c r="B1124"/>
      <c r="C1124"/>
      <c r="D1124"/>
      <c r="E1124" s="40"/>
      <c r="F1124" s="46" t="str">
        <f t="shared" si="75"/>
        <v xml:space="preserve"> </v>
      </c>
      <c r="G1124" s="46"/>
      <c r="H1124" s="46"/>
      <c r="I1124" s="46"/>
      <c r="J1124" s="47"/>
      <c r="K1124" s="47"/>
      <c r="L1124" s="40"/>
      <c r="M1124" s="40"/>
      <c r="N1124" s="42"/>
      <c r="O1124" s="50"/>
    </row>
    <row r="1125" spans="1:15" ht="12" customHeight="1" x14ac:dyDescent="0.2">
      <c r="A1125"/>
      <c r="B1125"/>
      <c r="C1125"/>
      <c r="D1125"/>
      <c r="E1125" s="40"/>
      <c r="F1125" s="46" t="str">
        <f t="shared" si="75"/>
        <v xml:space="preserve"> </v>
      </c>
      <c r="G1125" s="46"/>
      <c r="H1125" s="46"/>
      <c r="I1125" s="46"/>
      <c r="J1125" s="47"/>
      <c r="K1125" s="47"/>
      <c r="L1125" s="40"/>
      <c r="M1125" s="40"/>
      <c r="N1125" s="42"/>
      <c r="O1125" s="50"/>
    </row>
    <row r="1126" spans="1:15" ht="12" customHeight="1" x14ac:dyDescent="0.2">
      <c r="A1126"/>
      <c r="B1126"/>
      <c r="C1126"/>
      <c r="D1126"/>
      <c r="E1126" s="40"/>
      <c r="F1126" s="46" t="str">
        <f t="shared" si="75"/>
        <v xml:space="preserve"> </v>
      </c>
      <c r="G1126" s="46"/>
      <c r="H1126" s="46"/>
      <c r="I1126" s="46"/>
      <c r="J1126" s="47"/>
      <c r="K1126" s="47"/>
      <c r="L1126" s="40"/>
      <c r="M1126" s="40"/>
      <c r="N1126" s="42"/>
      <c r="O1126" s="50"/>
    </row>
    <row r="1127" spans="1:15" ht="12" customHeight="1" x14ac:dyDescent="0.2">
      <c r="A1127"/>
      <c r="B1127"/>
      <c r="C1127"/>
      <c r="D1127"/>
      <c r="E1127" s="40"/>
      <c r="F1127" s="46" t="str">
        <f t="shared" si="75"/>
        <v xml:space="preserve"> </v>
      </c>
      <c r="G1127" s="46"/>
      <c r="H1127" s="46"/>
      <c r="I1127" s="46"/>
      <c r="J1127" s="47"/>
      <c r="K1127" s="47"/>
      <c r="L1127" s="40"/>
      <c r="M1127" s="40"/>
      <c r="N1127" s="51"/>
      <c r="O1127" s="50"/>
    </row>
    <row r="1128" spans="1:15" ht="12" customHeight="1" x14ac:dyDescent="0.2">
      <c r="A1128"/>
      <c r="B1128"/>
      <c r="C1128"/>
      <c r="D1128"/>
      <c r="E1128" s="40"/>
      <c r="F1128" s="46" t="str">
        <f t="shared" si="75"/>
        <v xml:space="preserve"> </v>
      </c>
      <c r="G1128" s="46"/>
      <c r="H1128" s="46"/>
      <c r="I1128" s="46"/>
      <c r="J1128" s="47"/>
      <c r="K1128" s="47"/>
      <c r="L1128" s="40"/>
      <c r="M1128" s="40"/>
      <c r="N1128" s="42"/>
      <c r="O1128" s="50"/>
    </row>
    <row r="1129" spans="1:15" ht="12" customHeight="1" x14ac:dyDescent="0.2">
      <c r="A1129"/>
      <c r="B1129"/>
      <c r="C1129"/>
      <c r="D1129"/>
      <c r="E1129" s="40"/>
      <c r="F1129" s="46" t="str">
        <f t="shared" si="75"/>
        <v xml:space="preserve"> </v>
      </c>
      <c r="G1129" s="46"/>
      <c r="H1129" s="46"/>
      <c r="I1129" s="46"/>
      <c r="J1129" s="47"/>
      <c r="K1129" s="47"/>
      <c r="L1129" s="40"/>
      <c r="M1129" s="40"/>
      <c r="N1129" s="42"/>
      <c r="O1129" s="50"/>
    </row>
    <row r="1130" spans="1:15" ht="12" customHeight="1" x14ac:dyDescent="0.2">
      <c r="A1130"/>
      <c r="B1130"/>
      <c r="C1130"/>
      <c r="D1130"/>
      <c r="E1130" s="40"/>
      <c r="F1130" s="46" t="str">
        <f t="shared" si="75"/>
        <v xml:space="preserve"> </v>
      </c>
      <c r="G1130" s="46"/>
      <c r="H1130" s="46"/>
      <c r="I1130" s="46"/>
      <c r="J1130" s="47"/>
      <c r="K1130" s="47"/>
      <c r="L1130" s="40"/>
      <c r="M1130" s="40"/>
      <c r="N1130" s="42"/>
      <c r="O1130" s="50"/>
    </row>
    <row r="1131" spans="1:15" ht="12" customHeight="1" x14ac:dyDescent="0.2">
      <c r="A1131"/>
      <c r="B1131"/>
      <c r="C1131"/>
      <c r="D1131"/>
      <c r="E1131" s="40"/>
      <c r="F1131" s="46" t="str">
        <f t="shared" si="75"/>
        <v xml:space="preserve"> </v>
      </c>
      <c r="G1131" s="46"/>
      <c r="H1131" s="46"/>
      <c r="I1131" s="46"/>
      <c r="J1131" s="47"/>
      <c r="K1131" s="47"/>
      <c r="L1131" s="40"/>
      <c r="M1131" s="40"/>
      <c r="N1131" s="49"/>
      <c r="O1131" s="49"/>
    </row>
    <row r="1132" spans="1:15" ht="12" customHeight="1" x14ac:dyDescent="0.2">
      <c r="A1132"/>
      <c r="B1132"/>
      <c r="C1132"/>
      <c r="D1132"/>
      <c r="E1132" s="40"/>
      <c r="F1132" s="46" t="str">
        <f t="shared" si="75"/>
        <v xml:space="preserve"> </v>
      </c>
      <c r="G1132" s="46"/>
      <c r="H1132" s="46"/>
      <c r="I1132" s="46"/>
      <c r="J1132" s="47"/>
      <c r="K1132" s="47"/>
      <c r="L1132" s="40"/>
      <c r="M1132" s="40"/>
      <c r="N1132" s="49"/>
      <c r="O1132" s="49"/>
    </row>
    <row r="1133" spans="1:15" ht="12" customHeight="1" x14ac:dyDescent="0.2">
      <c r="A1133"/>
      <c r="B1133"/>
      <c r="C1133"/>
      <c r="D1133"/>
      <c r="E1133" s="40"/>
      <c r="F1133" s="46" t="str">
        <f t="shared" si="75"/>
        <v xml:space="preserve"> </v>
      </c>
      <c r="G1133" s="46"/>
      <c r="H1133" s="46"/>
      <c r="I1133" s="46"/>
      <c r="J1133" s="47"/>
      <c r="K1133" s="47"/>
      <c r="L1133" s="40"/>
      <c r="M1133" s="40"/>
      <c r="N1133" s="49"/>
      <c r="O1133" s="49"/>
    </row>
    <row r="1134" spans="1:15" ht="12" customHeight="1" x14ac:dyDescent="0.2">
      <c r="A1134"/>
      <c r="B1134"/>
      <c r="C1134"/>
      <c r="D1134"/>
      <c r="E1134" s="40"/>
      <c r="F1134" s="46" t="str">
        <f t="shared" si="75"/>
        <v xml:space="preserve"> </v>
      </c>
      <c r="G1134" s="46"/>
      <c r="H1134" s="46"/>
      <c r="I1134" s="46"/>
      <c r="J1134" s="47"/>
      <c r="K1134" s="47"/>
      <c r="L1134" s="40"/>
      <c r="M1134" s="40"/>
      <c r="N1134" s="49"/>
      <c r="O1134" s="49"/>
    </row>
    <row r="1135" spans="1:15" ht="12" customHeight="1" x14ac:dyDescent="0.2">
      <c r="A1135"/>
      <c r="B1135"/>
      <c r="C1135"/>
      <c r="D1135"/>
      <c r="E1135" s="40"/>
      <c r="F1135" s="46" t="str">
        <f t="shared" si="75"/>
        <v xml:space="preserve"> </v>
      </c>
      <c r="G1135" s="46"/>
      <c r="H1135" s="46"/>
      <c r="I1135" s="46"/>
      <c r="J1135" s="47"/>
      <c r="K1135" s="47"/>
      <c r="L1135" s="40"/>
      <c r="M1135" s="40"/>
      <c r="N1135" s="49"/>
      <c r="O1135" s="49"/>
    </row>
    <row r="1136" spans="1:15" ht="12" customHeight="1" x14ac:dyDescent="0.2">
      <c r="A1136"/>
      <c r="B1136"/>
      <c r="C1136"/>
      <c r="D1136"/>
      <c r="E1136" s="40"/>
      <c r="F1136" s="46" t="str">
        <f t="shared" si="75"/>
        <v xml:space="preserve"> </v>
      </c>
      <c r="G1136" s="46"/>
      <c r="H1136" s="46"/>
      <c r="I1136" s="46"/>
      <c r="J1136" s="47"/>
      <c r="K1136" s="47"/>
      <c r="L1136" s="40"/>
      <c r="M1136" s="40"/>
      <c r="N1136" s="49"/>
      <c r="O1136" s="49"/>
    </row>
    <row r="1137" spans="1:11" ht="12" customHeight="1" x14ac:dyDescent="0.2">
      <c r="A1137"/>
      <c r="B1137"/>
      <c r="C1137"/>
      <c r="D1137"/>
      <c r="E1137" s="40"/>
      <c r="F1137" s="46" t="str">
        <f t="shared" si="75"/>
        <v xml:space="preserve"> </v>
      </c>
      <c r="G1137" s="46"/>
      <c r="H1137" s="46"/>
      <c r="I1137" s="46"/>
      <c r="J1137" s="47"/>
      <c r="K1137" s="47"/>
    </row>
    <row r="1138" spans="1:11" ht="12" customHeight="1" x14ac:dyDescent="0.2">
      <c r="A1138"/>
      <c r="B1138"/>
      <c r="C1138"/>
      <c r="D1138"/>
      <c r="E1138" s="40"/>
      <c r="F1138" s="46" t="str">
        <f t="shared" si="75"/>
        <v xml:space="preserve"> </v>
      </c>
      <c r="G1138" s="46"/>
      <c r="H1138" s="46"/>
      <c r="I1138" s="46"/>
      <c r="J1138" s="47"/>
      <c r="K1138" s="47"/>
    </row>
    <row r="1139" spans="1:11" ht="12" customHeight="1" x14ac:dyDescent="0.2">
      <c r="A1139"/>
      <c r="B1139"/>
      <c r="C1139"/>
      <c r="D1139"/>
      <c r="E1139" s="40"/>
      <c r="F1139" s="46" t="str">
        <f t="shared" si="75"/>
        <v xml:space="preserve"> </v>
      </c>
      <c r="G1139" s="46"/>
      <c r="H1139" s="46"/>
      <c r="I1139" s="46"/>
      <c r="J1139" s="47"/>
      <c r="K1139" s="47"/>
    </row>
    <row r="1140" spans="1:11" ht="12" customHeight="1" x14ac:dyDescent="0.2">
      <c r="A1140"/>
      <c r="B1140"/>
      <c r="C1140"/>
      <c r="D1140"/>
      <c r="E1140" s="40"/>
      <c r="F1140" s="46" t="str">
        <f t="shared" si="75"/>
        <v xml:space="preserve"> </v>
      </c>
      <c r="G1140" s="46"/>
      <c r="H1140" s="46"/>
      <c r="I1140" s="46"/>
      <c r="J1140" s="47"/>
      <c r="K1140" s="47"/>
    </row>
    <row r="1141" spans="1:11" ht="12" customHeight="1" x14ac:dyDescent="0.2">
      <c r="A1141"/>
      <c r="B1141"/>
      <c r="C1141"/>
      <c r="D1141"/>
      <c r="E1141" s="40"/>
      <c r="F1141" s="46" t="str">
        <f t="shared" si="75"/>
        <v xml:space="preserve"> </v>
      </c>
      <c r="G1141" s="46"/>
      <c r="H1141" s="46"/>
      <c r="I1141" s="46"/>
      <c r="J1141" s="47"/>
      <c r="K1141" s="47"/>
    </row>
    <row r="1142" spans="1:11" ht="12" customHeight="1" x14ac:dyDescent="0.2">
      <c r="A1142"/>
      <c r="B1142"/>
      <c r="C1142"/>
      <c r="D1142"/>
      <c r="E1142" s="40"/>
      <c r="F1142" s="46" t="str">
        <f t="shared" si="75"/>
        <v xml:space="preserve"> </v>
      </c>
      <c r="G1142" s="46"/>
      <c r="H1142" s="46"/>
      <c r="I1142" s="46"/>
      <c r="J1142" s="47"/>
      <c r="K1142" s="47"/>
    </row>
    <row r="1143" spans="1:11" ht="12" customHeight="1" x14ac:dyDescent="0.2">
      <c r="A1143"/>
      <c r="B1143"/>
      <c r="C1143"/>
      <c r="D1143"/>
      <c r="E1143" s="40"/>
      <c r="F1143" s="46" t="str">
        <f t="shared" si="75"/>
        <v xml:space="preserve"> </v>
      </c>
      <c r="G1143" s="46"/>
      <c r="H1143" s="46"/>
      <c r="I1143" s="46"/>
      <c r="J1143" s="47"/>
      <c r="K1143" s="47"/>
    </row>
    <row r="1144" spans="1:11" ht="12" customHeight="1" x14ac:dyDescent="0.2">
      <c r="A1144"/>
      <c r="B1144"/>
      <c r="C1144"/>
      <c r="D1144"/>
      <c r="E1144" s="40"/>
      <c r="F1144" s="46" t="str">
        <f t="shared" si="75"/>
        <v xml:space="preserve"> </v>
      </c>
      <c r="G1144" s="46"/>
      <c r="H1144" s="46"/>
      <c r="I1144" s="46"/>
      <c r="J1144" s="47"/>
      <c r="K1144" s="47"/>
    </row>
    <row r="1145" spans="1:11" ht="12" customHeight="1" x14ac:dyDescent="0.2">
      <c r="A1145"/>
      <c r="B1145"/>
      <c r="C1145"/>
      <c r="D1145"/>
      <c r="E1145" s="40"/>
      <c r="F1145" s="46" t="str">
        <f t="shared" si="75"/>
        <v xml:space="preserve"> </v>
      </c>
      <c r="G1145" s="46"/>
      <c r="H1145" s="46"/>
      <c r="I1145" s="46"/>
      <c r="J1145" s="47"/>
      <c r="K1145" s="47"/>
    </row>
    <row r="1146" spans="1:11" ht="12" customHeight="1" x14ac:dyDescent="0.2">
      <c r="A1146"/>
      <c r="B1146"/>
      <c r="C1146"/>
      <c r="D1146"/>
      <c r="E1146" s="40"/>
      <c r="F1146" s="46" t="str">
        <f t="shared" si="75"/>
        <v xml:space="preserve"> </v>
      </c>
      <c r="G1146" s="46"/>
      <c r="H1146" s="46"/>
      <c r="I1146" s="46"/>
      <c r="J1146" s="47"/>
      <c r="K1146" s="47"/>
    </row>
    <row r="1147" spans="1:11" ht="12" customHeight="1" x14ac:dyDescent="0.2">
      <c r="A1147"/>
      <c r="B1147"/>
      <c r="C1147"/>
      <c r="D1147"/>
      <c r="E1147" s="40"/>
      <c r="F1147" s="46" t="str">
        <f t="shared" si="75"/>
        <v xml:space="preserve"> </v>
      </c>
      <c r="G1147" s="46"/>
      <c r="H1147" s="46"/>
      <c r="I1147" s="46"/>
      <c r="J1147" s="47"/>
      <c r="K1147" s="47"/>
    </row>
    <row r="1148" spans="1:11" ht="12" customHeight="1" x14ac:dyDescent="0.2">
      <c r="A1148"/>
      <c r="B1148"/>
      <c r="C1148"/>
      <c r="D1148"/>
      <c r="E1148" s="40"/>
      <c r="F1148" s="46" t="str">
        <f t="shared" si="75"/>
        <v xml:space="preserve"> </v>
      </c>
      <c r="G1148" s="46"/>
      <c r="H1148" s="46"/>
      <c r="I1148" s="46"/>
      <c r="J1148" s="47"/>
      <c r="K1148" s="47"/>
    </row>
    <row r="1149" spans="1:11" ht="12" customHeight="1" x14ac:dyDescent="0.2">
      <c r="A1149"/>
      <c r="B1149"/>
      <c r="C1149"/>
      <c r="D1149"/>
      <c r="E1149" s="40"/>
      <c r="F1149" s="46" t="str">
        <f t="shared" si="75"/>
        <v xml:space="preserve"> </v>
      </c>
      <c r="G1149" s="46"/>
      <c r="H1149" s="46"/>
      <c r="I1149" s="46"/>
      <c r="J1149" s="47"/>
      <c r="K1149" s="47"/>
    </row>
    <row r="1150" spans="1:11" ht="12" customHeight="1" x14ac:dyDescent="0.2">
      <c r="A1150"/>
      <c r="B1150"/>
      <c r="C1150"/>
      <c r="D1150"/>
      <c r="E1150" s="40"/>
      <c r="F1150" s="46" t="str">
        <f t="shared" si="75"/>
        <v xml:space="preserve"> </v>
      </c>
      <c r="G1150" s="46"/>
      <c r="H1150" s="46"/>
      <c r="I1150" s="46"/>
      <c r="J1150" s="47"/>
      <c r="K1150" s="47"/>
    </row>
    <row r="1151" spans="1:11" ht="12" customHeight="1" x14ac:dyDescent="0.2">
      <c r="A1151"/>
      <c r="B1151"/>
      <c r="C1151"/>
      <c r="D1151"/>
      <c r="E1151" s="40"/>
      <c r="F1151" s="46" t="str">
        <f t="shared" si="75"/>
        <v xml:space="preserve"> </v>
      </c>
      <c r="G1151" s="46"/>
      <c r="H1151" s="46"/>
      <c r="I1151" s="46"/>
      <c r="J1151" s="47"/>
      <c r="K1151" s="47"/>
    </row>
    <row r="1152" spans="1:11" ht="12" customHeight="1" x14ac:dyDescent="0.2">
      <c r="A1152"/>
      <c r="B1152"/>
      <c r="C1152"/>
      <c r="D1152"/>
      <c r="E1152" s="40"/>
      <c r="F1152" s="46" t="str">
        <f t="shared" si="75"/>
        <v xml:space="preserve"> </v>
      </c>
      <c r="G1152" s="46"/>
      <c r="H1152" s="46"/>
      <c r="I1152" s="46"/>
      <c r="J1152" s="47"/>
      <c r="K1152" s="47"/>
    </row>
    <row r="1153" spans="1:11" ht="12" customHeight="1" x14ac:dyDescent="0.2">
      <c r="A1153"/>
      <c r="B1153"/>
      <c r="C1153"/>
      <c r="D1153"/>
      <c r="E1153" s="40"/>
      <c r="F1153" s="46" t="str">
        <f t="shared" si="75"/>
        <v xml:space="preserve"> </v>
      </c>
      <c r="G1153" s="46"/>
      <c r="H1153" s="46"/>
      <c r="I1153" s="46"/>
      <c r="J1153" s="47"/>
      <c r="K1153" s="47"/>
    </row>
    <row r="1154" spans="1:11" ht="12" customHeight="1" x14ac:dyDescent="0.2">
      <c r="A1154"/>
      <c r="B1154"/>
      <c r="C1154"/>
      <c r="D1154"/>
      <c r="E1154" s="40"/>
      <c r="F1154" s="46" t="str">
        <f t="shared" si="75"/>
        <v xml:space="preserve"> </v>
      </c>
      <c r="G1154" s="46"/>
      <c r="H1154" s="46"/>
      <c r="I1154" s="46"/>
      <c r="J1154" s="47"/>
      <c r="K1154" s="47"/>
    </row>
    <row r="1155" spans="1:11" ht="12" customHeight="1" x14ac:dyDescent="0.2">
      <c r="A1155"/>
      <c r="B1155"/>
      <c r="C1155"/>
      <c r="D1155"/>
      <c r="E1155" s="40"/>
      <c r="F1155" s="46" t="str">
        <f t="shared" si="75"/>
        <v xml:space="preserve"> </v>
      </c>
      <c r="G1155" s="46"/>
      <c r="H1155" s="46"/>
      <c r="I1155" s="46"/>
      <c r="J1155" s="47"/>
      <c r="K1155" s="47"/>
    </row>
    <row r="1156" spans="1:11" ht="12" customHeight="1" x14ac:dyDescent="0.2">
      <c r="A1156"/>
      <c r="B1156"/>
      <c r="C1156"/>
      <c r="D1156"/>
      <c r="E1156" s="40"/>
      <c r="F1156" s="46" t="str">
        <f t="shared" si="75"/>
        <v xml:space="preserve"> </v>
      </c>
      <c r="G1156" s="46"/>
      <c r="H1156" s="46"/>
      <c r="I1156" s="46"/>
      <c r="J1156" s="47"/>
      <c r="K1156" s="47"/>
    </row>
    <row r="1157" spans="1:11" ht="12" customHeight="1" x14ac:dyDescent="0.2">
      <c r="A1157"/>
      <c r="B1157"/>
      <c r="C1157"/>
      <c r="D1157"/>
      <c r="E1157" s="40"/>
      <c r="F1157" s="46" t="str">
        <f t="shared" si="75"/>
        <v xml:space="preserve"> </v>
      </c>
      <c r="G1157" s="46"/>
      <c r="H1157" s="46"/>
      <c r="I1157" s="46"/>
      <c r="J1157" s="47"/>
      <c r="K1157" s="47"/>
    </row>
    <row r="1158" spans="1:11" ht="12" customHeight="1" x14ac:dyDescent="0.2">
      <c r="A1158"/>
      <c r="B1158"/>
      <c r="C1158"/>
      <c r="D1158"/>
      <c r="E1158" s="40"/>
      <c r="F1158" s="46" t="str">
        <f t="shared" si="75"/>
        <v xml:space="preserve"> </v>
      </c>
      <c r="G1158" s="46"/>
      <c r="H1158" s="46"/>
      <c r="I1158" s="46"/>
      <c r="J1158" s="47"/>
      <c r="K1158" s="47"/>
    </row>
    <row r="1159" spans="1:11" ht="12" customHeight="1" x14ac:dyDescent="0.2">
      <c r="A1159"/>
      <c r="B1159"/>
      <c r="C1159"/>
      <c r="D1159"/>
      <c r="E1159" s="40"/>
      <c r="F1159" s="46" t="str">
        <f t="shared" si="75"/>
        <v xml:space="preserve"> </v>
      </c>
      <c r="G1159" s="46"/>
      <c r="H1159" s="46"/>
      <c r="I1159" s="46"/>
      <c r="J1159" s="47"/>
      <c r="K1159" s="47"/>
    </row>
    <row r="1160" spans="1:11" ht="12" customHeight="1" x14ac:dyDescent="0.2">
      <c r="A1160"/>
      <c r="B1160"/>
      <c r="C1160"/>
      <c r="D1160"/>
      <c r="E1160" s="40"/>
      <c r="F1160" s="46" t="str">
        <f t="shared" si="75"/>
        <v xml:space="preserve"> </v>
      </c>
      <c r="G1160" s="46"/>
      <c r="H1160" s="46"/>
      <c r="I1160" s="46"/>
      <c r="J1160" s="47"/>
      <c r="K1160" s="47"/>
    </row>
    <row r="1161" spans="1:11" ht="12" customHeight="1" x14ac:dyDescent="0.2">
      <c r="A1161"/>
      <c r="B1161"/>
      <c r="C1161"/>
      <c r="D1161"/>
      <c r="E1161" s="40"/>
      <c r="F1161" s="46" t="str">
        <f t="shared" si="75"/>
        <v xml:space="preserve"> </v>
      </c>
      <c r="G1161" s="46"/>
      <c r="H1161" s="46"/>
      <c r="I1161" s="46"/>
      <c r="J1161" s="47"/>
      <c r="K1161" s="47"/>
    </row>
    <row r="1162" spans="1:11" ht="12" customHeight="1" x14ac:dyDescent="0.2">
      <c r="A1162"/>
      <c r="B1162"/>
      <c r="C1162"/>
      <c r="D1162"/>
      <c r="E1162" s="40"/>
      <c r="F1162" s="46" t="str">
        <f t="shared" si="75"/>
        <v xml:space="preserve"> </v>
      </c>
      <c r="G1162" s="46"/>
      <c r="H1162" s="46"/>
      <c r="I1162" s="46"/>
      <c r="J1162" s="47"/>
      <c r="K1162" s="47"/>
    </row>
    <row r="1163" spans="1:11" ht="12" customHeight="1" x14ac:dyDescent="0.2">
      <c r="A1163"/>
      <c r="B1163"/>
      <c r="C1163"/>
      <c r="D1163"/>
      <c r="E1163" s="40"/>
      <c r="F1163" s="46" t="str">
        <f t="shared" si="75"/>
        <v xml:space="preserve"> </v>
      </c>
      <c r="G1163" s="46"/>
      <c r="H1163" s="46"/>
      <c r="I1163" s="46"/>
      <c r="J1163" s="47"/>
      <c r="K1163" s="47"/>
    </row>
    <row r="1164" spans="1:11" ht="12" customHeight="1" x14ac:dyDescent="0.2">
      <c r="A1164"/>
      <c r="B1164"/>
      <c r="C1164"/>
      <c r="D1164"/>
      <c r="E1164" s="40"/>
      <c r="F1164" s="46" t="str">
        <f t="shared" si="75"/>
        <v xml:space="preserve"> </v>
      </c>
      <c r="G1164" s="46"/>
      <c r="H1164" s="46"/>
      <c r="I1164" s="46"/>
      <c r="J1164" s="47"/>
      <c r="K1164" s="47"/>
    </row>
    <row r="1165" spans="1:11" ht="12" customHeight="1" x14ac:dyDescent="0.2">
      <c r="A1165"/>
      <c r="B1165"/>
      <c r="C1165"/>
      <c r="D1165"/>
      <c r="E1165" s="40"/>
      <c r="F1165" s="46" t="str">
        <f t="shared" si="75"/>
        <v xml:space="preserve"> </v>
      </c>
      <c r="G1165" s="46"/>
      <c r="H1165" s="46"/>
      <c r="I1165" s="46"/>
      <c r="J1165" s="47"/>
      <c r="K1165" s="47"/>
    </row>
    <row r="1166" spans="1:11" ht="12" customHeight="1" x14ac:dyDescent="0.2">
      <c r="A1166"/>
      <c r="B1166"/>
      <c r="C1166"/>
      <c r="D1166"/>
      <c r="E1166" s="40"/>
      <c r="F1166" s="46" t="str">
        <f t="shared" si="75"/>
        <v xml:space="preserve"> </v>
      </c>
      <c r="G1166" s="46"/>
      <c r="H1166" s="46"/>
      <c r="I1166" s="46"/>
      <c r="J1166" s="47"/>
      <c r="K1166" s="47"/>
    </row>
    <row r="1167" spans="1:11" ht="12" customHeight="1" x14ac:dyDescent="0.2">
      <c r="A1167"/>
      <c r="B1167"/>
      <c r="C1167"/>
      <c r="D1167"/>
      <c r="E1167" s="40"/>
      <c r="F1167" s="46" t="str">
        <f t="shared" si="75"/>
        <v xml:space="preserve"> </v>
      </c>
      <c r="G1167" s="46"/>
      <c r="H1167" s="46"/>
      <c r="I1167" s="46"/>
      <c r="J1167" s="47"/>
      <c r="K1167" s="47"/>
    </row>
    <row r="1168" spans="1:11" ht="12" customHeight="1" x14ac:dyDescent="0.2">
      <c r="A1168"/>
      <c r="B1168"/>
      <c r="C1168"/>
      <c r="D1168"/>
      <c r="E1168" s="40"/>
      <c r="F1168" s="46" t="str">
        <f t="shared" si="75"/>
        <v xml:space="preserve"> </v>
      </c>
      <c r="G1168" s="46"/>
      <c r="H1168" s="46"/>
      <c r="I1168" s="46"/>
      <c r="J1168" s="47"/>
      <c r="K1168" s="47"/>
    </row>
    <row r="1169" spans="1:11" ht="12" customHeight="1" x14ac:dyDescent="0.2">
      <c r="A1169"/>
      <c r="B1169"/>
      <c r="C1169"/>
      <c r="D1169"/>
      <c r="E1169" s="40"/>
      <c r="F1169" s="46" t="str">
        <f t="shared" si="75"/>
        <v xml:space="preserve"> </v>
      </c>
      <c r="G1169" s="46"/>
      <c r="H1169" s="46"/>
      <c r="I1169" s="46"/>
      <c r="J1169" s="47"/>
      <c r="K1169" s="47"/>
    </row>
    <row r="1170" spans="1:11" ht="12" customHeight="1" x14ac:dyDescent="0.2">
      <c r="A1170"/>
      <c r="B1170"/>
      <c r="C1170"/>
      <c r="D1170"/>
      <c r="E1170" s="40"/>
      <c r="F1170" s="46" t="str">
        <f t="shared" si="75"/>
        <v xml:space="preserve"> </v>
      </c>
      <c r="G1170" s="46"/>
      <c r="H1170" s="46"/>
      <c r="I1170" s="46"/>
      <c r="J1170" s="47"/>
      <c r="K1170" s="47"/>
    </row>
    <row r="1171" spans="1:11" ht="12" customHeight="1" x14ac:dyDescent="0.2">
      <c r="A1171"/>
      <c r="B1171"/>
      <c r="C1171"/>
      <c r="D1171"/>
      <c r="E1171" s="40"/>
      <c r="F1171" s="46" t="str">
        <f t="shared" si="75"/>
        <v xml:space="preserve"> </v>
      </c>
      <c r="G1171" s="46"/>
      <c r="H1171" s="46"/>
      <c r="I1171" s="46"/>
      <c r="J1171" s="47"/>
      <c r="K1171" s="47"/>
    </row>
    <row r="1172" spans="1:11" ht="12" customHeight="1" x14ac:dyDescent="0.2">
      <c r="A1172"/>
      <c r="B1172"/>
      <c r="C1172"/>
      <c r="D1172"/>
      <c r="E1172" s="40"/>
      <c r="F1172" s="46" t="str">
        <f t="shared" si="75"/>
        <v xml:space="preserve"> </v>
      </c>
      <c r="G1172" s="46"/>
      <c r="H1172" s="46"/>
      <c r="I1172" s="46"/>
      <c r="J1172" s="47"/>
      <c r="K1172" s="47"/>
    </row>
    <row r="1173" spans="1:11" ht="12" customHeight="1" x14ac:dyDescent="0.2">
      <c r="A1173"/>
      <c r="B1173"/>
      <c r="C1173"/>
      <c r="D1173"/>
      <c r="E1173" s="40"/>
      <c r="F1173" s="46" t="str">
        <f t="shared" si="75"/>
        <v xml:space="preserve"> </v>
      </c>
      <c r="G1173" s="46"/>
      <c r="H1173" s="46"/>
      <c r="I1173" s="46"/>
      <c r="J1173" s="47"/>
      <c r="K1173" s="47"/>
    </row>
    <row r="1174" spans="1:11" ht="12" customHeight="1" x14ac:dyDescent="0.2">
      <c r="A1174"/>
      <c r="B1174"/>
      <c r="C1174"/>
      <c r="D1174"/>
      <c r="E1174" s="40"/>
      <c r="F1174" s="46" t="str">
        <f t="shared" si="75"/>
        <v xml:space="preserve"> </v>
      </c>
      <c r="G1174" s="46"/>
      <c r="H1174" s="46"/>
      <c r="I1174" s="46"/>
      <c r="J1174" s="47"/>
      <c r="K1174" s="47"/>
    </row>
    <row r="1175" spans="1:11" ht="12" customHeight="1" x14ac:dyDescent="0.2">
      <c r="A1175"/>
      <c r="B1175"/>
      <c r="C1175"/>
      <c r="D1175"/>
      <c r="E1175" s="40"/>
      <c r="F1175" s="46" t="str">
        <f t="shared" si="75"/>
        <v xml:space="preserve"> </v>
      </c>
      <c r="G1175" s="46"/>
      <c r="H1175" s="46"/>
      <c r="I1175" s="46"/>
      <c r="J1175" s="47"/>
      <c r="K1175" s="47"/>
    </row>
    <row r="1176" spans="1:11" ht="12" customHeight="1" x14ac:dyDescent="0.2">
      <c r="A1176"/>
      <c r="B1176"/>
      <c r="C1176"/>
      <c r="D1176"/>
      <c r="E1176" s="40"/>
      <c r="F1176" s="46" t="str">
        <f t="shared" si="75"/>
        <v xml:space="preserve"> </v>
      </c>
      <c r="G1176" s="46"/>
      <c r="H1176" s="46"/>
      <c r="I1176" s="46"/>
      <c r="J1176" s="47"/>
      <c r="K1176" s="47"/>
    </row>
    <row r="1177" spans="1:11" ht="12" customHeight="1" x14ac:dyDescent="0.2">
      <c r="A1177"/>
      <c r="B1177"/>
      <c r="C1177"/>
      <c r="D1177"/>
      <c r="E1177" s="40"/>
      <c r="F1177" s="46" t="str">
        <f t="shared" si="75"/>
        <v xml:space="preserve"> </v>
      </c>
      <c r="G1177" s="46"/>
      <c r="H1177" s="46"/>
      <c r="I1177" s="46"/>
      <c r="J1177" s="47"/>
      <c r="K1177" s="47"/>
    </row>
    <row r="1178" spans="1:11" ht="12" customHeight="1" x14ac:dyDescent="0.2">
      <c r="A1178"/>
      <c r="B1178"/>
      <c r="C1178"/>
      <c r="D1178"/>
      <c r="E1178" s="40"/>
      <c r="F1178" s="46" t="str">
        <f t="shared" si="75"/>
        <v xml:space="preserve"> </v>
      </c>
      <c r="G1178" s="46"/>
      <c r="H1178" s="46"/>
      <c r="I1178" s="46"/>
      <c r="J1178" s="47"/>
      <c r="K1178" s="47"/>
    </row>
    <row r="1179" spans="1:11" ht="12" customHeight="1" x14ac:dyDescent="0.2">
      <c r="A1179"/>
      <c r="B1179"/>
      <c r="C1179"/>
      <c r="D1179"/>
      <c r="E1179" s="40"/>
      <c r="F1179" s="46" t="str">
        <f t="shared" si="75"/>
        <v xml:space="preserve"> </v>
      </c>
      <c r="G1179" s="46"/>
      <c r="H1179" s="46"/>
      <c r="I1179" s="46"/>
      <c r="J1179" s="47"/>
      <c r="K1179" s="47"/>
    </row>
    <row r="1180" spans="1:11" ht="12" customHeight="1" x14ac:dyDescent="0.2">
      <c r="A1180"/>
      <c r="B1180"/>
      <c r="C1180"/>
      <c r="D1180"/>
      <c r="E1180" s="40"/>
      <c r="F1180" s="46" t="str">
        <f t="shared" si="75"/>
        <v xml:space="preserve"> </v>
      </c>
      <c r="G1180" s="46"/>
      <c r="H1180" s="46"/>
      <c r="I1180" s="46"/>
      <c r="J1180" s="47"/>
      <c r="K1180" s="47"/>
    </row>
    <row r="1181" spans="1:11" ht="12" customHeight="1" x14ac:dyDescent="0.2">
      <c r="A1181"/>
      <c r="B1181"/>
      <c r="C1181"/>
      <c r="D1181"/>
      <c r="E1181" s="40"/>
      <c r="F1181" s="46" t="str">
        <f t="shared" si="75"/>
        <v xml:space="preserve"> </v>
      </c>
      <c r="G1181" s="46"/>
      <c r="H1181" s="46"/>
      <c r="I1181" s="46"/>
      <c r="J1181" s="47"/>
      <c r="K1181" s="47"/>
    </row>
    <row r="1182" spans="1:11" ht="12" customHeight="1" x14ac:dyDescent="0.2">
      <c r="A1182"/>
      <c r="B1182"/>
      <c r="C1182"/>
      <c r="D1182"/>
      <c r="E1182" s="40"/>
      <c r="F1182" s="46" t="str">
        <f t="shared" si="75"/>
        <v xml:space="preserve"> </v>
      </c>
      <c r="G1182" s="46"/>
      <c r="H1182" s="46"/>
      <c r="I1182" s="46"/>
      <c r="J1182" s="47"/>
      <c r="K1182" s="47"/>
    </row>
    <row r="1183" spans="1:11" ht="12" customHeight="1" x14ac:dyDescent="0.2">
      <c r="A1183"/>
      <c r="B1183"/>
      <c r="C1183"/>
      <c r="D1183"/>
      <c r="E1183" s="40"/>
      <c r="F1183" s="46" t="str">
        <f t="shared" ref="F1183:F1246" si="76">A1183&amp;" "&amp;B1183</f>
        <v xml:space="preserve"> </v>
      </c>
      <c r="G1183" s="46"/>
      <c r="H1183" s="46"/>
      <c r="I1183" s="46"/>
      <c r="J1183" s="47"/>
      <c r="K1183" s="47"/>
    </row>
    <row r="1184" spans="1:11" ht="12" customHeight="1" x14ac:dyDescent="0.2">
      <c r="A1184"/>
      <c r="B1184"/>
      <c r="C1184"/>
      <c r="D1184"/>
      <c r="E1184" s="40"/>
      <c r="F1184" s="46" t="str">
        <f t="shared" si="76"/>
        <v xml:space="preserve"> </v>
      </c>
      <c r="G1184" s="46"/>
      <c r="H1184" s="46"/>
      <c r="I1184" s="46"/>
      <c r="J1184" s="47"/>
      <c r="K1184" s="47"/>
    </row>
    <row r="1185" spans="1:11" ht="12" customHeight="1" x14ac:dyDescent="0.2">
      <c r="A1185"/>
      <c r="B1185"/>
      <c r="C1185"/>
      <c r="D1185"/>
      <c r="E1185" s="40"/>
      <c r="F1185" s="46" t="str">
        <f t="shared" si="76"/>
        <v xml:space="preserve"> </v>
      </c>
      <c r="G1185" s="46"/>
      <c r="H1185" s="46"/>
      <c r="I1185" s="46"/>
      <c r="J1185" s="47"/>
      <c r="K1185" s="47"/>
    </row>
    <row r="1186" spans="1:11" ht="12" customHeight="1" x14ac:dyDescent="0.2">
      <c r="A1186"/>
      <c r="B1186"/>
      <c r="C1186"/>
      <c r="D1186"/>
      <c r="E1186" s="40"/>
      <c r="F1186" s="46" t="str">
        <f t="shared" si="76"/>
        <v xml:space="preserve"> </v>
      </c>
      <c r="G1186" s="46"/>
      <c r="H1186" s="46"/>
      <c r="I1186" s="46"/>
      <c r="J1186" s="47"/>
      <c r="K1186" s="47"/>
    </row>
    <row r="1187" spans="1:11" ht="12" customHeight="1" x14ac:dyDescent="0.2">
      <c r="A1187"/>
      <c r="B1187"/>
      <c r="C1187"/>
      <c r="D1187"/>
      <c r="E1187" s="40"/>
      <c r="F1187" s="46" t="str">
        <f t="shared" si="76"/>
        <v xml:space="preserve"> </v>
      </c>
      <c r="G1187" s="46"/>
      <c r="H1187" s="46"/>
      <c r="I1187" s="46"/>
      <c r="J1187" s="47"/>
      <c r="K1187" s="47"/>
    </row>
    <row r="1188" spans="1:11" ht="12" customHeight="1" x14ac:dyDescent="0.2">
      <c r="A1188"/>
      <c r="B1188"/>
      <c r="C1188"/>
      <c r="D1188"/>
      <c r="E1188" s="40"/>
      <c r="F1188" s="46" t="str">
        <f t="shared" si="76"/>
        <v xml:space="preserve"> </v>
      </c>
      <c r="G1188" s="46"/>
      <c r="H1188" s="46"/>
      <c r="I1188" s="46"/>
      <c r="J1188" s="47"/>
      <c r="K1188" s="47"/>
    </row>
    <row r="1189" spans="1:11" ht="12" customHeight="1" x14ac:dyDescent="0.2">
      <c r="A1189"/>
      <c r="B1189"/>
      <c r="C1189"/>
      <c r="D1189"/>
      <c r="E1189" s="40"/>
      <c r="F1189" s="46" t="str">
        <f t="shared" si="76"/>
        <v xml:space="preserve"> </v>
      </c>
      <c r="G1189" s="46"/>
      <c r="H1189" s="46"/>
      <c r="I1189" s="46"/>
      <c r="J1189" s="47"/>
      <c r="K1189" s="47"/>
    </row>
    <row r="1190" spans="1:11" ht="12" customHeight="1" x14ac:dyDescent="0.2">
      <c r="A1190"/>
      <c r="B1190"/>
      <c r="C1190"/>
      <c r="D1190"/>
      <c r="E1190" s="40"/>
      <c r="F1190" s="46" t="str">
        <f t="shared" si="76"/>
        <v xml:space="preserve"> </v>
      </c>
      <c r="G1190" s="46"/>
      <c r="H1190" s="46"/>
      <c r="I1190" s="46"/>
      <c r="J1190" s="47"/>
      <c r="K1190" s="47"/>
    </row>
    <row r="1191" spans="1:11" ht="12" customHeight="1" x14ac:dyDescent="0.2">
      <c r="A1191"/>
      <c r="B1191"/>
      <c r="C1191"/>
      <c r="D1191"/>
      <c r="E1191" s="40"/>
      <c r="F1191" s="46" t="str">
        <f t="shared" si="76"/>
        <v xml:space="preserve"> </v>
      </c>
      <c r="G1191" s="46"/>
      <c r="H1191" s="46"/>
      <c r="I1191" s="46"/>
      <c r="J1191" s="47"/>
      <c r="K1191" s="47"/>
    </row>
    <row r="1192" spans="1:11" ht="12" customHeight="1" x14ac:dyDescent="0.2">
      <c r="A1192"/>
      <c r="B1192"/>
      <c r="C1192"/>
      <c r="D1192"/>
      <c r="E1192" s="40"/>
      <c r="F1192" s="46" t="str">
        <f t="shared" si="76"/>
        <v xml:space="preserve"> </v>
      </c>
      <c r="G1192" s="46"/>
      <c r="H1192" s="46"/>
      <c r="I1192" s="46"/>
      <c r="J1192" s="47"/>
      <c r="K1192" s="47"/>
    </row>
    <row r="1193" spans="1:11" ht="12" customHeight="1" x14ac:dyDescent="0.2">
      <c r="A1193"/>
      <c r="B1193"/>
      <c r="C1193"/>
      <c r="D1193"/>
      <c r="E1193" s="40"/>
      <c r="F1193" s="46" t="str">
        <f t="shared" si="76"/>
        <v xml:space="preserve"> </v>
      </c>
      <c r="G1193" s="46"/>
      <c r="H1193" s="46"/>
      <c r="I1193" s="46"/>
      <c r="J1193" s="47"/>
      <c r="K1193" s="47"/>
    </row>
    <row r="1194" spans="1:11" ht="12" customHeight="1" x14ac:dyDescent="0.2">
      <c r="A1194"/>
      <c r="B1194"/>
      <c r="C1194"/>
      <c r="D1194"/>
      <c r="E1194" s="40"/>
      <c r="F1194" s="46" t="str">
        <f t="shared" si="76"/>
        <v xml:space="preserve"> </v>
      </c>
      <c r="G1194" s="46"/>
      <c r="H1194" s="46"/>
      <c r="I1194" s="46"/>
      <c r="J1194" s="47"/>
      <c r="K1194" s="47"/>
    </row>
    <row r="1195" spans="1:11" ht="12" customHeight="1" x14ac:dyDescent="0.2">
      <c r="A1195"/>
      <c r="B1195"/>
      <c r="C1195"/>
      <c r="D1195"/>
      <c r="E1195" s="40"/>
      <c r="F1195" s="46" t="str">
        <f t="shared" si="76"/>
        <v xml:space="preserve"> </v>
      </c>
      <c r="G1195" s="46"/>
      <c r="H1195" s="46"/>
      <c r="I1195" s="46"/>
      <c r="J1195" s="47"/>
      <c r="K1195" s="47"/>
    </row>
    <row r="1196" spans="1:11" ht="12" customHeight="1" x14ac:dyDescent="0.2">
      <c r="A1196"/>
      <c r="B1196"/>
      <c r="C1196"/>
      <c r="D1196"/>
      <c r="E1196" s="40"/>
      <c r="F1196" s="46" t="str">
        <f t="shared" si="76"/>
        <v xml:space="preserve"> </v>
      </c>
      <c r="G1196" s="46"/>
      <c r="H1196" s="46"/>
      <c r="I1196" s="46"/>
      <c r="J1196" s="47"/>
      <c r="K1196" s="47"/>
    </row>
    <row r="1197" spans="1:11" ht="12" customHeight="1" x14ac:dyDescent="0.2">
      <c r="A1197"/>
      <c r="B1197"/>
      <c r="C1197"/>
      <c r="D1197"/>
      <c r="E1197" s="40"/>
      <c r="F1197" s="46" t="str">
        <f t="shared" si="76"/>
        <v xml:space="preserve"> </v>
      </c>
      <c r="G1197" s="46"/>
      <c r="H1197" s="46"/>
      <c r="I1197" s="46"/>
      <c r="J1197" s="47"/>
      <c r="K1197" s="47"/>
    </row>
    <row r="1198" spans="1:11" ht="12" customHeight="1" x14ac:dyDescent="0.2">
      <c r="A1198"/>
      <c r="B1198"/>
      <c r="C1198"/>
      <c r="D1198"/>
      <c r="E1198" s="40"/>
      <c r="F1198" s="46" t="str">
        <f t="shared" si="76"/>
        <v xml:space="preserve"> </v>
      </c>
      <c r="G1198" s="46"/>
      <c r="H1198" s="46"/>
      <c r="I1198" s="46"/>
      <c r="J1198" s="47"/>
      <c r="K1198" s="47"/>
    </row>
    <row r="1199" spans="1:11" ht="12" customHeight="1" x14ac:dyDescent="0.2">
      <c r="A1199"/>
      <c r="B1199"/>
      <c r="C1199"/>
      <c r="D1199"/>
      <c r="E1199" s="40"/>
      <c r="F1199" s="46" t="str">
        <f t="shared" si="76"/>
        <v xml:space="preserve"> </v>
      </c>
      <c r="G1199" s="46"/>
      <c r="H1199" s="46"/>
      <c r="I1199" s="46"/>
      <c r="J1199" s="47"/>
      <c r="K1199" s="47"/>
    </row>
    <row r="1200" spans="1:11" ht="12" customHeight="1" x14ac:dyDescent="0.2">
      <c r="A1200"/>
      <c r="B1200"/>
      <c r="C1200"/>
      <c r="D1200"/>
      <c r="E1200" s="40"/>
      <c r="F1200" s="46" t="str">
        <f t="shared" si="76"/>
        <v xml:space="preserve"> </v>
      </c>
      <c r="G1200" s="46"/>
      <c r="H1200" s="46"/>
      <c r="I1200" s="46"/>
      <c r="J1200" s="47"/>
      <c r="K1200" s="47"/>
    </row>
    <row r="1201" spans="1:11" ht="12" customHeight="1" x14ac:dyDescent="0.2">
      <c r="A1201"/>
      <c r="B1201"/>
      <c r="C1201"/>
      <c r="D1201"/>
      <c r="E1201" s="40"/>
      <c r="F1201" s="46" t="str">
        <f t="shared" si="76"/>
        <v xml:space="preserve"> </v>
      </c>
      <c r="G1201" s="46"/>
      <c r="H1201" s="46"/>
      <c r="I1201" s="46"/>
      <c r="J1201" s="47"/>
      <c r="K1201" s="47"/>
    </row>
    <row r="1202" spans="1:11" ht="12" customHeight="1" x14ac:dyDescent="0.2">
      <c r="A1202"/>
      <c r="B1202"/>
      <c r="C1202"/>
      <c r="D1202"/>
      <c r="E1202" s="40"/>
      <c r="F1202" s="46" t="str">
        <f t="shared" si="76"/>
        <v xml:space="preserve"> </v>
      </c>
      <c r="G1202" s="46"/>
      <c r="H1202" s="46"/>
      <c r="I1202" s="46"/>
      <c r="J1202" s="47"/>
      <c r="K1202" s="47"/>
    </row>
    <row r="1203" spans="1:11" ht="12" customHeight="1" x14ac:dyDescent="0.2">
      <c r="A1203"/>
      <c r="B1203"/>
      <c r="C1203"/>
      <c r="D1203"/>
      <c r="E1203" s="40"/>
      <c r="F1203" s="46" t="str">
        <f t="shared" si="76"/>
        <v xml:space="preserve"> </v>
      </c>
      <c r="G1203" s="46"/>
      <c r="H1203" s="46"/>
      <c r="I1203" s="46"/>
      <c r="J1203" s="47"/>
      <c r="K1203" s="47"/>
    </row>
    <row r="1204" spans="1:11" ht="12" customHeight="1" x14ac:dyDescent="0.2">
      <c r="A1204"/>
      <c r="B1204"/>
      <c r="C1204"/>
      <c r="D1204"/>
      <c r="E1204" s="40"/>
      <c r="F1204" s="46" t="str">
        <f t="shared" si="76"/>
        <v xml:space="preserve"> </v>
      </c>
      <c r="G1204" s="46"/>
      <c r="H1204" s="46"/>
      <c r="I1204" s="46"/>
      <c r="J1204" s="47"/>
      <c r="K1204" s="47"/>
    </row>
    <row r="1205" spans="1:11" ht="12" customHeight="1" x14ac:dyDescent="0.2">
      <c r="A1205"/>
      <c r="B1205"/>
      <c r="C1205"/>
      <c r="D1205"/>
      <c r="E1205" s="40"/>
      <c r="F1205" s="46" t="str">
        <f t="shared" si="76"/>
        <v xml:space="preserve"> </v>
      </c>
      <c r="G1205" s="46"/>
      <c r="H1205" s="46"/>
      <c r="I1205" s="46"/>
      <c r="J1205" s="47"/>
      <c r="K1205" s="47"/>
    </row>
    <row r="1206" spans="1:11" ht="12" customHeight="1" x14ac:dyDescent="0.2">
      <c r="A1206"/>
      <c r="B1206"/>
      <c r="C1206"/>
      <c r="D1206"/>
      <c r="E1206" s="40"/>
      <c r="F1206" s="46" t="str">
        <f t="shared" si="76"/>
        <v xml:space="preserve"> </v>
      </c>
      <c r="G1206" s="46"/>
      <c r="H1206" s="46"/>
      <c r="I1206" s="46"/>
      <c r="J1206" s="47"/>
      <c r="K1206" s="47"/>
    </row>
    <row r="1207" spans="1:11" ht="12" customHeight="1" x14ac:dyDescent="0.2">
      <c r="A1207"/>
      <c r="B1207"/>
      <c r="C1207"/>
      <c r="D1207"/>
      <c r="E1207" s="40"/>
      <c r="F1207" s="46" t="str">
        <f t="shared" si="76"/>
        <v xml:space="preserve"> </v>
      </c>
      <c r="G1207" s="46"/>
      <c r="H1207" s="46"/>
      <c r="I1207" s="46"/>
      <c r="J1207" s="47"/>
      <c r="K1207" s="47"/>
    </row>
    <row r="1208" spans="1:11" ht="12" customHeight="1" x14ac:dyDescent="0.2">
      <c r="A1208"/>
      <c r="B1208"/>
      <c r="C1208"/>
      <c r="D1208"/>
      <c r="E1208" s="40"/>
      <c r="F1208" s="46" t="str">
        <f t="shared" si="76"/>
        <v xml:space="preserve"> </v>
      </c>
      <c r="G1208" s="46"/>
      <c r="H1208" s="46"/>
      <c r="I1208" s="46"/>
      <c r="J1208" s="47"/>
      <c r="K1208" s="47"/>
    </row>
    <row r="1209" spans="1:11" ht="12" customHeight="1" x14ac:dyDescent="0.2">
      <c r="A1209"/>
      <c r="B1209"/>
      <c r="C1209"/>
      <c r="D1209"/>
      <c r="E1209" s="40"/>
      <c r="F1209" s="46" t="str">
        <f t="shared" si="76"/>
        <v xml:space="preserve"> </v>
      </c>
      <c r="G1209" s="46"/>
      <c r="H1209" s="46"/>
      <c r="I1209" s="46"/>
      <c r="J1209" s="47"/>
      <c r="K1209" s="47"/>
    </row>
    <row r="1210" spans="1:11" ht="12" customHeight="1" x14ac:dyDescent="0.2">
      <c r="A1210"/>
      <c r="B1210"/>
      <c r="C1210"/>
      <c r="D1210"/>
      <c r="E1210" s="40"/>
      <c r="F1210" s="46" t="str">
        <f t="shared" si="76"/>
        <v xml:space="preserve"> </v>
      </c>
      <c r="G1210" s="46"/>
      <c r="H1210" s="46"/>
      <c r="I1210" s="46"/>
      <c r="J1210" s="47"/>
      <c r="K1210" s="47"/>
    </row>
    <row r="1211" spans="1:11" ht="12" customHeight="1" x14ac:dyDescent="0.2">
      <c r="A1211"/>
      <c r="B1211"/>
      <c r="C1211"/>
      <c r="D1211"/>
      <c r="E1211" s="40"/>
      <c r="F1211" s="46" t="str">
        <f t="shared" si="76"/>
        <v xml:space="preserve"> </v>
      </c>
      <c r="G1211" s="46"/>
      <c r="H1211" s="46"/>
      <c r="I1211" s="46"/>
      <c r="J1211" s="47"/>
      <c r="K1211" s="47"/>
    </row>
    <row r="1212" spans="1:11" ht="12" customHeight="1" x14ac:dyDescent="0.2">
      <c r="A1212"/>
      <c r="B1212"/>
      <c r="C1212"/>
      <c r="D1212"/>
      <c r="E1212" s="40"/>
      <c r="F1212" s="46" t="str">
        <f t="shared" si="76"/>
        <v xml:space="preserve"> </v>
      </c>
      <c r="G1212" s="46"/>
      <c r="H1212" s="46"/>
      <c r="I1212" s="46"/>
      <c r="J1212" s="47"/>
      <c r="K1212" s="47"/>
    </row>
    <row r="1213" spans="1:11" ht="12" customHeight="1" x14ac:dyDescent="0.2">
      <c r="A1213"/>
      <c r="B1213"/>
      <c r="C1213"/>
      <c r="D1213"/>
      <c r="E1213" s="40"/>
      <c r="F1213" s="46" t="str">
        <f t="shared" si="76"/>
        <v xml:space="preserve"> </v>
      </c>
      <c r="G1213" s="46"/>
      <c r="H1213" s="46"/>
      <c r="I1213" s="46"/>
      <c r="J1213" s="47"/>
      <c r="K1213" s="47"/>
    </row>
    <row r="1214" spans="1:11" ht="12" customHeight="1" x14ac:dyDescent="0.2">
      <c r="A1214"/>
      <c r="B1214"/>
      <c r="C1214"/>
      <c r="D1214"/>
      <c r="E1214" s="40"/>
      <c r="F1214" s="46" t="str">
        <f t="shared" si="76"/>
        <v xml:space="preserve"> </v>
      </c>
      <c r="G1214" s="46"/>
      <c r="H1214" s="46"/>
      <c r="I1214" s="46"/>
      <c r="J1214" s="47"/>
      <c r="K1214" s="47"/>
    </row>
    <row r="1215" spans="1:11" ht="12" customHeight="1" x14ac:dyDescent="0.2">
      <c r="A1215"/>
      <c r="B1215"/>
      <c r="C1215"/>
      <c r="D1215"/>
      <c r="E1215" s="40"/>
      <c r="F1215" s="46" t="str">
        <f t="shared" si="76"/>
        <v xml:space="preserve"> </v>
      </c>
      <c r="G1215" s="46"/>
      <c r="H1215" s="46"/>
      <c r="I1215" s="46"/>
      <c r="J1215" s="47"/>
      <c r="K1215" s="47"/>
    </row>
    <row r="1216" spans="1:11" ht="12" customHeight="1" x14ac:dyDescent="0.2">
      <c r="A1216"/>
      <c r="B1216"/>
      <c r="C1216"/>
      <c r="D1216"/>
      <c r="E1216" s="40"/>
      <c r="F1216" s="46" t="str">
        <f t="shared" si="76"/>
        <v xml:space="preserve"> </v>
      </c>
      <c r="G1216" s="46"/>
      <c r="H1216" s="46"/>
      <c r="I1216" s="46"/>
      <c r="J1216" s="47"/>
      <c r="K1216" s="47"/>
    </row>
    <row r="1217" spans="1:11" ht="12" customHeight="1" x14ac:dyDescent="0.2">
      <c r="A1217"/>
      <c r="B1217"/>
      <c r="C1217"/>
      <c r="D1217"/>
      <c r="E1217" s="40"/>
      <c r="F1217" s="46" t="str">
        <f t="shared" si="76"/>
        <v xml:space="preserve"> </v>
      </c>
      <c r="G1217" s="46"/>
      <c r="H1217" s="46"/>
      <c r="I1217" s="46"/>
      <c r="J1217" s="47"/>
      <c r="K1217" s="47"/>
    </row>
    <row r="1218" spans="1:11" ht="12" customHeight="1" x14ac:dyDescent="0.2">
      <c r="A1218"/>
      <c r="B1218"/>
      <c r="C1218"/>
      <c r="D1218"/>
      <c r="E1218" s="40"/>
      <c r="F1218" s="46" t="str">
        <f t="shared" si="76"/>
        <v xml:space="preserve"> </v>
      </c>
      <c r="G1218" s="46"/>
      <c r="H1218" s="46"/>
      <c r="I1218" s="46"/>
      <c r="J1218" s="47"/>
      <c r="K1218" s="47"/>
    </row>
    <row r="1219" spans="1:11" ht="12" customHeight="1" x14ac:dyDescent="0.2">
      <c r="A1219"/>
      <c r="B1219"/>
      <c r="C1219"/>
      <c r="D1219"/>
      <c r="E1219" s="40"/>
      <c r="F1219" s="46" t="str">
        <f t="shared" si="76"/>
        <v xml:space="preserve"> </v>
      </c>
      <c r="G1219" s="46"/>
      <c r="H1219" s="46"/>
      <c r="I1219" s="46"/>
      <c r="J1219" s="47"/>
      <c r="K1219" s="47"/>
    </row>
    <row r="1220" spans="1:11" ht="12" customHeight="1" x14ac:dyDescent="0.2">
      <c r="A1220"/>
      <c r="B1220"/>
      <c r="C1220"/>
      <c r="D1220"/>
      <c r="E1220" s="40"/>
      <c r="F1220" s="46" t="str">
        <f t="shared" si="76"/>
        <v xml:space="preserve"> </v>
      </c>
      <c r="G1220" s="46"/>
      <c r="H1220" s="46"/>
      <c r="I1220" s="46"/>
      <c r="J1220" s="47"/>
      <c r="K1220" s="47"/>
    </row>
    <row r="1221" spans="1:11" ht="12" customHeight="1" x14ac:dyDescent="0.2">
      <c r="A1221"/>
      <c r="B1221"/>
      <c r="C1221"/>
      <c r="D1221"/>
      <c r="E1221" s="40"/>
      <c r="F1221" s="46" t="str">
        <f t="shared" si="76"/>
        <v xml:space="preserve"> </v>
      </c>
      <c r="G1221" s="46"/>
      <c r="H1221" s="46"/>
      <c r="I1221" s="46"/>
      <c r="J1221" s="47"/>
      <c r="K1221" s="47"/>
    </row>
    <row r="1222" spans="1:11" ht="12" customHeight="1" x14ac:dyDescent="0.2">
      <c r="A1222"/>
      <c r="B1222"/>
      <c r="C1222"/>
      <c r="D1222"/>
      <c r="E1222" s="40"/>
      <c r="F1222" s="46" t="str">
        <f t="shared" si="76"/>
        <v xml:space="preserve"> </v>
      </c>
      <c r="G1222" s="46"/>
      <c r="H1222" s="46"/>
      <c r="I1222" s="46"/>
      <c r="J1222" s="47"/>
      <c r="K1222" s="47"/>
    </row>
    <row r="1223" spans="1:11" ht="12" customHeight="1" x14ac:dyDescent="0.2">
      <c r="A1223"/>
      <c r="B1223"/>
      <c r="C1223"/>
      <c r="D1223"/>
      <c r="E1223" s="40"/>
      <c r="F1223" s="46" t="str">
        <f t="shared" si="76"/>
        <v xml:space="preserve"> </v>
      </c>
      <c r="G1223" s="46"/>
      <c r="H1223" s="46"/>
      <c r="I1223" s="46"/>
      <c r="J1223" s="47"/>
      <c r="K1223" s="47"/>
    </row>
    <row r="1224" spans="1:11" ht="12" customHeight="1" x14ac:dyDescent="0.2">
      <c r="A1224"/>
      <c r="B1224"/>
      <c r="C1224"/>
      <c r="D1224"/>
      <c r="E1224" s="40"/>
      <c r="F1224" s="46" t="str">
        <f t="shared" si="76"/>
        <v xml:space="preserve"> </v>
      </c>
      <c r="G1224" s="46"/>
      <c r="H1224" s="46"/>
      <c r="I1224" s="46"/>
      <c r="J1224" s="47"/>
      <c r="K1224" s="47"/>
    </row>
    <row r="1225" spans="1:11" ht="12" customHeight="1" x14ac:dyDescent="0.2">
      <c r="A1225"/>
      <c r="B1225"/>
      <c r="C1225"/>
      <c r="D1225"/>
      <c r="E1225" s="40"/>
      <c r="F1225" s="46" t="str">
        <f t="shared" si="76"/>
        <v xml:space="preserve"> </v>
      </c>
      <c r="G1225" s="46"/>
      <c r="H1225" s="46"/>
      <c r="I1225" s="46"/>
      <c r="J1225" s="47"/>
      <c r="K1225" s="47"/>
    </row>
    <row r="1226" spans="1:11" ht="12" customHeight="1" x14ac:dyDescent="0.2">
      <c r="A1226"/>
      <c r="B1226"/>
      <c r="C1226"/>
      <c r="D1226"/>
      <c r="E1226" s="40"/>
      <c r="F1226" s="46" t="str">
        <f t="shared" si="76"/>
        <v xml:space="preserve"> </v>
      </c>
      <c r="G1226" s="46"/>
      <c r="H1226" s="46"/>
      <c r="I1226" s="46"/>
      <c r="J1226" s="47"/>
      <c r="K1226" s="47"/>
    </row>
    <row r="1227" spans="1:11" ht="12" customHeight="1" x14ac:dyDescent="0.2">
      <c r="A1227"/>
      <c r="B1227"/>
      <c r="C1227"/>
      <c r="D1227"/>
      <c r="E1227" s="40"/>
      <c r="F1227" s="46" t="str">
        <f t="shared" si="76"/>
        <v xml:space="preserve"> </v>
      </c>
      <c r="G1227" s="46"/>
      <c r="H1227" s="46"/>
      <c r="I1227" s="46"/>
      <c r="J1227" s="47"/>
      <c r="K1227" s="47"/>
    </row>
    <row r="1228" spans="1:11" ht="12" customHeight="1" x14ac:dyDescent="0.2">
      <c r="A1228"/>
      <c r="B1228"/>
      <c r="C1228"/>
      <c r="D1228"/>
      <c r="E1228" s="40"/>
      <c r="F1228" s="46" t="str">
        <f t="shared" si="76"/>
        <v xml:space="preserve"> </v>
      </c>
      <c r="G1228" s="46"/>
      <c r="H1228" s="46"/>
      <c r="I1228" s="46"/>
      <c r="J1228" s="47"/>
      <c r="K1228" s="47"/>
    </row>
    <row r="1229" spans="1:11" ht="12" customHeight="1" x14ac:dyDescent="0.2">
      <c r="A1229"/>
      <c r="B1229"/>
      <c r="C1229"/>
      <c r="D1229"/>
      <c r="E1229" s="40"/>
      <c r="F1229" s="46" t="str">
        <f t="shared" si="76"/>
        <v xml:space="preserve"> </v>
      </c>
      <c r="G1229" s="46"/>
      <c r="H1229" s="46"/>
      <c r="I1229" s="46"/>
      <c r="J1229" s="47"/>
      <c r="K1229" s="47"/>
    </row>
    <row r="1230" spans="1:11" ht="12" customHeight="1" x14ac:dyDescent="0.2">
      <c r="A1230"/>
      <c r="B1230"/>
      <c r="C1230"/>
      <c r="D1230"/>
      <c r="E1230" s="40"/>
      <c r="F1230" s="46" t="str">
        <f t="shared" si="76"/>
        <v xml:space="preserve"> </v>
      </c>
      <c r="G1230" s="46"/>
      <c r="H1230" s="46"/>
      <c r="I1230" s="46"/>
      <c r="J1230" s="47"/>
      <c r="K1230" s="47"/>
    </row>
    <row r="1231" spans="1:11" ht="12" customHeight="1" x14ac:dyDescent="0.2">
      <c r="A1231"/>
      <c r="B1231"/>
      <c r="C1231"/>
      <c r="D1231"/>
      <c r="E1231" s="40"/>
      <c r="F1231" s="46" t="str">
        <f t="shared" si="76"/>
        <v xml:space="preserve"> </v>
      </c>
      <c r="G1231" s="46"/>
      <c r="H1231" s="46"/>
      <c r="I1231" s="46"/>
      <c r="J1231" s="47"/>
      <c r="K1231" s="47"/>
    </row>
    <row r="1232" spans="1:11" ht="12" customHeight="1" x14ac:dyDescent="0.2">
      <c r="A1232"/>
      <c r="B1232"/>
      <c r="C1232"/>
      <c r="D1232"/>
      <c r="E1232" s="40"/>
      <c r="F1232" s="46" t="str">
        <f t="shared" si="76"/>
        <v xml:space="preserve"> </v>
      </c>
      <c r="G1232" s="46"/>
      <c r="H1232" s="46"/>
      <c r="I1232" s="46"/>
      <c r="J1232" s="47"/>
      <c r="K1232" s="47"/>
    </row>
    <row r="1233" spans="1:11" ht="12" customHeight="1" x14ac:dyDescent="0.2">
      <c r="A1233"/>
      <c r="B1233"/>
      <c r="C1233"/>
      <c r="D1233"/>
      <c r="E1233" s="40"/>
      <c r="F1233" s="46" t="str">
        <f t="shared" si="76"/>
        <v xml:space="preserve"> </v>
      </c>
      <c r="G1233" s="46"/>
      <c r="H1233" s="46"/>
      <c r="I1233" s="46"/>
      <c r="J1233" s="47"/>
      <c r="K1233" s="47"/>
    </row>
    <row r="1234" spans="1:11" ht="12" customHeight="1" x14ac:dyDescent="0.2">
      <c r="A1234"/>
      <c r="B1234"/>
      <c r="C1234"/>
      <c r="D1234"/>
      <c r="E1234" s="40"/>
      <c r="F1234" s="46" t="str">
        <f t="shared" si="76"/>
        <v xml:space="preserve"> </v>
      </c>
      <c r="G1234" s="46"/>
      <c r="H1234" s="46"/>
      <c r="I1234" s="46"/>
      <c r="J1234" s="47"/>
      <c r="K1234" s="47"/>
    </row>
    <row r="1235" spans="1:11" ht="12" customHeight="1" x14ac:dyDescent="0.2">
      <c r="A1235"/>
      <c r="B1235"/>
      <c r="C1235"/>
      <c r="D1235"/>
      <c r="E1235" s="40"/>
      <c r="F1235" s="46" t="str">
        <f t="shared" si="76"/>
        <v xml:space="preserve"> </v>
      </c>
      <c r="G1235" s="46"/>
      <c r="H1235" s="46"/>
      <c r="I1235" s="46"/>
      <c r="J1235" s="47"/>
      <c r="K1235" s="47"/>
    </row>
    <row r="1236" spans="1:11" ht="12" customHeight="1" x14ac:dyDescent="0.2">
      <c r="A1236"/>
      <c r="B1236"/>
      <c r="C1236"/>
      <c r="D1236"/>
      <c r="E1236" s="40"/>
      <c r="F1236" s="46" t="str">
        <f t="shared" si="76"/>
        <v xml:space="preserve"> </v>
      </c>
      <c r="G1236" s="46"/>
      <c r="H1236" s="46"/>
      <c r="I1236" s="46"/>
      <c r="J1236" s="47"/>
      <c r="K1236" s="47"/>
    </row>
    <row r="1237" spans="1:11" ht="12" customHeight="1" x14ac:dyDescent="0.2">
      <c r="A1237"/>
      <c r="B1237"/>
      <c r="C1237"/>
      <c r="D1237"/>
      <c r="E1237" s="40"/>
      <c r="F1237" s="46" t="str">
        <f t="shared" si="76"/>
        <v xml:space="preserve"> </v>
      </c>
      <c r="G1237" s="46"/>
      <c r="H1237" s="46"/>
      <c r="I1237" s="46"/>
      <c r="J1237" s="47"/>
      <c r="K1237" s="47"/>
    </row>
    <row r="1238" spans="1:11" ht="12" customHeight="1" x14ac:dyDescent="0.2">
      <c r="A1238"/>
      <c r="B1238"/>
      <c r="C1238"/>
      <c r="D1238"/>
      <c r="E1238" s="40"/>
      <c r="F1238" s="46" t="str">
        <f t="shared" si="76"/>
        <v xml:space="preserve"> </v>
      </c>
      <c r="G1238" s="46"/>
      <c r="H1238" s="46"/>
      <c r="I1238" s="46"/>
      <c r="J1238" s="47"/>
      <c r="K1238" s="47"/>
    </row>
    <row r="1239" spans="1:11" ht="12" customHeight="1" x14ac:dyDescent="0.2">
      <c r="A1239"/>
      <c r="B1239"/>
      <c r="C1239"/>
      <c r="D1239"/>
      <c r="E1239" s="40"/>
      <c r="F1239" s="46" t="str">
        <f t="shared" si="76"/>
        <v xml:space="preserve"> </v>
      </c>
      <c r="G1239" s="46"/>
      <c r="H1239" s="46"/>
      <c r="I1239" s="46"/>
      <c r="J1239" s="47"/>
      <c r="K1239" s="47"/>
    </row>
    <row r="1240" spans="1:11" ht="12" customHeight="1" x14ac:dyDescent="0.2">
      <c r="A1240"/>
      <c r="B1240"/>
      <c r="C1240"/>
      <c r="D1240"/>
      <c r="E1240" s="40"/>
      <c r="F1240" s="46" t="str">
        <f t="shared" si="76"/>
        <v xml:space="preserve"> </v>
      </c>
      <c r="G1240" s="46"/>
      <c r="H1240" s="46"/>
      <c r="I1240" s="46"/>
      <c r="J1240" s="47"/>
      <c r="K1240" s="47"/>
    </row>
    <row r="1241" spans="1:11" ht="12" customHeight="1" x14ac:dyDescent="0.2">
      <c r="A1241"/>
      <c r="B1241"/>
      <c r="C1241"/>
      <c r="D1241"/>
      <c r="E1241" s="40"/>
      <c r="F1241" s="46" t="str">
        <f t="shared" si="76"/>
        <v xml:space="preserve"> </v>
      </c>
      <c r="G1241" s="46"/>
      <c r="H1241" s="46"/>
      <c r="I1241" s="46"/>
      <c r="J1241" s="47"/>
      <c r="K1241" s="47"/>
    </row>
    <row r="1242" spans="1:11" ht="12" customHeight="1" x14ac:dyDescent="0.2">
      <c r="A1242"/>
      <c r="B1242"/>
      <c r="C1242"/>
      <c r="D1242"/>
      <c r="E1242" s="40"/>
      <c r="F1242" s="46" t="str">
        <f t="shared" si="76"/>
        <v xml:space="preserve"> </v>
      </c>
      <c r="G1242" s="46"/>
      <c r="H1242" s="46"/>
      <c r="I1242" s="46"/>
      <c r="J1242" s="47"/>
      <c r="K1242" s="47"/>
    </row>
    <row r="1243" spans="1:11" ht="12" customHeight="1" x14ac:dyDescent="0.2">
      <c r="A1243"/>
      <c r="B1243"/>
      <c r="C1243"/>
      <c r="D1243"/>
      <c r="E1243" s="40"/>
      <c r="F1243" s="46" t="str">
        <f t="shared" si="76"/>
        <v xml:space="preserve"> </v>
      </c>
      <c r="G1243" s="46"/>
      <c r="H1243" s="46"/>
      <c r="I1243" s="46"/>
      <c r="J1243" s="47"/>
      <c r="K1243" s="47"/>
    </row>
    <row r="1244" spans="1:11" ht="12" customHeight="1" x14ac:dyDescent="0.2">
      <c r="A1244"/>
      <c r="B1244"/>
      <c r="C1244"/>
      <c r="D1244"/>
      <c r="E1244" s="40"/>
      <c r="F1244" s="46" t="str">
        <f t="shared" si="76"/>
        <v xml:space="preserve"> </v>
      </c>
      <c r="G1244" s="46"/>
      <c r="H1244" s="46"/>
      <c r="I1244" s="46"/>
      <c r="J1244" s="47"/>
      <c r="K1244" s="47"/>
    </row>
    <row r="1245" spans="1:11" ht="12" customHeight="1" x14ac:dyDescent="0.2">
      <c r="A1245"/>
      <c r="B1245"/>
      <c r="C1245"/>
      <c r="D1245"/>
      <c r="E1245" s="40"/>
      <c r="F1245" s="46" t="str">
        <f t="shared" si="76"/>
        <v xml:space="preserve"> </v>
      </c>
      <c r="G1245" s="46"/>
      <c r="H1245" s="46"/>
      <c r="I1245" s="46"/>
      <c r="J1245" s="47"/>
      <c r="K1245" s="47"/>
    </row>
    <row r="1246" spans="1:11" ht="12" customHeight="1" x14ac:dyDescent="0.2">
      <c r="A1246"/>
      <c r="B1246"/>
      <c r="C1246"/>
      <c r="D1246"/>
      <c r="E1246" s="40"/>
      <c r="F1246" s="46" t="str">
        <f t="shared" si="76"/>
        <v xml:space="preserve"> </v>
      </c>
      <c r="G1246" s="46"/>
      <c r="H1246" s="46"/>
      <c r="I1246" s="46"/>
      <c r="J1246" s="47"/>
      <c r="K1246" s="47"/>
    </row>
    <row r="1247" spans="1:11" ht="12" customHeight="1" x14ac:dyDescent="0.2">
      <c r="A1247"/>
      <c r="B1247"/>
      <c r="C1247"/>
      <c r="D1247"/>
      <c r="E1247" s="40"/>
      <c r="F1247" s="46" t="str">
        <f t="shared" ref="F1247:F1310" si="77">A1247&amp;" "&amp;B1247</f>
        <v xml:space="preserve"> </v>
      </c>
      <c r="G1247" s="46"/>
      <c r="H1247" s="46"/>
      <c r="I1247" s="46"/>
      <c r="J1247" s="47"/>
      <c r="K1247" s="47"/>
    </row>
    <row r="1248" spans="1:11" ht="12" customHeight="1" x14ac:dyDescent="0.2">
      <c r="A1248"/>
      <c r="B1248"/>
      <c r="C1248"/>
      <c r="D1248"/>
      <c r="E1248" s="40"/>
      <c r="F1248" s="46" t="str">
        <f t="shared" si="77"/>
        <v xml:space="preserve"> </v>
      </c>
      <c r="G1248" s="46"/>
      <c r="H1248" s="46"/>
      <c r="I1248" s="46"/>
      <c r="J1248" s="47"/>
      <c r="K1248" s="47"/>
    </row>
    <row r="1249" spans="1:11" ht="12" customHeight="1" x14ac:dyDescent="0.2">
      <c r="A1249"/>
      <c r="B1249"/>
      <c r="C1249"/>
      <c r="D1249"/>
      <c r="E1249" s="40"/>
      <c r="F1249" s="46" t="str">
        <f t="shared" si="77"/>
        <v xml:space="preserve"> </v>
      </c>
      <c r="G1249" s="46"/>
      <c r="H1249" s="46"/>
      <c r="I1249" s="46"/>
      <c r="J1249" s="47"/>
      <c r="K1249" s="47"/>
    </row>
    <row r="1250" spans="1:11" ht="12" customHeight="1" x14ac:dyDescent="0.2">
      <c r="A1250"/>
      <c r="B1250"/>
      <c r="C1250"/>
      <c r="D1250"/>
      <c r="E1250" s="40"/>
      <c r="F1250" s="46" t="str">
        <f t="shared" si="77"/>
        <v xml:space="preserve"> </v>
      </c>
      <c r="G1250" s="46"/>
      <c r="H1250" s="46"/>
      <c r="I1250" s="46"/>
      <c r="J1250" s="47"/>
      <c r="K1250" s="47"/>
    </row>
    <row r="1251" spans="1:11" ht="12" customHeight="1" x14ac:dyDescent="0.2">
      <c r="A1251"/>
      <c r="B1251"/>
      <c r="C1251"/>
      <c r="D1251"/>
      <c r="E1251" s="40"/>
      <c r="F1251" s="46" t="str">
        <f t="shared" si="77"/>
        <v xml:space="preserve"> </v>
      </c>
      <c r="G1251" s="46"/>
      <c r="H1251" s="46"/>
      <c r="I1251" s="46"/>
      <c r="J1251" s="47"/>
      <c r="K1251" s="47"/>
    </row>
    <row r="1252" spans="1:11" ht="12" customHeight="1" x14ac:dyDescent="0.2">
      <c r="A1252"/>
      <c r="B1252"/>
      <c r="C1252"/>
      <c r="D1252"/>
      <c r="E1252" s="40"/>
      <c r="F1252" s="46" t="str">
        <f t="shared" si="77"/>
        <v xml:space="preserve"> </v>
      </c>
      <c r="G1252" s="46"/>
      <c r="H1252" s="46"/>
      <c r="I1252" s="46"/>
      <c r="J1252" s="47"/>
      <c r="K1252" s="47"/>
    </row>
    <row r="1253" spans="1:11" ht="12" customHeight="1" x14ac:dyDescent="0.2">
      <c r="A1253"/>
      <c r="B1253"/>
      <c r="C1253"/>
      <c r="D1253"/>
      <c r="E1253" s="40"/>
      <c r="F1253" s="46" t="str">
        <f t="shared" si="77"/>
        <v xml:space="preserve"> </v>
      </c>
      <c r="G1253" s="46"/>
      <c r="H1253" s="46"/>
      <c r="I1253" s="46"/>
      <c r="J1253" s="47"/>
      <c r="K1253" s="47"/>
    </row>
    <row r="1254" spans="1:11" ht="12" customHeight="1" x14ac:dyDescent="0.2">
      <c r="A1254"/>
      <c r="B1254"/>
      <c r="C1254"/>
      <c r="D1254"/>
      <c r="E1254" s="40"/>
      <c r="F1254" s="46" t="str">
        <f t="shared" si="77"/>
        <v xml:space="preserve"> </v>
      </c>
      <c r="G1254" s="46"/>
      <c r="H1254" s="46"/>
      <c r="I1254" s="46"/>
      <c r="J1254" s="47"/>
      <c r="K1254" s="47"/>
    </row>
    <row r="1255" spans="1:11" ht="12" customHeight="1" x14ac:dyDescent="0.2">
      <c r="A1255"/>
      <c r="B1255"/>
      <c r="C1255"/>
      <c r="D1255"/>
      <c r="E1255" s="40"/>
      <c r="F1255" s="46" t="str">
        <f t="shared" si="77"/>
        <v xml:space="preserve"> </v>
      </c>
      <c r="G1255" s="46"/>
      <c r="H1255" s="46"/>
      <c r="I1255" s="46"/>
      <c r="J1255" s="47"/>
      <c r="K1255" s="47"/>
    </row>
    <row r="1256" spans="1:11" ht="12" customHeight="1" x14ac:dyDescent="0.2">
      <c r="A1256"/>
      <c r="B1256"/>
      <c r="C1256"/>
      <c r="D1256"/>
      <c r="E1256" s="40"/>
      <c r="F1256" s="46" t="str">
        <f t="shared" si="77"/>
        <v xml:space="preserve"> </v>
      </c>
      <c r="G1256" s="46"/>
      <c r="H1256" s="46"/>
      <c r="I1256" s="46"/>
      <c r="J1256" s="47"/>
      <c r="K1256" s="47"/>
    </row>
    <row r="1257" spans="1:11" ht="12" customHeight="1" x14ac:dyDescent="0.2">
      <c r="A1257"/>
      <c r="B1257"/>
      <c r="C1257"/>
      <c r="D1257"/>
      <c r="E1257" s="40"/>
      <c r="F1257" s="46" t="str">
        <f t="shared" si="77"/>
        <v xml:space="preserve"> </v>
      </c>
      <c r="G1257" s="46"/>
      <c r="H1257" s="46"/>
      <c r="I1257" s="46"/>
      <c r="J1257" s="47"/>
      <c r="K1257" s="47"/>
    </row>
    <row r="1258" spans="1:11" ht="12" customHeight="1" x14ac:dyDescent="0.2">
      <c r="A1258"/>
      <c r="B1258"/>
      <c r="C1258"/>
      <c r="D1258"/>
      <c r="E1258" s="40"/>
      <c r="F1258" s="46" t="str">
        <f t="shared" si="77"/>
        <v xml:space="preserve"> </v>
      </c>
      <c r="G1258" s="46"/>
      <c r="H1258" s="46"/>
      <c r="I1258" s="46"/>
      <c r="J1258" s="47"/>
      <c r="K1258" s="47"/>
    </row>
    <row r="1259" spans="1:11" ht="12" customHeight="1" x14ac:dyDescent="0.2">
      <c r="A1259"/>
      <c r="B1259"/>
      <c r="C1259"/>
      <c r="D1259"/>
      <c r="E1259" s="40"/>
      <c r="F1259" s="46" t="str">
        <f t="shared" si="77"/>
        <v xml:space="preserve"> </v>
      </c>
      <c r="G1259" s="46"/>
      <c r="H1259" s="46"/>
      <c r="I1259" s="46"/>
      <c r="J1259" s="47"/>
      <c r="K1259" s="47"/>
    </row>
    <row r="1260" spans="1:11" ht="12" customHeight="1" x14ac:dyDescent="0.2">
      <c r="A1260"/>
      <c r="B1260"/>
      <c r="C1260"/>
      <c r="D1260"/>
      <c r="E1260" s="40"/>
      <c r="F1260" s="46" t="str">
        <f t="shared" si="77"/>
        <v xml:space="preserve"> </v>
      </c>
      <c r="G1260" s="46"/>
      <c r="H1260" s="46"/>
      <c r="I1260" s="46"/>
      <c r="J1260" s="47"/>
      <c r="K1260" s="47"/>
    </row>
    <row r="1261" spans="1:11" ht="12" customHeight="1" x14ac:dyDescent="0.2">
      <c r="A1261"/>
      <c r="B1261"/>
      <c r="C1261"/>
      <c r="D1261"/>
      <c r="E1261" s="40"/>
      <c r="F1261" s="46" t="str">
        <f t="shared" si="77"/>
        <v xml:space="preserve"> </v>
      </c>
      <c r="G1261" s="46"/>
      <c r="H1261" s="46"/>
      <c r="I1261" s="46"/>
      <c r="J1261" s="47"/>
      <c r="K1261" s="47"/>
    </row>
    <row r="1262" spans="1:11" ht="12" customHeight="1" x14ac:dyDescent="0.2">
      <c r="A1262"/>
      <c r="B1262"/>
      <c r="C1262"/>
      <c r="D1262"/>
      <c r="E1262" s="40"/>
      <c r="F1262" s="46" t="str">
        <f t="shared" si="77"/>
        <v xml:space="preserve"> </v>
      </c>
      <c r="G1262" s="46"/>
      <c r="H1262" s="46"/>
      <c r="I1262" s="46"/>
      <c r="J1262" s="47"/>
      <c r="K1262" s="47"/>
    </row>
    <row r="1263" spans="1:11" ht="12" customHeight="1" x14ac:dyDescent="0.2">
      <c r="A1263"/>
      <c r="B1263"/>
      <c r="C1263"/>
      <c r="D1263"/>
      <c r="E1263" s="40"/>
      <c r="F1263" s="46" t="str">
        <f t="shared" si="77"/>
        <v xml:space="preserve"> </v>
      </c>
      <c r="G1263" s="46"/>
      <c r="H1263" s="46"/>
      <c r="I1263" s="46"/>
      <c r="J1263" s="47"/>
      <c r="K1263" s="47"/>
    </row>
    <row r="1264" spans="1:11" ht="12" customHeight="1" x14ac:dyDescent="0.2">
      <c r="A1264"/>
      <c r="B1264"/>
      <c r="C1264"/>
      <c r="D1264"/>
      <c r="E1264" s="40"/>
      <c r="F1264" s="46" t="str">
        <f t="shared" si="77"/>
        <v xml:space="preserve"> </v>
      </c>
      <c r="G1264" s="46"/>
      <c r="H1264" s="46"/>
      <c r="I1264" s="46"/>
      <c r="J1264" s="47"/>
      <c r="K1264" s="47"/>
    </row>
    <row r="1265" spans="1:11" ht="12" customHeight="1" x14ac:dyDescent="0.2">
      <c r="A1265"/>
      <c r="B1265"/>
      <c r="C1265"/>
      <c r="D1265"/>
      <c r="E1265" s="40"/>
      <c r="F1265" s="46" t="str">
        <f t="shared" si="77"/>
        <v xml:space="preserve"> </v>
      </c>
      <c r="G1265" s="46"/>
      <c r="H1265" s="46"/>
      <c r="I1265" s="46"/>
      <c r="J1265" s="47"/>
      <c r="K1265" s="47"/>
    </row>
    <row r="1266" spans="1:11" ht="12" customHeight="1" x14ac:dyDescent="0.2">
      <c r="A1266"/>
      <c r="B1266"/>
      <c r="C1266"/>
      <c r="D1266"/>
      <c r="E1266" s="40"/>
      <c r="F1266" s="46" t="str">
        <f t="shared" si="77"/>
        <v xml:space="preserve"> </v>
      </c>
      <c r="G1266" s="46"/>
      <c r="H1266" s="46"/>
      <c r="I1266" s="46"/>
      <c r="J1266" s="47"/>
      <c r="K1266" s="47"/>
    </row>
    <row r="1267" spans="1:11" ht="12" customHeight="1" x14ac:dyDescent="0.2">
      <c r="A1267"/>
      <c r="B1267"/>
      <c r="C1267"/>
      <c r="D1267"/>
      <c r="E1267" s="40"/>
      <c r="F1267" s="46" t="str">
        <f t="shared" si="77"/>
        <v xml:space="preserve"> </v>
      </c>
      <c r="G1267" s="46"/>
      <c r="H1267" s="46"/>
      <c r="I1267" s="46"/>
      <c r="J1267" s="47"/>
      <c r="K1267" s="47"/>
    </row>
    <row r="1268" spans="1:11" ht="12" customHeight="1" x14ac:dyDescent="0.2">
      <c r="A1268"/>
      <c r="B1268"/>
      <c r="C1268"/>
      <c r="D1268"/>
      <c r="E1268" s="40"/>
      <c r="F1268" s="46" t="str">
        <f t="shared" si="77"/>
        <v xml:space="preserve"> </v>
      </c>
      <c r="G1268" s="46"/>
      <c r="H1268" s="46"/>
      <c r="I1268" s="46"/>
      <c r="J1268" s="47"/>
      <c r="K1268" s="47"/>
    </row>
    <row r="1269" spans="1:11" ht="12" customHeight="1" x14ac:dyDescent="0.2">
      <c r="A1269"/>
      <c r="B1269"/>
      <c r="C1269"/>
      <c r="D1269"/>
      <c r="E1269" s="40"/>
      <c r="F1269" s="46" t="str">
        <f t="shared" si="77"/>
        <v xml:space="preserve"> </v>
      </c>
      <c r="G1269" s="46"/>
      <c r="H1269" s="46"/>
      <c r="I1269" s="46"/>
      <c r="J1269" s="47"/>
      <c r="K1269" s="47"/>
    </row>
    <row r="1270" spans="1:11" ht="12" customHeight="1" x14ac:dyDescent="0.2">
      <c r="A1270"/>
      <c r="B1270"/>
      <c r="C1270"/>
      <c r="D1270"/>
      <c r="E1270" s="40"/>
      <c r="F1270" s="46" t="str">
        <f t="shared" si="77"/>
        <v xml:space="preserve"> </v>
      </c>
      <c r="G1270" s="46"/>
      <c r="H1270" s="46"/>
      <c r="I1270" s="46"/>
      <c r="J1270" s="47"/>
      <c r="K1270" s="47"/>
    </row>
    <row r="1271" spans="1:11" ht="12" customHeight="1" x14ac:dyDescent="0.2">
      <c r="A1271"/>
      <c r="B1271"/>
      <c r="C1271"/>
      <c r="D1271"/>
      <c r="E1271" s="40"/>
      <c r="F1271" s="46" t="str">
        <f t="shared" si="77"/>
        <v xml:space="preserve"> </v>
      </c>
      <c r="G1271" s="46"/>
      <c r="H1271" s="46"/>
      <c r="I1271" s="46"/>
      <c r="J1271" s="47"/>
      <c r="K1271" s="47"/>
    </row>
    <row r="1272" spans="1:11" ht="12" customHeight="1" x14ac:dyDescent="0.2">
      <c r="A1272"/>
      <c r="B1272"/>
      <c r="C1272"/>
      <c r="D1272"/>
      <c r="E1272" s="40"/>
      <c r="F1272" s="46" t="str">
        <f t="shared" si="77"/>
        <v xml:space="preserve"> </v>
      </c>
      <c r="G1272" s="46"/>
      <c r="H1272" s="46"/>
      <c r="I1272" s="46"/>
      <c r="J1272" s="47"/>
      <c r="K1272" s="47"/>
    </row>
    <row r="1273" spans="1:11" ht="12" customHeight="1" x14ac:dyDescent="0.2">
      <c r="A1273"/>
      <c r="B1273"/>
      <c r="C1273"/>
      <c r="D1273"/>
      <c r="E1273" s="40"/>
      <c r="F1273" s="46" t="str">
        <f t="shared" si="77"/>
        <v xml:space="preserve"> </v>
      </c>
      <c r="G1273" s="46"/>
      <c r="H1273" s="46"/>
      <c r="I1273" s="46"/>
      <c r="J1273" s="47"/>
      <c r="K1273" s="47"/>
    </row>
    <row r="1274" spans="1:11" ht="12" customHeight="1" x14ac:dyDescent="0.2">
      <c r="A1274"/>
      <c r="B1274"/>
      <c r="C1274"/>
      <c r="D1274"/>
      <c r="E1274" s="40"/>
      <c r="F1274" s="46" t="str">
        <f t="shared" si="77"/>
        <v xml:space="preserve"> </v>
      </c>
      <c r="G1274" s="46"/>
      <c r="H1274" s="46"/>
      <c r="I1274" s="46"/>
      <c r="J1274" s="47"/>
      <c r="K1274" s="47"/>
    </row>
    <row r="1275" spans="1:11" ht="12" customHeight="1" x14ac:dyDescent="0.2">
      <c r="A1275"/>
      <c r="B1275"/>
      <c r="C1275"/>
      <c r="D1275"/>
      <c r="E1275" s="40"/>
      <c r="F1275" s="46" t="str">
        <f t="shared" si="77"/>
        <v xml:space="preserve"> </v>
      </c>
      <c r="G1275" s="46"/>
      <c r="H1275" s="46"/>
      <c r="I1275" s="46"/>
      <c r="J1275" s="47"/>
      <c r="K1275" s="47"/>
    </row>
    <row r="1276" spans="1:11" ht="12" customHeight="1" x14ac:dyDescent="0.2">
      <c r="A1276"/>
      <c r="B1276"/>
      <c r="C1276"/>
      <c r="D1276"/>
      <c r="E1276" s="40"/>
      <c r="F1276" s="46" t="str">
        <f t="shared" si="77"/>
        <v xml:space="preserve"> </v>
      </c>
      <c r="G1276" s="46"/>
      <c r="H1276" s="46"/>
      <c r="I1276" s="46"/>
      <c r="J1276" s="47"/>
      <c r="K1276" s="47"/>
    </row>
    <row r="1277" spans="1:11" ht="12" customHeight="1" x14ac:dyDescent="0.2">
      <c r="A1277"/>
      <c r="B1277"/>
      <c r="C1277"/>
      <c r="D1277"/>
      <c r="E1277" s="40"/>
      <c r="F1277" s="46" t="str">
        <f t="shared" si="77"/>
        <v xml:space="preserve"> </v>
      </c>
      <c r="G1277" s="46"/>
      <c r="H1277" s="46"/>
      <c r="I1277" s="46"/>
      <c r="J1277" s="47"/>
      <c r="K1277" s="47"/>
    </row>
    <row r="1278" spans="1:11" ht="12" customHeight="1" x14ac:dyDescent="0.2">
      <c r="A1278"/>
      <c r="B1278"/>
      <c r="C1278"/>
      <c r="D1278"/>
      <c r="E1278" s="40"/>
      <c r="F1278" s="46" t="str">
        <f t="shared" si="77"/>
        <v xml:space="preserve"> </v>
      </c>
      <c r="G1278" s="46"/>
      <c r="H1278" s="46"/>
      <c r="I1278" s="46"/>
      <c r="J1278" s="47"/>
      <c r="K1278" s="47"/>
    </row>
    <row r="1279" spans="1:11" ht="12" customHeight="1" x14ac:dyDescent="0.2">
      <c r="A1279"/>
      <c r="B1279"/>
      <c r="C1279"/>
      <c r="D1279"/>
      <c r="E1279" s="40"/>
      <c r="F1279" s="46" t="str">
        <f t="shared" si="77"/>
        <v xml:space="preserve"> </v>
      </c>
      <c r="G1279" s="46"/>
      <c r="H1279" s="46"/>
      <c r="I1279" s="46"/>
      <c r="J1279" s="47"/>
      <c r="K1279" s="47"/>
    </row>
    <row r="1280" spans="1:11" ht="12" customHeight="1" x14ac:dyDescent="0.2">
      <c r="A1280"/>
      <c r="B1280"/>
      <c r="C1280"/>
      <c r="D1280"/>
      <c r="E1280" s="40"/>
      <c r="F1280" s="46" t="str">
        <f t="shared" si="77"/>
        <v xml:space="preserve"> </v>
      </c>
      <c r="G1280" s="46"/>
      <c r="H1280" s="46"/>
      <c r="I1280" s="46"/>
      <c r="J1280" s="47"/>
      <c r="K1280" s="47"/>
    </row>
    <row r="1281" spans="1:11" ht="12" customHeight="1" x14ac:dyDescent="0.2">
      <c r="A1281"/>
      <c r="B1281"/>
      <c r="C1281"/>
      <c r="D1281"/>
      <c r="E1281" s="40"/>
      <c r="F1281" s="46" t="str">
        <f t="shared" si="77"/>
        <v xml:space="preserve"> </v>
      </c>
      <c r="G1281" s="46"/>
      <c r="H1281" s="46"/>
      <c r="I1281" s="46"/>
      <c r="J1281" s="47"/>
      <c r="K1281" s="47"/>
    </row>
    <row r="1282" spans="1:11" ht="12" customHeight="1" x14ac:dyDescent="0.2">
      <c r="A1282"/>
      <c r="B1282"/>
      <c r="C1282"/>
      <c r="D1282"/>
      <c r="E1282" s="40"/>
      <c r="F1282" s="46" t="str">
        <f t="shared" si="77"/>
        <v xml:space="preserve"> </v>
      </c>
      <c r="G1282" s="46"/>
      <c r="H1282" s="46"/>
      <c r="I1282" s="46"/>
      <c r="J1282" s="47"/>
      <c r="K1282" s="47"/>
    </row>
    <row r="1283" spans="1:11" ht="12" customHeight="1" x14ac:dyDescent="0.2">
      <c r="A1283"/>
      <c r="B1283"/>
      <c r="C1283"/>
      <c r="D1283"/>
      <c r="E1283" s="40"/>
      <c r="F1283" s="46" t="str">
        <f t="shared" si="77"/>
        <v xml:space="preserve"> </v>
      </c>
      <c r="G1283" s="46"/>
      <c r="H1283" s="46"/>
      <c r="I1283" s="46"/>
      <c r="J1283" s="47"/>
      <c r="K1283" s="47"/>
    </row>
    <row r="1284" spans="1:11" ht="12" customHeight="1" x14ac:dyDescent="0.2">
      <c r="A1284"/>
      <c r="B1284"/>
      <c r="C1284"/>
      <c r="D1284"/>
      <c r="E1284" s="40"/>
      <c r="F1284" s="46" t="str">
        <f t="shared" si="77"/>
        <v xml:space="preserve"> </v>
      </c>
      <c r="G1284" s="46"/>
      <c r="H1284" s="46"/>
      <c r="I1284" s="46"/>
      <c r="J1284" s="47"/>
      <c r="K1284" s="47"/>
    </row>
    <row r="1285" spans="1:11" ht="12" customHeight="1" x14ac:dyDescent="0.2">
      <c r="A1285"/>
      <c r="B1285"/>
      <c r="C1285"/>
      <c r="D1285"/>
      <c r="E1285" s="40"/>
      <c r="F1285" s="46" t="str">
        <f t="shared" si="77"/>
        <v xml:space="preserve"> </v>
      </c>
      <c r="G1285" s="46"/>
      <c r="H1285" s="46"/>
      <c r="I1285" s="46"/>
      <c r="J1285" s="47"/>
      <c r="K1285" s="47"/>
    </row>
    <row r="1286" spans="1:11" ht="12" customHeight="1" x14ac:dyDescent="0.2">
      <c r="A1286"/>
      <c r="B1286"/>
      <c r="C1286"/>
      <c r="D1286"/>
      <c r="E1286" s="40"/>
      <c r="F1286" s="46" t="str">
        <f t="shared" si="77"/>
        <v xml:space="preserve"> </v>
      </c>
      <c r="G1286" s="46"/>
      <c r="H1286" s="46"/>
      <c r="I1286" s="46"/>
      <c r="J1286" s="47"/>
      <c r="K1286" s="47"/>
    </row>
    <row r="1287" spans="1:11" ht="12" customHeight="1" x14ac:dyDescent="0.2">
      <c r="A1287"/>
      <c r="B1287"/>
      <c r="C1287"/>
      <c r="D1287"/>
      <c r="E1287" s="40"/>
      <c r="F1287" s="46" t="str">
        <f t="shared" si="77"/>
        <v xml:space="preserve"> </v>
      </c>
      <c r="G1287" s="46"/>
      <c r="H1287" s="46"/>
      <c r="I1287" s="46"/>
      <c r="J1287" s="47"/>
      <c r="K1287" s="47"/>
    </row>
    <row r="1288" spans="1:11" ht="12" customHeight="1" x14ac:dyDescent="0.2">
      <c r="A1288"/>
      <c r="B1288"/>
      <c r="C1288"/>
      <c r="D1288"/>
      <c r="E1288" s="40"/>
      <c r="F1288" s="46" t="str">
        <f t="shared" si="77"/>
        <v xml:space="preserve"> </v>
      </c>
      <c r="G1288" s="46"/>
      <c r="H1288" s="46"/>
      <c r="I1288" s="46"/>
      <c r="J1288" s="47"/>
      <c r="K1288" s="47"/>
    </row>
    <row r="1289" spans="1:11" ht="12" customHeight="1" x14ac:dyDescent="0.2">
      <c r="A1289"/>
      <c r="B1289"/>
      <c r="C1289"/>
      <c r="D1289"/>
      <c r="E1289" s="40"/>
      <c r="F1289" s="46" t="str">
        <f t="shared" si="77"/>
        <v xml:space="preserve"> </v>
      </c>
      <c r="G1289" s="46"/>
      <c r="H1289" s="46"/>
      <c r="I1289" s="46"/>
      <c r="J1289" s="47"/>
      <c r="K1289" s="47"/>
    </row>
    <row r="1290" spans="1:11" ht="12" customHeight="1" x14ac:dyDescent="0.2">
      <c r="A1290"/>
      <c r="B1290"/>
      <c r="C1290"/>
      <c r="D1290"/>
      <c r="E1290" s="40"/>
      <c r="F1290" s="46" t="str">
        <f t="shared" si="77"/>
        <v xml:space="preserve"> </v>
      </c>
      <c r="G1290" s="46"/>
      <c r="H1290" s="46"/>
      <c r="I1290" s="46"/>
      <c r="J1290" s="47"/>
      <c r="K1290" s="47"/>
    </row>
    <row r="1291" spans="1:11" ht="12" customHeight="1" x14ac:dyDescent="0.2">
      <c r="A1291"/>
      <c r="B1291"/>
      <c r="C1291"/>
      <c r="D1291"/>
      <c r="E1291" s="40"/>
      <c r="F1291" s="46" t="str">
        <f t="shared" si="77"/>
        <v xml:space="preserve"> </v>
      </c>
      <c r="G1291" s="46"/>
      <c r="H1291" s="46"/>
      <c r="I1291" s="46"/>
      <c r="J1291" s="47"/>
      <c r="K1291" s="47"/>
    </row>
    <row r="1292" spans="1:11" ht="12" customHeight="1" x14ac:dyDescent="0.2">
      <c r="A1292"/>
      <c r="B1292"/>
      <c r="C1292"/>
      <c r="D1292"/>
      <c r="E1292" s="40"/>
      <c r="F1292" s="46" t="str">
        <f t="shared" si="77"/>
        <v xml:space="preserve"> </v>
      </c>
      <c r="G1292" s="46"/>
      <c r="H1292" s="46"/>
      <c r="I1292" s="46"/>
      <c r="J1292" s="47"/>
      <c r="K1292" s="47"/>
    </row>
    <row r="1293" spans="1:11" ht="12" customHeight="1" x14ac:dyDescent="0.2">
      <c r="A1293"/>
      <c r="B1293"/>
      <c r="C1293"/>
      <c r="D1293"/>
      <c r="E1293" s="40"/>
      <c r="F1293" s="46" t="str">
        <f t="shared" si="77"/>
        <v xml:space="preserve"> </v>
      </c>
      <c r="G1293" s="46"/>
      <c r="H1293" s="46"/>
      <c r="I1293" s="46"/>
      <c r="J1293" s="47"/>
      <c r="K1293" s="47"/>
    </row>
    <row r="1294" spans="1:11" ht="12" customHeight="1" x14ac:dyDescent="0.2">
      <c r="A1294"/>
      <c r="B1294"/>
      <c r="C1294"/>
      <c r="D1294"/>
      <c r="E1294" s="40"/>
      <c r="F1294" s="46" t="str">
        <f t="shared" si="77"/>
        <v xml:space="preserve"> </v>
      </c>
      <c r="G1294" s="46"/>
      <c r="H1294" s="46"/>
      <c r="I1294" s="46"/>
      <c r="J1294" s="47"/>
      <c r="K1294" s="47"/>
    </row>
    <row r="1295" spans="1:11" ht="12" customHeight="1" x14ac:dyDescent="0.2">
      <c r="A1295"/>
      <c r="B1295"/>
      <c r="C1295"/>
      <c r="D1295"/>
      <c r="E1295" s="40"/>
      <c r="F1295" s="46" t="str">
        <f t="shared" si="77"/>
        <v xml:space="preserve"> </v>
      </c>
      <c r="G1295" s="46"/>
      <c r="H1295" s="46"/>
      <c r="I1295" s="46"/>
      <c r="J1295" s="47"/>
      <c r="K1295" s="47"/>
    </row>
    <row r="1296" spans="1:11" ht="12" customHeight="1" x14ac:dyDescent="0.2">
      <c r="A1296"/>
      <c r="B1296"/>
      <c r="C1296"/>
      <c r="D1296"/>
      <c r="E1296" s="40"/>
      <c r="F1296" s="46" t="str">
        <f t="shared" si="77"/>
        <v xml:space="preserve"> </v>
      </c>
      <c r="G1296" s="46"/>
      <c r="H1296" s="46"/>
      <c r="I1296" s="46"/>
      <c r="J1296" s="47"/>
      <c r="K1296" s="47"/>
    </row>
    <row r="1297" spans="1:11" ht="12" customHeight="1" x14ac:dyDescent="0.2">
      <c r="A1297"/>
      <c r="B1297"/>
      <c r="C1297"/>
      <c r="D1297"/>
      <c r="E1297" s="40"/>
      <c r="F1297" s="46" t="str">
        <f t="shared" si="77"/>
        <v xml:space="preserve"> </v>
      </c>
      <c r="G1297" s="46"/>
      <c r="H1297" s="46"/>
      <c r="I1297" s="46"/>
      <c r="J1297" s="47"/>
      <c r="K1297" s="47"/>
    </row>
    <row r="1298" spans="1:11" ht="12" customHeight="1" x14ac:dyDescent="0.2">
      <c r="A1298"/>
      <c r="B1298"/>
      <c r="C1298"/>
      <c r="D1298"/>
      <c r="E1298" s="40"/>
      <c r="F1298" s="46" t="str">
        <f t="shared" si="77"/>
        <v xml:space="preserve"> </v>
      </c>
      <c r="G1298" s="46"/>
      <c r="H1298" s="46"/>
      <c r="I1298" s="46"/>
      <c r="J1298" s="47"/>
      <c r="K1298" s="47"/>
    </row>
    <row r="1299" spans="1:11" ht="12" customHeight="1" x14ac:dyDescent="0.2">
      <c r="A1299"/>
      <c r="B1299"/>
      <c r="C1299"/>
      <c r="D1299"/>
      <c r="E1299" s="40"/>
      <c r="F1299" s="46" t="str">
        <f t="shared" si="77"/>
        <v xml:space="preserve"> </v>
      </c>
      <c r="G1299" s="46"/>
      <c r="H1299" s="46"/>
      <c r="I1299" s="46"/>
      <c r="J1299" s="47"/>
      <c r="K1299" s="47"/>
    </row>
    <row r="1300" spans="1:11" ht="12" customHeight="1" x14ac:dyDescent="0.2">
      <c r="A1300"/>
      <c r="B1300"/>
      <c r="C1300"/>
      <c r="D1300"/>
      <c r="E1300" s="40"/>
      <c r="F1300" s="46" t="str">
        <f t="shared" si="77"/>
        <v xml:space="preserve"> </v>
      </c>
      <c r="G1300" s="46"/>
      <c r="H1300" s="46"/>
      <c r="I1300" s="46"/>
      <c r="J1300" s="47"/>
      <c r="K1300" s="47"/>
    </row>
    <row r="1301" spans="1:11" ht="12" customHeight="1" x14ac:dyDescent="0.2">
      <c r="A1301"/>
      <c r="B1301"/>
      <c r="C1301"/>
      <c r="D1301"/>
      <c r="E1301" s="40"/>
      <c r="F1301" s="46" t="str">
        <f t="shared" si="77"/>
        <v xml:space="preserve"> </v>
      </c>
      <c r="G1301" s="46"/>
      <c r="H1301" s="46"/>
      <c r="I1301" s="46"/>
      <c r="J1301" s="47"/>
      <c r="K1301" s="47"/>
    </row>
    <row r="1302" spans="1:11" ht="12" customHeight="1" x14ac:dyDescent="0.2">
      <c r="A1302"/>
      <c r="B1302"/>
      <c r="C1302"/>
      <c r="D1302"/>
      <c r="E1302" s="40"/>
      <c r="F1302" s="46" t="str">
        <f t="shared" si="77"/>
        <v xml:space="preserve"> </v>
      </c>
      <c r="G1302" s="46"/>
      <c r="H1302" s="46"/>
      <c r="I1302" s="46"/>
      <c r="J1302" s="47"/>
      <c r="K1302" s="47"/>
    </row>
    <row r="1303" spans="1:11" ht="12" customHeight="1" x14ac:dyDescent="0.2">
      <c r="A1303"/>
      <c r="B1303"/>
      <c r="C1303"/>
      <c r="D1303"/>
      <c r="E1303" s="40"/>
      <c r="F1303" s="46" t="str">
        <f t="shared" si="77"/>
        <v xml:space="preserve"> </v>
      </c>
      <c r="G1303" s="46"/>
      <c r="H1303" s="46"/>
      <c r="I1303" s="46"/>
      <c r="J1303" s="47"/>
      <c r="K1303" s="47"/>
    </row>
    <row r="1304" spans="1:11" ht="12" customHeight="1" x14ac:dyDescent="0.2">
      <c r="A1304"/>
      <c r="B1304"/>
      <c r="C1304"/>
      <c r="D1304"/>
      <c r="E1304" s="40"/>
      <c r="F1304" s="46" t="str">
        <f t="shared" si="77"/>
        <v xml:space="preserve"> </v>
      </c>
      <c r="G1304" s="46"/>
      <c r="H1304" s="46"/>
      <c r="I1304" s="46"/>
      <c r="J1304" s="47"/>
      <c r="K1304" s="47"/>
    </row>
    <row r="1305" spans="1:11" ht="12" customHeight="1" x14ac:dyDescent="0.2">
      <c r="A1305"/>
      <c r="B1305"/>
      <c r="C1305"/>
      <c r="D1305"/>
      <c r="E1305" s="40"/>
      <c r="F1305" s="46" t="str">
        <f t="shared" si="77"/>
        <v xml:space="preserve"> </v>
      </c>
      <c r="G1305" s="46"/>
      <c r="H1305" s="46"/>
      <c r="I1305" s="46"/>
      <c r="J1305" s="47"/>
      <c r="K1305" s="47"/>
    </row>
    <row r="1306" spans="1:11" ht="12" customHeight="1" x14ac:dyDescent="0.2">
      <c r="A1306"/>
      <c r="B1306"/>
      <c r="C1306"/>
      <c r="D1306"/>
      <c r="E1306" s="40"/>
      <c r="F1306" s="46" t="str">
        <f t="shared" si="77"/>
        <v xml:space="preserve"> </v>
      </c>
      <c r="G1306" s="46"/>
      <c r="H1306" s="46"/>
      <c r="I1306" s="46"/>
      <c r="J1306" s="47"/>
      <c r="K1306" s="47"/>
    </row>
    <row r="1307" spans="1:11" ht="12" customHeight="1" x14ac:dyDescent="0.2">
      <c r="A1307"/>
      <c r="B1307"/>
      <c r="C1307"/>
      <c r="D1307"/>
      <c r="E1307" s="40"/>
      <c r="F1307" s="46" t="str">
        <f t="shared" si="77"/>
        <v xml:space="preserve"> </v>
      </c>
      <c r="G1307" s="46"/>
      <c r="H1307" s="46"/>
      <c r="I1307" s="46"/>
      <c r="J1307" s="47"/>
      <c r="K1307" s="47"/>
    </row>
    <row r="1308" spans="1:11" ht="12" customHeight="1" x14ac:dyDescent="0.2">
      <c r="A1308"/>
      <c r="B1308"/>
      <c r="C1308"/>
      <c r="D1308"/>
      <c r="E1308" s="40"/>
      <c r="F1308" s="46" t="str">
        <f t="shared" si="77"/>
        <v xml:space="preserve"> </v>
      </c>
      <c r="G1308" s="46"/>
      <c r="H1308" s="46"/>
      <c r="I1308" s="46"/>
      <c r="J1308" s="47"/>
      <c r="K1308" s="47"/>
    </row>
    <row r="1309" spans="1:11" ht="12" customHeight="1" x14ac:dyDescent="0.2">
      <c r="A1309"/>
      <c r="B1309"/>
      <c r="C1309"/>
      <c r="D1309"/>
      <c r="E1309" s="40"/>
      <c r="F1309" s="46" t="str">
        <f t="shared" si="77"/>
        <v xml:space="preserve"> </v>
      </c>
      <c r="G1309" s="46"/>
      <c r="H1309" s="46"/>
      <c r="I1309" s="46"/>
      <c r="J1309" s="47"/>
      <c r="K1309" s="47"/>
    </row>
    <row r="1310" spans="1:11" ht="12" customHeight="1" x14ac:dyDescent="0.2">
      <c r="A1310"/>
      <c r="B1310"/>
      <c r="C1310"/>
      <c r="D1310"/>
      <c r="E1310" s="40"/>
      <c r="F1310" s="46" t="str">
        <f t="shared" si="77"/>
        <v xml:space="preserve"> </v>
      </c>
      <c r="G1310" s="46"/>
      <c r="H1310" s="46"/>
      <c r="I1310" s="46"/>
      <c r="J1310" s="47"/>
      <c r="K1310" s="47"/>
    </row>
    <row r="1311" spans="1:11" ht="12" customHeight="1" x14ac:dyDescent="0.2">
      <c r="A1311"/>
      <c r="B1311"/>
      <c r="C1311"/>
      <c r="D1311"/>
      <c r="E1311" s="40"/>
      <c r="F1311" s="46" t="str">
        <f t="shared" ref="F1311:F1345" si="78">A1311&amp;" "&amp;B1311</f>
        <v xml:space="preserve"> </v>
      </c>
      <c r="G1311" s="46"/>
      <c r="H1311" s="46"/>
      <c r="I1311" s="46"/>
      <c r="J1311" s="47"/>
      <c r="K1311" s="47"/>
    </row>
    <row r="1312" spans="1:11" ht="12" customHeight="1" x14ac:dyDescent="0.2">
      <c r="A1312"/>
      <c r="B1312"/>
      <c r="C1312"/>
      <c r="D1312"/>
      <c r="E1312" s="40"/>
      <c r="F1312" s="46" t="str">
        <f t="shared" si="78"/>
        <v xml:space="preserve"> </v>
      </c>
      <c r="G1312" s="46"/>
      <c r="H1312" s="46"/>
      <c r="I1312" s="46"/>
      <c r="J1312" s="47"/>
      <c r="K1312" s="47"/>
    </row>
    <row r="1313" spans="1:11" ht="12" customHeight="1" x14ac:dyDescent="0.2">
      <c r="A1313"/>
      <c r="B1313"/>
      <c r="C1313"/>
      <c r="D1313"/>
      <c r="E1313" s="40"/>
      <c r="F1313" s="46" t="str">
        <f t="shared" si="78"/>
        <v xml:space="preserve"> </v>
      </c>
      <c r="G1313" s="46"/>
      <c r="H1313" s="46"/>
      <c r="I1313" s="46"/>
      <c r="J1313" s="47"/>
      <c r="K1313" s="47"/>
    </row>
    <row r="1314" spans="1:11" ht="12" customHeight="1" x14ac:dyDescent="0.2">
      <c r="A1314"/>
      <c r="B1314"/>
      <c r="C1314"/>
      <c r="D1314"/>
      <c r="E1314" s="40"/>
      <c r="F1314" s="46" t="str">
        <f t="shared" si="78"/>
        <v xml:space="preserve"> </v>
      </c>
      <c r="G1314" s="46"/>
      <c r="H1314" s="46"/>
      <c r="I1314" s="46"/>
      <c r="J1314" s="47"/>
      <c r="K1314" s="47"/>
    </row>
    <row r="1315" spans="1:11" ht="12" customHeight="1" x14ac:dyDescent="0.2">
      <c r="A1315"/>
      <c r="B1315"/>
      <c r="C1315"/>
      <c r="D1315"/>
      <c r="E1315" s="40"/>
      <c r="F1315" s="46" t="str">
        <f t="shared" si="78"/>
        <v xml:space="preserve"> </v>
      </c>
      <c r="G1315" s="46"/>
      <c r="H1315" s="46"/>
      <c r="I1315" s="46"/>
      <c r="J1315" s="47"/>
      <c r="K1315" s="47"/>
    </row>
    <row r="1316" spans="1:11" ht="12" customHeight="1" x14ac:dyDescent="0.2">
      <c r="A1316"/>
      <c r="B1316"/>
      <c r="C1316"/>
      <c r="D1316"/>
      <c r="E1316" s="40"/>
      <c r="F1316" s="46" t="str">
        <f t="shared" si="78"/>
        <v xml:space="preserve"> </v>
      </c>
      <c r="G1316" s="46"/>
      <c r="H1316" s="46"/>
      <c r="I1316" s="46"/>
      <c r="J1316" s="47"/>
      <c r="K1316" s="47"/>
    </row>
    <row r="1317" spans="1:11" ht="12" customHeight="1" x14ac:dyDescent="0.2">
      <c r="A1317"/>
      <c r="B1317"/>
      <c r="C1317"/>
      <c r="D1317"/>
      <c r="E1317" s="40"/>
      <c r="F1317" s="46" t="str">
        <f t="shared" si="78"/>
        <v xml:space="preserve"> </v>
      </c>
      <c r="G1317" s="46"/>
      <c r="H1317" s="46"/>
      <c r="I1317" s="46"/>
      <c r="J1317" s="47"/>
      <c r="K1317" s="47"/>
    </row>
    <row r="1318" spans="1:11" ht="12" customHeight="1" x14ac:dyDescent="0.2">
      <c r="A1318"/>
      <c r="B1318"/>
      <c r="C1318"/>
      <c r="D1318"/>
      <c r="E1318" s="40"/>
      <c r="F1318" s="46" t="str">
        <f t="shared" si="78"/>
        <v xml:space="preserve"> </v>
      </c>
      <c r="G1318" s="46"/>
      <c r="H1318" s="46"/>
      <c r="I1318" s="46"/>
      <c r="J1318" s="47"/>
      <c r="K1318" s="47"/>
    </row>
    <row r="1319" spans="1:11" ht="12" customHeight="1" x14ac:dyDescent="0.2">
      <c r="A1319"/>
      <c r="B1319"/>
      <c r="C1319"/>
      <c r="D1319"/>
      <c r="E1319" s="40"/>
      <c r="F1319" s="46" t="str">
        <f t="shared" si="78"/>
        <v xml:space="preserve"> </v>
      </c>
      <c r="G1319" s="46"/>
      <c r="H1319" s="46"/>
      <c r="I1319" s="46"/>
      <c r="J1319" s="47"/>
      <c r="K1319" s="47"/>
    </row>
    <row r="1320" spans="1:11" ht="12" customHeight="1" x14ac:dyDescent="0.2">
      <c r="A1320"/>
      <c r="B1320"/>
      <c r="C1320"/>
      <c r="D1320"/>
      <c r="E1320" s="40"/>
      <c r="F1320" s="46" t="str">
        <f t="shared" si="78"/>
        <v xml:space="preserve"> </v>
      </c>
      <c r="G1320" s="46"/>
      <c r="H1320" s="46"/>
      <c r="I1320" s="46"/>
      <c r="J1320" s="47"/>
      <c r="K1320" s="47"/>
    </row>
    <row r="1321" spans="1:11" ht="12" customHeight="1" x14ac:dyDescent="0.2">
      <c r="A1321"/>
      <c r="B1321"/>
      <c r="C1321"/>
      <c r="D1321"/>
      <c r="E1321" s="40"/>
      <c r="F1321" s="46" t="str">
        <f t="shared" si="78"/>
        <v xml:space="preserve"> </v>
      </c>
      <c r="G1321" s="46"/>
      <c r="H1321" s="46"/>
      <c r="I1321" s="46"/>
      <c r="J1321" s="47"/>
      <c r="K1321" s="47"/>
    </row>
    <row r="1322" spans="1:11" ht="12" customHeight="1" x14ac:dyDescent="0.2">
      <c r="A1322"/>
      <c r="B1322"/>
      <c r="C1322"/>
      <c r="D1322"/>
      <c r="E1322" s="40"/>
      <c r="F1322" s="46" t="str">
        <f t="shared" si="78"/>
        <v xml:space="preserve"> </v>
      </c>
      <c r="G1322" s="46"/>
      <c r="H1322" s="46"/>
      <c r="I1322" s="46"/>
      <c r="J1322" s="47"/>
      <c r="K1322" s="47"/>
    </row>
    <row r="1323" spans="1:11" ht="12" customHeight="1" x14ac:dyDescent="0.2">
      <c r="A1323"/>
      <c r="B1323"/>
      <c r="C1323"/>
      <c r="D1323"/>
      <c r="E1323" s="40"/>
      <c r="F1323" s="46" t="str">
        <f t="shared" si="78"/>
        <v xml:space="preserve"> </v>
      </c>
      <c r="G1323" s="46"/>
      <c r="H1323" s="46"/>
      <c r="I1323" s="46"/>
      <c r="J1323" s="47"/>
      <c r="K1323" s="47"/>
    </row>
    <row r="1324" spans="1:11" ht="12" customHeight="1" x14ac:dyDescent="0.2">
      <c r="A1324"/>
      <c r="B1324"/>
      <c r="C1324"/>
      <c r="D1324"/>
      <c r="E1324" s="40"/>
      <c r="F1324" s="46" t="str">
        <f t="shared" si="78"/>
        <v xml:space="preserve"> </v>
      </c>
      <c r="G1324" s="46"/>
      <c r="H1324" s="46"/>
      <c r="I1324" s="46"/>
      <c r="J1324" s="47"/>
      <c r="K1324" s="47"/>
    </row>
    <row r="1325" spans="1:11" ht="12" customHeight="1" x14ac:dyDescent="0.2">
      <c r="A1325"/>
      <c r="B1325"/>
      <c r="C1325"/>
      <c r="D1325"/>
      <c r="E1325" s="40"/>
      <c r="F1325" s="46" t="str">
        <f t="shared" si="78"/>
        <v xml:space="preserve"> </v>
      </c>
      <c r="G1325" s="46"/>
      <c r="H1325" s="46"/>
      <c r="I1325" s="46"/>
      <c r="J1325" s="47"/>
      <c r="K1325" s="47"/>
    </row>
    <row r="1326" spans="1:11" ht="12" customHeight="1" x14ac:dyDescent="0.2">
      <c r="A1326"/>
      <c r="B1326"/>
      <c r="C1326"/>
      <c r="D1326"/>
      <c r="E1326" s="40"/>
      <c r="F1326" s="46" t="str">
        <f t="shared" si="78"/>
        <v xml:space="preserve"> </v>
      </c>
      <c r="G1326" s="46"/>
      <c r="H1326" s="46"/>
      <c r="I1326" s="46"/>
      <c r="J1326" s="47"/>
      <c r="K1326" s="47"/>
    </row>
    <row r="1327" spans="1:11" ht="12" customHeight="1" x14ac:dyDescent="0.2">
      <c r="A1327"/>
      <c r="B1327"/>
      <c r="C1327"/>
      <c r="D1327"/>
      <c r="E1327" s="40"/>
      <c r="F1327" s="46" t="str">
        <f t="shared" si="78"/>
        <v xml:space="preserve"> </v>
      </c>
      <c r="G1327" s="46"/>
      <c r="H1327" s="46"/>
      <c r="I1327" s="46"/>
      <c r="J1327" s="47"/>
      <c r="K1327" s="47"/>
    </row>
    <row r="1328" spans="1:11" ht="12" customHeight="1" x14ac:dyDescent="0.2">
      <c r="A1328"/>
      <c r="B1328"/>
      <c r="C1328"/>
      <c r="D1328"/>
      <c r="E1328" s="40"/>
      <c r="F1328" s="46" t="str">
        <f t="shared" si="78"/>
        <v xml:space="preserve"> </v>
      </c>
      <c r="G1328" s="46"/>
      <c r="H1328" s="46"/>
      <c r="I1328" s="46"/>
      <c r="J1328" s="47"/>
      <c r="K1328" s="47"/>
    </row>
    <row r="1329" spans="1:11" ht="12" customHeight="1" x14ac:dyDescent="0.2">
      <c r="A1329"/>
      <c r="B1329"/>
      <c r="C1329"/>
      <c r="D1329"/>
      <c r="E1329" s="40"/>
      <c r="F1329" s="46" t="str">
        <f t="shared" si="78"/>
        <v xml:space="preserve"> </v>
      </c>
      <c r="G1329" s="46"/>
      <c r="H1329" s="46"/>
      <c r="I1329" s="46"/>
      <c r="J1329" s="47"/>
      <c r="K1329" s="47"/>
    </row>
    <row r="1330" spans="1:11" ht="12" customHeight="1" x14ac:dyDescent="0.2">
      <c r="A1330"/>
      <c r="B1330"/>
      <c r="C1330"/>
      <c r="D1330"/>
      <c r="E1330" s="40"/>
      <c r="F1330" s="46" t="str">
        <f t="shared" si="78"/>
        <v xml:space="preserve"> </v>
      </c>
      <c r="G1330" s="46"/>
      <c r="H1330" s="46"/>
      <c r="I1330" s="46"/>
      <c r="J1330" s="47"/>
      <c r="K1330" s="47"/>
    </row>
    <row r="1331" spans="1:11" ht="12" customHeight="1" x14ac:dyDescent="0.2">
      <c r="A1331"/>
      <c r="B1331"/>
      <c r="C1331"/>
      <c r="D1331"/>
      <c r="E1331" s="40"/>
      <c r="F1331" s="46" t="str">
        <f t="shared" si="78"/>
        <v xml:space="preserve"> </v>
      </c>
      <c r="G1331" s="46"/>
      <c r="H1331" s="46"/>
      <c r="I1331" s="46"/>
      <c r="J1331" s="47"/>
      <c r="K1331" s="47"/>
    </row>
    <row r="1332" spans="1:11" ht="12" customHeight="1" x14ac:dyDescent="0.2">
      <c r="A1332"/>
      <c r="B1332"/>
      <c r="C1332"/>
      <c r="D1332"/>
      <c r="E1332" s="40"/>
      <c r="F1332" s="46" t="str">
        <f t="shared" si="78"/>
        <v xml:space="preserve"> </v>
      </c>
      <c r="G1332" s="46"/>
      <c r="H1332" s="46"/>
      <c r="I1332" s="46"/>
      <c r="J1332" s="47"/>
      <c r="K1332" s="47"/>
    </row>
    <row r="1333" spans="1:11" ht="12" customHeight="1" x14ac:dyDescent="0.2">
      <c r="A1333"/>
      <c r="B1333"/>
      <c r="C1333"/>
      <c r="D1333"/>
      <c r="E1333" s="40"/>
      <c r="F1333" s="46" t="str">
        <f t="shared" si="78"/>
        <v xml:space="preserve"> </v>
      </c>
      <c r="G1333" s="46"/>
      <c r="H1333" s="46"/>
      <c r="I1333" s="46"/>
      <c r="J1333" s="47"/>
      <c r="K1333" s="47"/>
    </row>
    <row r="1334" spans="1:11" ht="12" customHeight="1" x14ac:dyDescent="0.2">
      <c r="A1334"/>
      <c r="B1334"/>
      <c r="C1334"/>
      <c r="D1334"/>
      <c r="E1334" s="40"/>
      <c r="F1334" s="46" t="str">
        <f t="shared" si="78"/>
        <v xml:space="preserve"> </v>
      </c>
      <c r="G1334" s="46"/>
      <c r="H1334" s="46"/>
      <c r="I1334" s="46"/>
      <c r="J1334" s="47"/>
      <c r="K1334" s="47"/>
    </row>
    <row r="1335" spans="1:11" ht="12" customHeight="1" x14ac:dyDescent="0.2">
      <c r="A1335"/>
      <c r="B1335"/>
      <c r="C1335"/>
      <c r="D1335"/>
      <c r="E1335" s="40"/>
      <c r="F1335" s="46" t="str">
        <f t="shared" si="78"/>
        <v xml:space="preserve"> </v>
      </c>
      <c r="G1335" s="46"/>
      <c r="H1335" s="46"/>
      <c r="I1335" s="46"/>
      <c r="J1335" s="47"/>
      <c r="K1335" s="47"/>
    </row>
    <row r="1336" spans="1:11" ht="12" customHeight="1" x14ac:dyDescent="0.2">
      <c r="A1336"/>
      <c r="B1336"/>
      <c r="C1336"/>
      <c r="D1336"/>
      <c r="E1336" s="40"/>
      <c r="F1336" s="46" t="str">
        <f t="shared" si="78"/>
        <v xml:space="preserve"> </v>
      </c>
      <c r="G1336" s="46"/>
      <c r="H1336" s="46"/>
      <c r="I1336" s="46"/>
      <c r="J1336" s="47"/>
      <c r="K1336" s="47"/>
    </row>
    <row r="1337" spans="1:11" ht="12" customHeight="1" x14ac:dyDescent="0.2">
      <c r="A1337"/>
      <c r="B1337"/>
      <c r="C1337"/>
      <c r="D1337"/>
      <c r="E1337" s="40"/>
      <c r="F1337" s="46" t="str">
        <f t="shared" si="78"/>
        <v xml:space="preserve"> </v>
      </c>
      <c r="G1337" s="46"/>
      <c r="H1337" s="46"/>
      <c r="I1337" s="46"/>
      <c r="J1337" s="47"/>
      <c r="K1337" s="47"/>
    </row>
    <row r="1338" spans="1:11" ht="12" customHeight="1" x14ac:dyDescent="0.2">
      <c r="A1338"/>
      <c r="B1338"/>
      <c r="C1338"/>
      <c r="D1338"/>
      <c r="E1338" s="40"/>
      <c r="F1338" s="46" t="str">
        <f t="shared" si="78"/>
        <v xml:space="preserve"> </v>
      </c>
      <c r="G1338" s="46"/>
      <c r="H1338" s="46"/>
      <c r="I1338" s="46"/>
      <c r="J1338" s="47"/>
      <c r="K1338" s="47"/>
    </row>
    <row r="1339" spans="1:11" ht="12" customHeight="1" x14ac:dyDescent="0.2">
      <c r="A1339"/>
      <c r="B1339"/>
      <c r="C1339"/>
      <c r="D1339"/>
      <c r="E1339" s="40"/>
      <c r="F1339" s="46" t="str">
        <f t="shared" si="78"/>
        <v xml:space="preserve"> </v>
      </c>
      <c r="G1339" s="46"/>
      <c r="H1339" s="46"/>
      <c r="I1339" s="46"/>
      <c r="J1339" s="47"/>
      <c r="K1339" s="47"/>
    </row>
    <row r="1340" spans="1:11" ht="12" customHeight="1" x14ac:dyDescent="0.2">
      <c r="A1340"/>
      <c r="B1340"/>
      <c r="C1340"/>
      <c r="D1340"/>
      <c r="E1340" s="40"/>
      <c r="F1340" s="46" t="str">
        <f t="shared" si="78"/>
        <v xml:space="preserve"> </v>
      </c>
      <c r="G1340" s="46"/>
      <c r="H1340" s="46"/>
      <c r="I1340" s="46"/>
      <c r="J1340" s="47"/>
      <c r="K1340" s="47"/>
    </row>
    <row r="1341" spans="1:11" ht="12" customHeight="1" x14ac:dyDescent="0.2">
      <c r="A1341"/>
      <c r="B1341"/>
      <c r="C1341"/>
      <c r="D1341"/>
      <c r="E1341" s="40"/>
      <c r="F1341" s="46" t="str">
        <f t="shared" si="78"/>
        <v xml:space="preserve"> </v>
      </c>
      <c r="G1341" s="46"/>
      <c r="H1341" s="46"/>
      <c r="I1341" s="46"/>
      <c r="J1341" s="47"/>
      <c r="K1341" s="47"/>
    </row>
    <row r="1342" spans="1:11" ht="12" customHeight="1" x14ac:dyDescent="0.2">
      <c r="A1342"/>
      <c r="B1342"/>
      <c r="C1342"/>
      <c r="D1342"/>
      <c r="E1342" s="40"/>
      <c r="F1342" s="46" t="str">
        <f t="shared" si="78"/>
        <v xml:space="preserve"> </v>
      </c>
      <c r="G1342" s="46"/>
      <c r="H1342" s="46"/>
      <c r="I1342" s="46"/>
      <c r="J1342" s="47"/>
      <c r="K1342" s="47"/>
    </row>
    <row r="1343" spans="1:11" ht="12" customHeight="1" x14ac:dyDescent="0.2">
      <c r="A1343"/>
      <c r="B1343"/>
      <c r="C1343"/>
      <c r="D1343"/>
      <c r="E1343" s="40"/>
      <c r="F1343" s="46" t="str">
        <f t="shared" si="78"/>
        <v xml:space="preserve"> </v>
      </c>
      <c r="G1343" s="46"/>
      <c r="H1343" s="46"/>
      <c r="I1343" s="46"/>
      <c r="J1343" s="47"/>
      <c r="K1343" s="47"/>
    </row>
    <row r="1344" spans="1:11" ht="12" customHeight="1" x14ac:dyDescent="0.2">
      <c r="A1344"/>
      <c r="B1344"/>
      <c r="C1344"/>
      <c r="D1344"/>
      <c r="E1344" s="40"/>
      <c r="F1344" s="46" t="str">
        <f t="shared" si="78"/>
        <v xml:space="preserve"> </v>
      </c>
      <c r="G1344" s="46"/>
      <c r="H1344" s="46"/>
      <c r="I1344" s="46"/>
      <c r="J1344" s="47"/>
      <c r="K1344" s="47"/>
    </row>
    <row r="1345" spans="1:11" ht="12" customHeight="1" x14ac:dyDescent="0.2">
      <c r="A1345"/>
      <c r="B1345"/>
      <c r="C1345"/>
      <c r="D1345"/>
      <c r="F1345" s="46" t="str">
        <f t="shared" si="78"/>
        <v xml:space="preserve"> </v>
      </c>
      <c r="G1345" s="46"/>
      <c r="H1345" s="46"/>
      <c r="I1345" s="46"/>
      <c r="J1345" s="47"/>
      <c r="K1345" s="47"/>
    </row>
    <row r="1346" spans="1:11" ht="12" customHeight="1" x14ac:dyDescent="0.2">
      <c r="A1346"/>
      <c r="B1346"/>
      <c r="C1346"/>
      <c r="D1346"/>
    </row>
    <row r="1347" spans="1:11" ht="12" customHeight="1" x14ac:dyDescent="0.2">
      <c r="A1347"/>
      <c r="B1347"/>
      <c r="C1347"/>
      <c r="D1347"/>
    </row>
    <row r="1348" spans="1:11" ht="12" customHeight="1" x14ac:dyDescent="0.2">
      <c r="A1348"/>
      <c r="B1348"/>
      <c r="C1348"/>
      <c r="D1348"/>
    </row>
    <row r="1349" spans="1:11" ht="12" customHeight="1" x14ac:dyDescent="0.2">
      <c r="A1349"/>
      <c r="B1349"/>
      <c r="C1349"/>
      <c r="D1349"/>
    </row>
    <row r="1350" spans="1:11" ht="12" customHeight="1" x14ac:dyDescent="0.2">
      <c r="A1350"/>
      <c r="B1350"/>
      <c r="C1350"/>
      <c r="D1350"/>
    </row>
    <row r="1351" spans="1:11" ht="12" customHeight="1" x14ac:dyDescent="0.2">
      <c r="A1351"/>
      <c r="B1351"/>
      <c r="C1351"/>
      <c r="D1351"/>
    </row>
    <row r="1352" spans="1:11" ht="12" customHeight="1" x14ac:dyDescent="0.2">
      <c r="A1352"/>
      <c r="B1352"/>
      <c r="C1352"/>
      <c r="D1352"/>
    </row>
    <row r="1353" spans="1:11" ht="12" customHeight="1" x14ac:dyDescent="0.2">
      <c r="A1353"/>
      <c r="B1353"/>
      <c r="C1353"/>
      <c r="D1353"/>
    </row>
    <row r="1354" spans="1:11" ht="12" customHeight="1" x14ac:dyDescent="0.2">
      <c r="A1354"/>
      <c r="B1354"/>
      <c r="C1354"/>
      <c r="D1354"/>
    </row>
    <row r="1355" spans="1:11" ht="12" customHeight="1" x14ac:dyDescent="0.2">
      <c r="A1355"/>
      <c r="B1355"/>
      <c r="C1355"/>
      <c r="D1355"/>
    </row>
    <row r="1356" spans="1:11" ht="12" customHeight="1" x14ac:dyDescent="0.2">
      <c r="A1356"/>
      <c r="B1356"/>
      <c r="C1356"/>
      <c r="D1356"/>
    </row>
    <row r="1357" spans="1:11" ht="12" customHeight="1" x14ac:dyDescent="0.2">
      <c r="A1357"/>
      <c r="B1357"/>
      <c r="C1357"/>
      <c r="D1357"/>
    </row>
    <row r="1358" spans="1:11" ht="12" customHeight="1" x14ac:dyDescent="0.2">
      <c r="A1358"/>
      <c r="B1358"/>
      <c r="C1358"/>
      <c r="D1358"/>
    </row>
    <row r="1359" spans="1:11" ht="12" customHeight="1" x14ac:dyDescent="0.2">
      <c r="A1359"/>
      <c r="B1359"/>
      <c r="C1359"/>
      <c r="D1359"/>
    </row>
    <row r="1360" spans="1:11" ht="12" customHeight="1" x14ac:dyDescent="0.2">
      <c r="A1360"/>
      <c r="B1360"/>
      <c r="C1360"/>
      <c r="D1360"/>
    </row>
    <row r="1361" spans="1:4" ht="12" customHeight="1" x14ac:dyDescent="0.2">
      <c r="A1361"/>
      <c r="B1361"/>
      <c r="C1361"/>
      <c r="D1361"/>
    </row>
    <row r="1362" spans="1:4" ht="12" customHeight="1" x14ac:dyDescent="0.2">
      <c r="A1362"/>
      <c r="B1362"/>
      <c r="C1362"/>
      <c r="D1362"/>
    </row>
    <row r="1363" spans="1:4" ht="12" customHeight="1" x14ac:dyDescent="0.2">
      <c r="A1363"/>
      <c r="B1363"/>
      <c r="C1363"/>
      <c r="D1363"/>
    </row>
    <row r="1364" spans="1:4" ht="12" customHeight="1" x14ac:dyDescent="0.2">
      <c r="A1364"/>
      <c r="B1364"/>
      <c r="C1364"/>
      <c r="D1364"/>
    </row>
    <row r="1365" spans="1:4" ht="12" customHeight="1" x14ac:dyDescent="0.2">
      <c r="A1365"/>
      <c r="B1365"/>
      <c r="C1365"/>
      <c r="D1365"/>
    </row>
    <row r="1366" spans="1:4" ht="12" customHeight="1" x14ac:dyDescent="0.2">
      <c r="A1366"/>
      <c r="B1366"/>
      <c r="C1366"/>
      <c r="D1366"/>
    </row>
    <row r="1367" spans="1:4" ht="12" customHeight="1" x14ac:dyDescent="0.2">
      <c r="A1367"/>
      <c r="B1367"/>
      <c r="C1367"/>
      <c r="D1367"/>
    </row>
    <row r="1368" spans="1:4" ht="12" customHeight="1" x14ac:dyDescent="0.2">
      <c r="A1368"/>
      <c r="B1368"/>
      <c r="C1368"/>
      <c r="D1368"/>
    </row>
    <row r="1369" spans="1:4" ht="12" customHeight="1" x14ac:dyDescent="0.2">
      <c r="A1369"/>
      <c r="B1369"/>
      <c r="C1369"/>
      <c r="D1369"/>
    </row>
    <row r="1370" spans="1:4" ht="12" customHeight="1" x14ac:dyDescent="0.2">
      <c r="A1370"/>
      <c r="B1370"/>
      <c r="C1370"/>
      <c r="D1370"/>
    </row>
    <row r="1371" spans="1:4" ht="12" customHeight="1" x14ac:dyDescent="0.2">
      <c r="A1371"/>
      <c r="B1371"/>
      <c r="C1371"/>
      <c r="D1371"/>
    </row>
    <row r="1372" spans="1:4" ht="12" customHeight="1" x14ac:dyDescent="0.2">
      <c r="A1372"/>
      <c r="B1372"/>
      <c r="C1372"/>
      <c r="D1372"/>
    </row>
    <row r="1373" spans="1:4" ht="12" customHeight="1" x14ac:dyDescent="0.2">
      <c r="A1373"/>
      <c r="B1373"/>
      <c r="C1373"/>
      <c r="D1373"/>
    </row>
    <row r="1374" spans="1:4" ht="12" customHeight="1" x14ac:dyDescent="0.2">
      <c r="A1374"/>
      <c r="B1374"/>
      <c r="C1374"/>
      <c r="D1374"/>
    </row>
    <row r="1375" spans="1:4" ht="12" customHeight="1" x14ac:dyDescent="0.2">
      <c r="A1375"/>
      <c r="B1375"/>
      <c r="C1375"/>
      <c r="D1375"/>
    </row>
    <row r="1376" spans="1:4" ht="12" customHeight="1" x14ac:dyDescent="0.2">
      <c r="A1376"/>
      <c r="B1376"/>
      <c r="C1376"/>
      <c r="D1376"/>
    </row>
    <row r="1377" spans="1:4" ht="12" customHeight="1" x14ac:dyDescent="0.2">
      <c r="A1377"/>
      <c r="B1377"/>
      <c r="C1377"/>
      <c r="D1377"/>
    </row>
    <row r="1378" spans="1:4" ht="12" customHeight="1" x14ac:dyDescent="0.2">
      <c r="A1378"/>
      <c r="B1378"/>
      <c r="C1378"/>
      <c r="D1378"/>
    </row>
    <row r="1379" spans="1:4" ht="12" customHeight="1" x14ac:dyDescent="0.2">
      <c r="A1379"/>
      <c r="B1379"/>
      <c r="C1379"/>
      <c r="D1379"/>
    </row>
    <row r="1380" spans="1:4" ht="12" customHeight="1" x14ac:dyDescent="0.2">
      <c r="A1380"/>
      <c r="B1380"/>
      <c r="C1380"/>
      <c r="D1380"/>
    </row>
    <row r="1381" spans="1:4" ht="12" customHeight="1" x14ac:dyDescent="0.2">
      <c r="A1381"/>
      <c r="B1381"/>
      <c r="C1381"/>
      <c r="D1381"/>
    </row>
    <row r="1382" spans="1:4" ht="12" customHeight="1" x14ac:dyDescent="0.2">
      <c r="A1382"/>
      <c r="B1382"/>
      <c r="C1382"/>
      <c r="D1382"/>
    </row>
    <row r="1383" spans="1:4" ht="12" customHeight="1" x14ac:dyDescent="0.2">
      <c r="A1383"/>
      <c r="B1383"/>
      <c r="C1383"/>
      <c r="D1383"/>
    </row>
    <row r="1384" spans="1:4" ht="12" customHeight="1" x14ac:dyDescent="0.2">
      <c r="A1384"/>
      <c r="B1384"/>
      <c r="C1384"/>
      <c r="D1384"/>
    </row>
    <row r="1385" spans="1:4" ht="12" customHeight="1" x14ac:dyDescent="0.2">
      <c r="A1385"/>
      <c r="B1385"/>
      <c r="C1385"/>
      <c r="D1385"/>
    </row>
    <row r="1386" spans="1:4" ht="12" customHeight="1" x14ac:dyDescent="0.2">
      <c r="A1386"/>
      <c r="B1386"/>
      <c r="C1386"/>
      <c r="D1386"/>
    </row>
    <row r="1387" spans="1:4" ht="12" customHeight="1" x14ac:dyDescent="0.2">
      <c r="A1387"/>
      <c r="B1387"/>
      <c r="C1387"/>
      <c r="D1387"/>
    </row>
    <row r="1388" spans="1:4" ht="12" customHeight="1" x14ac:dyDescent="0.2">
      <c r="A1388"/>
      <c r="B1388"/>
      <c r="C1388"/>
      <c r="D1388"/>
    </row>
    <row r="1389" spans="1:4" ht="12" customHeight="1" x14ac:dyDescent="0.2">
      <c r="A1389"/>
      <c r="B1389"/>
      <c r="C1389"/>
      <c r="D1389"/>
    </row>
    <row r="1390" spans="1:4" ht="12" customHeight="1" x14ac:dyDescent="0.2">
      <c r="A1390"/>
      <c r="B1390"/>
      <c r="C1390"/>
      <c r="D1390"/>
    </row>
    <row r="1391" spans="1:4" ht="12" customHeight="1" x14ac:dyDescent="0.2">
      <c r="A1391"/>
      <c r="B1391"/>
      <c r="C1391"/>
      <c r="D1391"/>
    </row>
    <row r="1392" spans="1:4" ht="12" customHeight="1" x14ac:dyDescent="0.2">
      <c r="A1392"/>
      <c r="B1392"/>
      <c r="C1392"/>
      <c r="D1392"/>
    </row>
    <row r="1393" spans="1:4" ht="12" customHeight="1" x14ac:dyDescent="0.2">
      <c r="A1393"/>
      <c r="B1393"/>
      <c r="C1393"/>
      <c r="D1393"/>
    </row>
    <row r="1394" spans="1:4" ht="12" customHeight="1" x14ac:dyDescent="0.2">
      <c r="A1394"/>
      <c r="B1394"/>
      <c r="C1394"/>
      <c r="D1394"/>
    </row>
    <row r="1395" spans="1:4" ht="12" customHeight="1" x14ac:dyDescent="0.2">
      <c r="A1395"/>
      <c r="B1395"/>
      <c r="C1395"/>
      <c r="D1395"/>
    </row>
    <row r="1396" spans="1:4" ht="12" customHeight="1" x14ac:dyDescent="0.2">
      <c r="A1396"/>
      <c r="B1396"/>
      <c r="C1396"/>
      <c r="D1396"/>
    </row>
    <row r="1397" spans="1:4" ht="12" customHeight="1" x14ac:dyDescent="0.2">
      <c r="A1397"/>
      <c r="B1397"/>
      <c r="C1397"/>
      <c r="D1397"/>
    </row>
    <row r="1398" spans="1:4" ht="12" customHeight="1" x14ac:dyDescent="0.2">
      <c r="A1398"/>
      <c r="B1398"/>
      <c r="C1398"/>
      <c r="D1398"/>
    </row>
    <row r="1399" spans="1:4" ht="12" customHeight="1" x14ac:dyDescent="0.2">
      <c r="A1399"/>
      <c r="B1399"/>
      <c r="C1399"/>
      <c r="D1399"/>
    </row>
    <row r="1400" spans="1:4" ht="12" customHeight="1" x14ac:dyDescent="0.2">
      <c r="A1400"/>
      <c r="B1400"/>
      <c r="C1400"/>
      <c r="D1400"/>
    </row>
    <row r="1401" spans="1:4" ht="12" customHeight="1" x14ac:dyDescent="0.2">
      <c r="A1401"/>
      <c r="B1401"/>
      <c r="C1401"/>
      <c r="D1401"/>
    </row>
    <row r="1402" spans="1:4" ht="12" customHeight="1" x14ac:dyDescent="0.2">
      <c r="A1402"/>
      <c r="B1402"/>
      <c r="C1402"/>
      <c r="D1402"/>
    </row>
    <row r="1403" spans="1:4" ht="12" customHeight="1" x14ac:dyDescent="0.2">
      <c r="A1403"/>
      <c r="B1403"/>
      <c r="C1403"/>
      <c r="D1403"/>
    </row>
    <row r="1404" spans="1:4" ht="12" customHeight="1" x14ac:dyDescent="0.2">
      <c r="A1404"/>
      <c r="B1404"/>
      <c r="C1404"/>
      <c r="D1404"/>
    </row>
    <row r="1405" spans="1:4" ht="12" customHeight="1" x14ac:dyDescent="0.2">
      <c r="A1405"/>
      <c r="B1405"/>
      <c r="C1405"/>
      <c r="D1405"/>
    </row>
    <row r="1406" spans="1:4" ht="12" customHeight="1" x14ac:dyDescent="0.2">
      <c r="A1406"/>
      <c r="B1406"/>
      <c r="C1406"/>
      <c r="D1406"/>
    </row>
    <row r="1407" spans="1:4" ht="12" customHeight="1" x14ac:dyDescent="0.2">
      <c r="A1407"/>
      <c r="B1407"/>
      <c r="C1407"/>
      <c r="D1407"/>
    </row>
    <row r="1408" spans="1:4" ht="12" customHeight="1" x14ac:dyDescent="0.2">
      <c r="A1408"/>
      <c r="B1408"/>
      <c r="C1408"/>
      <c r="D1408"/>
    </row>
    <row r="1409" spans="1:4" ht="12" customHeight="1" x14ac:dyDescent="0.2">
      <c r="A1409"/>
      <c r="B1409"/>
      <c r="C1409"/>
      <c r="D1409"/>
    </row>
    <row r="1410" spans="1:4" ht="12" customHeight="1" x14ac:dyDescent="0.2">
      <c r="A1410"/>
      <c r="B1410"/>
      <c r="C1410"/>
      <c r="D1410"/>
    </row>
    <row r="1411" spans="1:4" ht="12" customHeight="1" x14ac:dyDescent="0.2">
      <c r="A1411"/>
      <c r="B1411"/>
      <c r="C1411"/>
      <c r="D1411"/>
    </row>
    <row r="1412" spans="1:4" ht="12" customHeight="1" x14ac:dyDescent="0.2">
      <c r="A1412"/>
      <c r="B1412"/>
      <c r="C1412"/>
      <c r="D1412"/>
    </row>
    <row r="1413" spans="1:4" ht="12" customHeight="1" x14ac:dyDescent="0.2">
      <c r="A1413"/>
      <c r="B1413"/>
      <c r="C1413"/>
      <c r="D1413"/>
    </row>
    <row r="1414" spans="1:4" ht="12" customHeight="1" x14ac:dyDescent="0.2">
      <c r="A1414"/>
      <c r="B1414"/>
      <c r="C1414"/>
      <c r="D1414"/>
    </row>
    <row r="1415" spans="1:4" ht="12" customHeight="1" x14ac:dyDescent="0.2">
      <c r="A1415"/>
      <c r="B1415"/>
      <c r="C1415"/>
      <c r="D1415"/>
    </row>
    <row r="1416" spans="1:4" ht="12" customHeight="1" x14ac:dyDescent="0.2">
      <c r="A1416"/>
      <c r="B1416"/>
      <c r="C1416"/>
      <c r="D1416"/>
    </row>
    <row r="1417" spans="1:4" ht="12" customHeight="1" x14ac:dyDescent="0.2">
      <c r="A1417"/>
      <c r="B1417"/>
      <c r="C1417"/>
      <c r="D1417"/>
    </row>
    <row r="1418" spans="1:4" ht="12" customHeight="1" x14ac:dyDescent="0.2">
      <c r="A1418"/>
      <c r="B1418"/>
      <c r="C1418"/>
      <c r="D1418"/>
    </row>
    <row r="1419" spans="1:4" ht="12" customHeight="1" x14ac:dyDescent="0.2">
      <c r="A1419"/>
      <c r="B1419"/>
      <c r="C1419"/>
      <c r="D1419"/>
    </row>
    <row r="1420" spans="1:4" ht="12" customHeight="1" x14ac:dyDescent="0.2">
      <c r="A1420"/>
      <c r="B1420"/>
      <c r="C1420"/>
      <c r="D1420"/>
    </row>
    <row r="1421" spans="1:4" ht="12" customHeight="1" x14ac:dyDescent="0.2">
      <c r="A1421"/>
      <c r="B1421"/>
      <c r="C1421"/>
      <c r="D1421"/>
    </row>
    <row r="1422" spans="1:4" ht="12" customHeight="1" x14ac:dyDescent="0.2">
      <c r="A1422"/>
      <c r="B1422"/>
      <c r="C1422"/>
      <c r="D1422"/>
    </row>
    <row r="1423" spans="1:4" ht="12" customHeight="1" x14ac:dyDescent="0.2">
      <c r="A1423"/>
      <c r="B1423"/>
      <c r="C1423"/>
      <c r="D1423"/>
    </row>
    <row r="1424" spans="1:4" ht="12" customHeight="1" x14ac:dyDescent="0.2">
      <c r="A1424"/>
      <c r="B1424"/>
      <c r="C1424"/>
      <c r="D1424"/>
    </row>
    <row r="1425" spans="1:4" ht="12" customHeight="1" x14ac:dyDescent="0.2">
      <c r="A1425"/>
      <c r="B1425"/>
      <c r="C1425"/>
      <c r="D1425"/>
    </row>
    <row r="1426" spans="1:4" ht="12" customHeight="1" x14ac:dyDescent="0.2">
      <c r="A1426"/>
      <c r="B1426"/>
      <c r="C1426"/>
      <c r="D1426"/>
    </row>
    <row r="1427" spans="1:4" ht="12" customHeight="1" x14ac:dyDescent="0.2">
      <c r="A1427"/>
      <c r="B1427"/>
      <c r="C1427"/>
      <c r="D1427"/>
    </row>
    <row r="1428" spans="1:4" ht="12" customHeight="1" x14ac:dyDescent="0.2">
      <c r="A1428"/>
      <c r="B1428"/>
      <c r="C1428"/>
      <c r="D1428"/>
    </row>
    <row r="1429" spans="1:4" ht="12" customHeight="1" x14ac:dyDescent="0.2">
      <c r="A1429"/>
      <c r="B1429"/>
      <c r="C1429"/>
      <c r="D1429"/>
    </row>
    <row r="1430" spans="1:4" ht="12" customHeight="1" x14ac:dyDescent="0.2">
      <c r="A1430"/>
      <c r="B1430"/>
      <c r="C1430"/>
      <c r="D1430"/>
    </row>
    <row r="1431" spans="1:4" ht="12" customHeight="1" x14ac:dyDescent="0.2">
      <c r="A1431"/>
      <c r="B1431"/>
      <c r="C1431"/>
      <c r="D1431"/>
    </row>
    <row r="1432" spans="1:4" ht="12" customHeight="1" x14ac:dyDescent="0.2">
      <c r="A1432"/>
      <c r="B1432"/>
      <c r="C1432"/>
      <c r="D1432"/>
    </row>
    <row r="1433" spans="1:4" ht="12" customHeight="1" x14ac:dyDescent="0.2">
      <c r="A1433"/>
      <c r="B1433"/>
      <c r="C1433"/>
      <c r="D1433"/>
    </row>
    <row r="1434" spans="1:4" ht="12" customHeight="1" x14ac:dyDescent="0.2">
      <c r="A1434"/>
      <c r="B1434"/>
      <c r="C1434"/>
      <c r="D1434"/>
    </row>
    <row r="1435" spans="1:4" ht="12" customHeight="1" x14ac:dyDescent="0.2">
      <c r="A1435"/>
      <c r="B1435"/>
      <c r="C1435"/>
      <c r="D1435"/>
    </row>
    <row r="1436" spans="1:4" ht="12" customHeight="1" x14ac:dyDescent="0.2">
      <c r="A1436"/>
      <c r="B1436"/>
      <c r="C1436"/>
      <c r="D1436"/>
    </row>
    <row r="1437" spans="1:4" ht="12" customHeight="1" x14ac:dyDescent="0.2">
      <c r="A1437"/>
      <c r="B1437"/>
      <c r="C1437"/>
      <c r="D1437"/>
    </row>
    <row r="1438" spans="1:4" ht="12" customHeight="1" x14ac:dyDescent="0.2">
      <c r="A1438"/>
      <c r="B1438"/>
      <c r="C1438"/>
      <c r="D1438"/>
    </row>
    <row r="1439" spans="1:4" ht="12" customHeight="1" x14ac:dyDescent="0.2">
      <c r="A1439"/>
      <c r="B1439"/>
      <c r="C1439"/>
      <c r="D1439"/>
    </row>
    <row r="1440" spans="1:4" ht="12" customHeight="1" x14ac:dyDescent="0.2">
      <c r="A1440"/>
      <c r="B1440"/>
      <c r="C1440"/>
      <c r="D1440"/>
    </row>
    <row r="1441" spans="1:4" ht="12" customHeight="1" x14ac:dyDescent="0.2">
      <c r="A1441"/>
      <c r="B1441"/>
      <c r="C1441"/>
      <c r="D1441"/>
    </row>
    <row r="1442" spans="1:4" ht="12" customHeight="1" x14ac:dyDescent="0.2">
      <c r="A1442"/>
      <c r="B1442"/>
      <c r="C1442"/>
      <c r="D1442"/>
    </row>
    <row r="1443" spans="1:4" ht="12" customHeight="1" x14ac:dyDescent="0.2">
      <c r="A1443"/>
      <c r="B1443"/>
      <c r="C1443"/>
      <c r="D1443"/>
    </row>
    <row r="1444" spans="1:4" ht="12" customHeight="1" x14ac:dyDescent="0.2">
      <c r="A1444"/>
      <c r="B1444"/>
      <c r="C1444"/>
      <c r="D1444"/>
    </row>
    <row r="1445" spans="1:4" ht="12" customHeight="1" x14ac:dyDescent="0.2">
      <c r="A1445"/>
      <c r="B1445"/>
      <c r="C1445"/>
      <c r="D1445"/>
    </row>
    <row r="1446" spans="1:4" ht="12" customHeight="1" x14ac:dyDescent="0.2">
      <c r="A1446"/>
      <c r="B1446"/>
      <c r="C1446"/>
      <c r="D1446"/>
    </row>
    <row r="1447" spans="1:4" ht="12" customHeight="1" x14ac:dyDescent="0.2">
      <c r="A1447"/>
      <c r="B1447"/>
      <c r="C1447"/>
      <c r="D1447"/>
    </row>
    <row r="1448" spans="1:4" ht="12" customHeight="1" x14ac:dyDescent="0.2">
      <c r="A1448"/>
      <c r="B1448"/>
      <c r="C1448"/>
      <c r="D1448"/>
    </row>
    <row r="1449" spans="1:4" ht="12" customHeight="1" x14ac:dyDescent="0.2">
      <c r="A1449"/>
      <c r="B1449"/>
      <c r="C1449"/>
      <c r="D1449"/>
    </row>
    <row r="1450" spans="1:4" ht="12" customHeight="1" x14ac:dyDescent="0.2">
      <c r="A1450"/>
      <c r="B1450"/>
      <c r="C1450"/>
      <c r="D1450"/>
    </row>
    <row r="1451" spans="1:4" ht="12" customHeight="1" x14ac:dyDescent="0.2">
      <c r="A1451"/>
      <c r="B1451"/>
      <c r="C1451"/>
      <c r="D1451"/>
    </row>
    <row r="1452" spans="1:4" ht="12" customHeight="1" x14ac:dyDescent="0.2">
      <c r="A1452"/>
      <c r="B1452"/>
      <c r="C1452"/>
      <c r="D1452"/>
    </row>
    <row r="1453" spans="1:4" ht="12" customHeight="1" x14ac:dyDescent="0.2">
      <c r="A1453"/>
      <c r="B1453"/>
      <c r="C1453"/>
      <c r="D1453"/>
    </row>
    <row r="1454" spans="1:4" ht="12" customHeight="1" x14ac:dyDescent="0.2">
      <c r="A1454"/>
      <c r="B1454"/>
      <c r="C1454"/>
      <c r="D1454"/>
    </row>
    <row r="1455" spans="1:4" ht="12" customHeight="1" x14ac:dyDescent="0.2">
      <c r="A1455"/>
      <c r="B1455"/>
      <c r="C1455"/>
      <c r="D1455"/>
    </row>
    <row r="1456" spans="1:4" ht="12" customHeight="1" x14ac:dyDescent="0.2">
      <c r="A1456"/>
      <c r="B1456"/>
      <c r="C1456"/>
      <c r="D1456"/>
    </row>
    <row r="1457" spans="1:4" ht="12" customHeight="1" x14ac:dyDescent="0.2">
      <c r="A1457"/>
      <c r="B1457"/>
      <c r="C1457"/>
      <c r="D1457"/>
    </row>
    <row r="1458" spans="1:4" ht="12" customHeight="1" x14ac:dyDescent="0.2">
      <c r="A1458"/>
      <c r="B1458"/>
      <c r="C1458"/>
      <c r="D1458"/>
    </row>
    <row r="1459" spans="1:4" ht="12" customHeight="1" x14ac:dyDescent="0.2">
      <c r="A1459"/>
      <c r="B1459"/>
      <c r="C1459"/>
      <c r="D1459"/>
    </row>
    <row r="1460" spans="1:4" ht="12" customHeight="1" x14ac:dyDescent="0.2">
      <c r="A1460"/>
      <c r="B1460"/>
      <c r="C1460"/>
      <c r="D1460"/>
    </row>
    <row r="1461" spans="1:4" ht="12" customHeight="1" x14ac:dyDescent="0.2">
      <c r="A1461"/>
      <c r="B1461"/>
      <c r="C1461"/>
      <c r="D1461"/>
    </row>
    <row r="1462" spans="1:4" ht="12" customHeight="1" x14ac:dyDescent="0.2">
      <c r="A1462"/>
      <c r="B1462"/>
      <c r="C1462"/>
      <c r="D1462"/>
    </row>
    <row r="1463" spans="1:4" ht="12" customHeight="1" x14ac:dyDescent="0.2">
      <c r="A1463"/>
      <c r="B1463"/>
      <c r="C1463"/>
      <c r="D1463"/>
    </row>
    <row r="1464" spans="1:4" ht="12" customHeight="1" x14ac:dyDescent="0.2">
      <c r="A1464"/>
      <c r="B1464"/>
      <c r="C1464"/>
      <c r="D1464"/>
    </row>
    <row r="1465" spans="1:4" ht="12" customHeight="1" x14ac:dyDescent="0.2">
      <c r="A1465"/>
      <c r="B1465"/>
      <c r="C1465"/>
      <c r="D1465"/>
    </row>
    <row r="1466" spans="1:4" ht="12" customHeight="1" x14ac:dyDescent="0.2">
      <c r="A1466"/>
      <c r="B1466"/>
      <c r="C1466"/>
      <c r="D1466"/>
    </row>
    <row r="1467" spans="1:4" ht="12" customHeight="1" x14ac:dyDescent="0.2">
      <c r="A1467"/>
      <c r="B1467"/>
      <c r="C1467"/>
      <c r="D1467"/>
    </row>
    <row r="1468" spans="1:4" ht="12" customHeight="1" x14ac:dyDescent="0.2">
      <c r="A1468"/>
      <c r="B1468"/>
      <c r="C1468"/>
      <c r="D1468"/>
    </row>
    <row r="1469" spans="1:4" ht="12" customHeight="1" x14ac:dyDescent="0.2">
      <c r="A1469"/>
      <c r="B1469"/>
      <c r="C1469"/>
      <c r="D1469"/>
    </row>
    <row r="1470" spans="1:4" ht="12" customHeight="1" x14ac:dyDescent="0.2">
      <c r="A1470"/>
      <c r="B1470"/>
      <c r="C1470"/>
      <c r="D1470"/>
    </row>
    <row r="1471" spans="1:4" ht="12" customHeight="1" x14ac:dyDescent="0.2">
      <c r="A1471"/>
      <c r="B1471"/>
      <c r="C1471"/>
      <c r="D1471"/>
    </row>
    <row r="1472" spans="1:4" ht="12" customHeight="1" x14ac:dyDescent="0.2">
      <c r="A1472"/>
      <c r="B1472"/>
      <c r="C1472"/>
      <c r="D1472"/>
    </row>
    <row r="1473" spans="1:4" ht="12" customHeight="1" x14ac:dyDescent="0.2">
      <c r="A1473"/>
      <c r="B1473"/>
      <c r="C1473"/>
      <c r="D1473"/>
    </row>
    <row r="1474" spans="1:4" ht="12" customHeight="1" x14ac:dyDescent="0.2">
      <c r="A1474"/>
      <c r="B1474"/>
      <c r="C1474"/>
      <c r="D1474"/>
    </row>
    <row r="1475" spans="1:4" ht="12" customHeight="1" x14ac:dyDescent="0.2">
      <c r="A1475"/>
      <c r="B1475"/>
      <c r="C1475"/>
      <c r="D1475"/>
    </row>
    <row r="1476" spans="1:4" ht="12" customHeight="1" x14ac:dyDescent="0.2">
      <c r="A1476"/>
      <c r="B1476"/>
      <c r="C1476"/>
      <c r="D1476"/>
    </row>
    <row r="1477" spans="1:4" ht="12" customHeight="1" x14ac:dyDescent="0.2">
      <c r="A1477"/>
      <c r="B1477"/>
      <c r="C1477"/>
      <c r="D1477"/>
    </row>
    <row r="1478" spans="1:4" ht="12" customHeight="1" x14ac:dyDescent="0.2">
      <c r="A1478"/>
      <c r="B1478"/>
      <c r="C1478"/>
      <c r="D1478"/>
    </row>
    <row r="1479" spans="1:4" ht="12" customHeight="1" x14ac:dyDescent="0.2">
      <c r="A1479"/>
      <c r="B1479"/>
      <c r="C1479"/>
      <c r="D1479"/>
    </row>
    <row r="1480" spans="1:4" ht="12" customHeight="1" x14ac:dyDescent="0.2">
      <c r="A1480"/>
      <c r="B1480"/>
      <c r="C1480"/>
      <c r="D1480"/>
    </row>
    <row r="1481" spans="1:4" ht="12" customHeight="1" x14ac:dyDescent="0.2">
      <c r="A1481"/>
      <c r="B1481"/>
      <c r="C1481"/>
      <c r="D1481"/>
    </row>
    <row r="1482" spans="1:4" ht="12" customHeight="1" x14ac:dyDescent="0.2">
      <c r="A1482"/>
      <c r="B1482"/>
      <c r="C1482"/>
      <c r="D1482"/>
    </row>
    <row r="1483" spans="1:4" ht="12" customHeight="1" x14ac:dyDescent="0.2">
      <c r="A1483"/>
      <c r="B1483"/>
      <c r="C1483"/>
      <c r="D1483"/>
    </row>
    <row r="1484" spans="1:4" ht="12" customHeight="1" x14ac:dyDescent="0.2">
      <c r="A1484"/>
      <c r="B1484"/>
      <c r="C1484"/>
      <c r="D1484"/>
    </row>
    <row r="1485" spans="1:4" ht="12" customHeight="1" x14ac:dyDescent="0.2">
      <c r="A1485"/>
      <c r="B1485"/>
      <c r="C1485"/>
      <c r="D1485"/>
    </row>
    <row r="1486" spans="1:4" ht="12" customHeight="1" x14ac:dyDescent="0.2">
      <c r="A1486"/>
      <c r="B1486"/>
      <c r="C1486"/>
      <c r="D1486"/>
    </row>
    <row r="1487" spans="1:4" ht="12" customHeight="1" x14ac:dyDescent="0.2">
      <c r="A1487"/>
      <c r="B1487"/>
      <c r="C1487"/>
      <c r="D1487"/>
    </row>
    <row r="1488" spans="1:4" ht="12" customHeight="1" x14ac:dyDescent="0.2">
      <c r="A1488"/>
      <c r="B1488"/>
      <c r="C1488"/>
      <c r="D1488"/>
    </row>
    <row r="1489" spans="1:4" ht="12" customHeight="1" x14ac:dyDescent="0.2">
      <c r="A1489"/>
      <c r="B1489"/>
      <c r="C1489"/>
      <c r="D1489"/>
    </row>
    <row r="1490" spans="1:4" ht="12" customHeight="1" x14ac:dyDescent="0.2">
      <c r="A1490"/>
      <c r="B1490"/>
      <c r="C1490"/>
      <c r="D1490"/>
    </row>
    <row r="1491" spans="1:4" ht="12" customHeight="1" x14ac:dyDescent="0.2">
      <c r="A1491"/>
      <c r="B1491"/>
      <c r="C1491"/>
      <c r="D1491"/>
    </row>
    <row r="1492" spans="1:4" ht="12" customHeight="1" x14ac:dyDescent="0.2">
      <c r="A1492"/>
      <c r="B1492"/>
      <c r="C1492"/>
      <c r="D1492"/>
    </row>
    <row r="1493" spans="1:4" ht="12" customHeight="1" x14ac:dyDescent="0.2">
      <c r="A1493"/>
      <c r="B1493"/>
      <c r="C1493"/>
      <c r="D1493"/>
    </row>
    <row r="1494" spans="1:4" ht="12" customHeight="1" x14ac:dyDescent="0.2">
      <c r="A1494"/>
      <c r="B1494"/>
      <c r="C1494"/>
      <c r="D1494"/>
    </row>
    <row r="1495" spans="1:4" ht="12" customHeight="1" x14ac:dyDescent="0.2">
      <c r="A1495"/>
      <c r="B1495"/>
      <c r="C1495"/>
      <c r="D1495"/>
    </row>
    <row r="1496" spans="1:4" ht="12" customHeight="1" x14ac:dyDescent="0.2">
      <c r="A1496"/>
      <c r="B1496"/>
      <c r="C1496"/>
      <c r="D1496"/>
    </row>
    <row r="1497" spans="1:4" ht="12" customHeight="1" x14ac:dyDescent="0.2">
      <c r="A1497"/>
      <c r="B1497"/>
      <c r="C1497"/>
      <c r="D1497"/>
    </row>
    <row r="1498" spans="1:4" ht="12" customHeight="1" x14ac:dyDescent="0.2">
      <c r="A1498"/>
      <c r="B1498"/>
      <c r="C1498"/>
      <c r="D1498"/>
    </row>
    <row r="1499" spans="1:4" ht="12" customHeight="1" x14ac:dyDescent="0.2">
      <c r="A1499"/>
      <c r="B1499"/>
      <c r="C1499"/>
      <c r="D1499"/>
    </row>
    <row r="1500" spans="1:4" ht="12" customHeight="1" x14ac:dyDescent="0.2">
      <c r="A1500"/>
      <c r="B1500"/>
      <c r="C1500"/>
      <c r="D1500"/>
    </row>
    <row r="1501" spans="1:4" ht="12" customHeight="1" x14ac:dyDescent="0.2">
      <c r="A1501"/>
      <c r="B1501"/>
      <c r="C1501"/>
      <c r="D1501"/>
    </row>
    <row r="1502" spans="1:4" ht="12" customHeight="1" x14ac:dyDescent="0.2">
      <c r="A1502"/>
      <c r="B1502"/>
      <c r="C1502"/>
      <c r="D1502"/>
    </row>
    <row r="1503" spans="1:4" ht="12" customHeight="1" x14ac:dyDescent="0.2">
      <c r="A1503"/>
      <c r="B1503"/>
      <c r="C1503"/>
      <c r="D1503"/>
    </row>
    <row r="1504" spans="1:4" ht="12" customHeight="1" x14ac:dyDescent="0.2">
      <c r="A1504"/>
      <c r="B1504"/>
      <c r="C1504"/>
      <c r="D1504"/>
    </row>
    <row r="1505" spans="1:4" ht="12" customHeight="1" x14ac:dyDescent="0.2">
      <c r="A1505"/>
      <c r="B1505"/>
      <c r="C1505"/>
      <c r="D1505"/>
    </row>
    <row r="1506" spans="1:4" ht="12" customHeight="1" x14ac:dyDescent="0.2">
      <c r="A1506"/>
      <c r="B1506"/>
      <c r="C1506"/>
      <c r="D1506"/>
    </row>
    <row r="1507" spans="1:4" ht="12" customHeight="1" x14ac:dyDescent="0.2">
      <c r="A1507"/>
      <c r="B1507"/>
      <c r="C1507"/>
      <c r="D1507"/>
    </row>
    <row r="1508" spans="1:4" ht="12" customHeight="1" x14ac:dyDescent="0.2">
      <c r="A1508"/>
      <c r="B1508"/>
      <c r="C1508"/>
      <c r="D1508"/>
    </row>
    <row r="1509" spans="1:4" ht="12" customHeight="1" x14ac:dyDescent="0.2">
      <c r="A1509"/>
      <c r="B1509"/>
      <c r="C1509"/>
      <c r="D1509"/>
    </row>
    <row r="1510" spans="1:4" ht="12" customHeight="1" x14ac:dyDescent="0.2">
      <c r="A1510"/>
      <c r="B1510"/>
      <c r="C1510"/>
      <c r="D1510"/>
    </row>
    <row r="1511" spans="1:4" ht="12" customHeight="1" x14ac:dyDescent="0.2">
      <c r="A1511"/>
      <c r="B1511"/>
      <c r="C1511"/>
      <c r="D1511"/>
    </row>
    <row r="1512" spans="1:4" ht="12" customHeight="1" x14ac:dyDescent="0.2">
      <c r="A1512"/>
      <c r="B1512"/>
      <c r="C1512"/>
      <c r="D1512"/>
    </row>
    <row r="1513" spans="1:4" ht="12" customHeight="1" x14ac:dyDescent="0.2">
      <c r="A1513"/>
      <c r="B1513"/>
      <c r="C1513"/>
      <c r="D1513"/>
    </row>
    <row r="1514" spans="1:4" ht="12" customHeight="1" x14ac:dyDescent="0.2">
      <c r="A1514"/>
      <c r="B1514"/>
      <c r="C1514"/>
      <c r="D1514"/>
    </row>
    <row r="1515" spans="1:4" ht="12" customHeight="1" x14ac:dyDescent="0.2">
      <c r="A1515"/>
      <c r="B1515"/>
      <c r="C1515"/>
      <c r="D1515"/>
    </row>
    <row r="1516" spans="1:4" ht="12" customHeight="1" x14ac:dyDescent="0.2">
      <c r="A1516"/>
      <c r="B1516"/>
      <c r="C1516"/>
      <c r="D1516"/>
    </row>
    <row r="1517" spans="1:4" ht="12" customHeight="1" x14ac:dyDescent="0.2">
      <c r="A1517"/>
      <c r="B1517"/>
      <c r="C1517"/>
      <c r="D1517"/>
    </row>
    <row r="1518" spans="1:4" ht="12" customHeight="1" x14ac:dyDescent="0.2">
      <c r="A1518"/>
      <c r="B1518"/>
      <c r="C1518"/>
      <c r="D1518"/>
    </row>
    <row r="1519" spans="1:4" ht="12" customHeight="1" x14ac:dyDescent="0.2">
      <c r="A1519"/>
      <c r="B1519"/>
      <c r="C1519"/>
      <c r="D1519"/>
    </row>
    <row r="1520" spans="1:4" ht="12" customHeight="1" x14ac:dyDescent="0.2">
      <c r="A1520"/>
      <c r="B1520"/>
      <c r="C1520"/>
      <c r="D1520"/>
    </row>
    <row r="1521" spans="1:4" ht="12" customHeight="1" x14ac:dyDescent="0.2">
      <c r="A1521"/>
      <c r="B1521"/>
      <c r="C1521"/>
      <c r="D1521"/>
    </row>
    <row r="1522" spans="1:4" ht="12" customHeight="1" x14ac:dyDescent="0.2">
      <c r="A1522"/>
      <c r="B1522"/>
      <c r="C1522"/>
      <c r="D1522"/>
    </row>
    <row r="1523" spans="1:4" ht="12" customHeight="1" x14ac:dyDescent="0.2">
      <c r="A1523"/>
      <c r="B1523"/>
      <c r="C1523"/>
      <c r="D1523"/>
    </row>
    <row r="1524" spans="1:4" ht="12" customHeight="1" x14ac:dyDescent="0.2">
      <c r="A1524"/>
      <c r="B1524"/>
      <c r="C1524"/>
      <c r="D1524"/>
    </row>
    <row r="1525" spans="1:4" ht="12" customHeight="1" x14ac:dyDescent="0.2">
      <c r="A1525"/>
      <c r="B1525"/>
      <c r="C1525"/>
      <c r="D1525"/>
    </row>
    <row r="1526" spans="1:4" ht="12" customHeight="1" x14ac:dyDescent="0.2">
      <c r="A1526"/>
      <c r="B1526"/>
      <c r="C1526"/>
      <c r="D1526"/>
    </row>
    <row r="1527" spans="1:4" ht="12" customHeight="1" x14ac:dyDescent="0.2">
      <c r="A1527"/>
      <c r="B1527"/>
      <c r="C1527"/>
      <c r="D1527"/>
    </row>
    <row r="1528" spans="1:4" ht="12" customHeight="1" x14ac:dyDescent="0.2">
      <c r="A1528"/>
      <c r="B1528"/>
      <c r="C1528"/>
      <c r="D1528"/>
    </row>
    <row r="1529" spans="1:4" ht="12" customHeight="1" x14ac:dyDescent="0.2">
      <c r="A1529"/>
      <c r="B1529"/>
      <c r="C1529"/>
      <c r="D1529"/>
    </row>
    <row r="1530" spans="1:4" ht="12" customHeight="1" x14ac:dyDescent="0.2">
      <c r="A1530"/>
      <c r="B1530"/>
      <c r="C1530"/>
      <c r="D1530"/>
    </row>
    <row r="1531" spans="1:4" ht="12" customHeight="1" x14ac:dyDescent="0.2">
      <c r="A1531"/>
      <c r="B1531"/>
      <c r="C1531"/>
      <c r="D1531"/>
    </row>
    <row r="1532" spans="1:4" ht="12" customHeight="1" x14ac:dyDescent="0.2">
      <c r="A1532"/>
      <c r="B1532"/>
      <c r="C1532"/>
      <c r="D1532"/>
    </row>
    <row r="1533" spans="1:4" ht="12" customHeight="1" x14ac:dyDescent="0.2">
      <c r="A1533"/>
      <c r="B1533"/>
      <c r="C1533"/>
      <c r="D1533"/>
    </row>
    <row r="1534" spans="1:4" ht="12" customHeight="1" x14ac:dyDescent="0.2">
      <c r="A1534"/>
      <c r="B1534"/>
      <c r="C1534"/>
      <c r="D1534"/>
    </row>
    <row r="1535" spans="1:4" ht="12" customHeight="1" x14ac:dyDescent="0.2">
      <c r="A1535"/>
      <c r="B1535"/>
      <c r="C1535"/>
      <c r="D1535"/>
    </row>
    <row r="1536" spans="1:4" ht="12" customHeight="1" x14ac:dyDescent="0.2">
      <c r="A1536"/>
      <c r="B1536"/>
      <c r="C1536"/>
      <c r="D1536"/>
    </row>
    <row r="1537" spans="1:4" ht="12" customHeight="1" x14ac:dyDescent="0.2">
      <c r="A1537"/>
      <c r="B1537"/>
      <c r="C1537"/>
      <c r="D1537"/>
    </row>
    <row r="1538" spans="1:4" ht="12" customHeight="1" x14ac:dyDescent="0.2">
      <c r="A1538"/>
      <c r="B1538"/>
      <c r="C1538"/>
      <c r="D1538"/>
    </row>
    <row r="1539" spans="1:4" ht="12" customHeight="1" x14ac:dyDescent="0.2">
      <c r="A1539"/>
      <c r="B1539"/>
      <c r="C1539"/>
      <c r="D1539"/>
    </row>
    <row r="1540" spans="1:4" ht="12" customHeight="1" x14ac:dyDescent="0.2">
      <c r="A1540"/>
      <c r="B1540"/>
      <c r="C1540"/>
      <c r="D1540"/>
    </row>
    <row r="1541" spans="1:4" ht="12" customHeight="1" x14ac:dyDescent="0.2">
      <c r="A1541"/>
      <c r="B1541"/>
      <c r="C1541"/>
      <c r="D1541"/>
    </row>
    <row r="1542" spans="1:4" ht="12" customHeight="1" x14ac:dyDescent="0.2">
      <c r="A1542"/>
      <c r="B1542"/>
      <c r="C1542"/>
      <c r="D1542"/>
    </row>
    <row r="1543" spans="1:4" ht="12" customHeight="1" x14ac:dyDescent="0.2">
      <c r="A1543"/>
      <c r="B1543"/>
      <c r="C1543"/>
      <c r="D1543"/>
    </row>
    <row r="1544" spans="1:4" ht="12" customHeight="1" x14ac:dyDescent="0.2">
      <c r="A1544"/>
      <c r="B1544"/>
      <c r="C1544"/>
      <c r="D1544"/>
    </row>
    <row r="1545" spans="1:4" ht="12" customHeight="1" x14ac:dyDescent="0.2">
      <c r="A1545"/>
      <c r="B1545"/>
      <c r="C1545"/>
      <c r="D1545"/>
    </row>
    <row r="1546" spans="1:4" ht="12" customHeight="1" x14ac:dyDescent="0.2">
      <c r="A1546"/>
      <c r="B1546"/>
      <c r="C1546"/>
      <c r="D1546"/>
    </row>
    <row r="1547" spans="1:4" ht="12" customHeight="1" x14ac:dyDescent="0.2">
      <c r="A1547"/>
      <c r="B1547"/>
      <c r="C1547"/>
      <c r="D1547"/>
    </row>
    <row r="1548" spans="1:4" ht="12" customHeight="1" x14ac:dyDescent="0.2">
      <c r="A1548"/>
      <c r="B1548"/>
      <c r="C1548"/>
      <c r="D1548"/>
    </row>
    <row r="1549" spans="1:4" ht="12" customHeight="1" x14ac:dyDescent="0.2">
      <c r="A1549"/>
      <c r="B1549"/>
      <c r="C1549"/>
      <c r="D1549"/>
    </row>
    <row r="1550" spans="1:4" ht="12" customHeight="1" x14ac:dyDescent="0.2">
      <c r="A1550"/>
      <c r="B1550"/>
      <c r="C1550"/>
      <c r="D1550"/>
    </row>
    <row r="1551" spans="1:4" ht="12" customHeight="1" x14ac:dyDescent="0.2">
      <c r="A1551"/>
      <c r="B1551"/>
      <c r="C1551"/>
      <c r="D1551"/>
    </row>
    <row r="1552" spans="1:4" ht="12" customHeight="1" x14ac:dyDescent="0.2">
      <c r="A1552"/>
      <c r="B1552"/>
      <c r="C1552"/>
      <c r="D1552"/>
    </row>
    <row r="1553" spans="1:4" ht="12" customHeight="1" x14ac:dyDescent="0.2">
      <c r="A1553"/>
      <c r="B1553"/>
      <c r="C1553"/>
      <c r="D1553"/>
    </row>
    <row r="1554" spans="1:4" ht="12" customHeight="1" x14ac:dyDescent="0.2">
      <c r="A1554"/>
      <c r="B1554"/>
      <c r="C1554"/>
      <c r="D1554"/>
    </row>
    <row r="1555" spans="1:4" ht="12" customHeight="1" x14ac:dyDescent="0.2">
      <c r="A1555"/>
      <c r="B1555"/>
      <c r="C1555"/>
      <c r="D1555"/>
    </row>
    <row r="1556" spans="1:4" ht="12" customHeight="1" x14ac:dyDescent="0.2">
      <c r="A1556"/>
      <c r="B1556"/>
      <c r="C1556"/>
      <c r="D1556"/>
    </row>
    <row r="1557" spans="1:4" ht="12" customHeight="1" x14ac:dyDescent="0.2">
      <c r="A1557"/>
      <c r="B1557"/>
      <c r="C1557"/>
      <c r="D1557"/>
    </row>
    <row r="1558" spans="1:4" ht="12" customHeight="1" x14ac:dyDescent="0.2">
      <c r="A1558"/>
      <c r="B1558"/>
      <c r="C1558"/>
      <c r="D1558"/>
    </row>
    <row r="1559" spans="1:4" ht="12" customHeight="1" x14ac:dyDescent="0.2">
      <c r="A1559"/>
      <c r="B1559"/>
      <c r="C1559"/>
      <c r="D1559"/>
    </row>
    <row r="1560" spans="1:4" ht="12" customHeight="1" x14ac:dyDescent="0.2">
      <c r="A1560"/>
      <c r="B1560"/>
      <c r="C1560"/>
      <c r="D1560"/>
    </row>
    <row r="1561" spans="1:4" ht="12" customHeight="1" x14ac:dyDescent="0.2">
      <c r="A1561"/>
      <c r="B1561"/>
      <c r="C1561"/>
      <c r="D1561"/>
    </row>
    <row r="1562" spans="1:4" ht="12" customHeight="1" x14ac:dyDescent="0.2">
      <c r="A1562"/>
      <c r="B1562"/>
      <c r="C1562"/>
      <c r="D1562"/>
    </row>
    <row r="1563" spans="1:4" ht="12" customHeight="1" x14ac:dyDescent="0.2">
      <c r="A1563"/>
      <c r="B1563"/>
      <c r="C1563"/>
      <c r="D1563"/>
    </row>
    <row r="1564" spans="1:4" ht="12" customHeight="1" x14ac:dyDescent="0.2">
      <c r="A1564"/>
      <c r="B1564"/>
      <c r="C1564"/>
      <c r="D1564"/>
    </row>
    <row r="1565" spans="1:4" ht="12" customHeight="1" x14ac:dyDescent="0.2">
      <c r="A1565"/>
      <c r="B1565"/>
      <c r="C1565"/>
      <c r="D1565"/>
    </row>
    <row r="1566" spans="1:4" ht="12" customHeight="1" x14ac:dyDescent="0.2">
      <c r="A1566"/>
      <c r="B1566"/>
      <c r="C1566"/>
      <c r="D1566"/>
    </row>
    <row r="1567" spans="1:4" ht="12" customHeight="1" x14ac:dyDescent="0.2">
      <c r="A1567"/>
      <c r="B1567"/>
      <c r="C1567"/>
      <c r="D1567"/>
    </row>
    <row r="1568" spans="1:4" ht="12" customHeight="1" x14ac:dyDescent="0.2">
      <c r="A1568"/>
      <c r="B1568"/>
      <c r="C1568"/>
      <c r="D1568"/>
    </row>
    <row r="1569" spans="1:4" ht="12" customHeight="1" x14ac:dyDescent="0.2">
      <c r="A1569"/>
      <c r="B1569"/>
      <c r="C1569"/>
      <c r="D1569"/>
    </row>
    <row r="1570" spans="1:4" ht="12" customHeight="1" x14ac:dyDescent="0.2">
      <c r="A1570"/>
      <c r="B1570"/>
      <c r="C1570"/>
      <c r="D1570"/>
    </row>
    <row r="1571" spans="1:4" ht="12" customHeight="1" x14ac:dyDescent="0.2">
      <c r="A1571"/>
      <c r="B1571"/>
      <c r="C1571"/>
      <c r="D1571"/>
    </row>
    <row r="1572" spans="1:4" ht="12" customHeight="1" x14ac:dyDescent="0.2">
      <c r="A1572"/>
      <c r="B1572"/>
      <c r="C1572"/>
      <c r="D1572"/>
    </row>
    <row r="1573" spans="1:4" ht="12" customHeight="1" x14ac:dyDescent="0.2">
      <c r="A1573"/>
      <c r="B1573"/>
      <c r="C1573"/>
      <c r="D1573"/>
    </row>
    <row r="1574" spans="1:4" ht="12" customHeight="1" x14ac:dyDescent="0.2">
      <c r="A1574"/>
      <c r="B1574"/>
      <c r="C1574"/>
      <c r="D1574"/>
    </row>
    <row r="1575" spans="1:4" ht="12" customHeight="1" x14ac:dyDescent="0.2">
      <c r="A1575"/>
      <c r="B1575"/>
      <c r="C1575"/>
      <c r="D1575"/>
    </row>
    <row r="1576" spans="1:4" ht="12" customHeight="1" x14ac:dyDescent="0.2">
      <c r="A1576"/>
      <c r="B1576"/>
      <c r="C1576"/>
      <c r="D1576"/>
    </row>
    <row r="1577" spans="1:4" ht="12" customHeight="1" x14ac:dyDescent="0.2">
      <c r="A1577"/>
      <c r="B1577"/>
      <c r="C1577"/>
      <c r="D1577"/>
    </row>
    <row r="1578" spans="1:4" ht="12" customHeight="1" x14ac:dyDescent="0.2">
      <c r="A1578"/>
      <c r="B1578"/>
      <c r="C1578"/>
      <c r="D1578"/>
    </row>
    <row r="1579" spans="1:4" ht="12" customHeight="1" x14ac:dyDescent="0.2">
      <c r="A1579"/>
      <c r="B1579"/>
      <c r="C1579"/>
      <c r="D1579"/>
    </row>
    <row r="1580" spans="1:4" ht="12" customHeight="1" x14ac:dyDescent="0.2">
      <c r="A1580"/>
      <c r="B1580"/>
      <c r="C1580"/>
      <c r="D1580"/>
    </row>
    <row r="1581" spans="1:4" ht="12" customHeight="1" x14ac:dyDescent="0.2">
      <c r="A1581"/>
      <c r="B1581"/>
      <c r="C1581"/>
      <c r="D1581"/>
    </row>
    <row r="1582" spans="1:4" ht="12" customHeight="1" x14ac:dyDescent="0.2">
      <c r="A1582"/>
      <c r="B1582"/>
      <c r="C1582"/>
      <c r="D1582"/>
    </row>
    <row r="1583" spans="1:4" ht="12" customHeight="1" x14ac:dyDescent="0.2">
      <c r="A1583"/>
      <c r="B1583"/>
      <c r="C1583"/>
      <c r="D1583"/>
    </row>
    <row r="1584" spans="1:4" ht="12" customHeight="1" x14ac:dyDescent="0.2">
      <c r="A1584"/>
      <c r="B1584"/>
      <c r="C1584"/>
      <c r="D1584"/>
    </row>
    <row r="1585" spans="1:4" ht="12" customHeight="1" x14ac:dyDescent="0.2">
      <c r="A1585"/>
      <c r="B1585"/>
      <c r="C1585"/>
      <c r="D1585"/>
    </row>
    <row r="1586" spans="1:4" ht="12" customHeight="1" x14ac:dyDescent="0.2">
      <c r="A1586"/>
      <c r="B1586"/>
      <c r="C1586"/>
      <c r="D1586"/>
    </row>
    <row r="1587" spans="1:4" ht="12" customHeight="1" x14ac:dyDescent="0.2">
      <c r="A1587"/>
      <c r="B1587"/>
      <c r="C1587"/>
      <c r="D1587"/>
    </row>
    <row r="1588" spans="1:4" ht="12" customHeight="1" x14ac:dyDescent="0.2">
      <c r="A1588"/>
      <c r="B1588"/>
      <c r="C1588"/>
      <c r="D1588"/>
    </row>
    <row r="1589" spans="1:4" ht="12" customHeight="1" x14ac:dyDescent="0.2">
      <c r="A1589"/>
      <c r="B1589"/>
      <c r="C1589"/>
      <c r="D1589"/>
    </row>
    <row r="1590" spans="1:4" ht="12" customHeight="1" x14ac:dyDescent="0.2">
      <c r="A1590"/>
      <c r="B1590"/>
      <c r="C1590"/>
      <c r="D1590"/>
    </row>
    <row r="1591" spans="1:4" ht="12" customHeight="1" x14ac:dyDescent="0.2">
      <c r="A1591"/>
      <c r="B1591"/>
      <c r="C1591"/>
      <c r="D1591"/>
    </row>
    <row r="1592" spans="1:4" ht="12" customHeight="1" x14ac:dyDescent="0.2">
      <c r="A1592"/>
      <c r="B1592"/>
      <c r="C1592"/>
      <c r="D1592"/>
    </row>
    <row r="1593" spans="1:4" ht="12" customHeight="1" x14ac:dyDescent="0.2">
      <c r="A1593"/>
      <c r="B1593"/>
      <c r="C1593"/>
      <c r="D1593"/>
    </row>
    <row r="1594" spans="1:4" ht="12" customHeight="1" x14ac:dyDescent="0.2">
      <c r="A1594"/>
      <c r="B1594"/>
      <c r="C1594"/>
      <c r="D1594"/>
    </row>
    <row r="1595" spans="1:4" ht="12" customHeight="1" x14ac:dyDescent="0.2">
      <c r="A1595"/>
      <c r="B1595"/>
      <c r="C1595"/>
      <c r="D1595"/>
    </row>
    <row r="1596" spans="1:4" ht="12" customHeight="1" x14ac:dyDescent="0.2">
      <c r="A1596"/>
      <c r="B1596"/>
      <c r="C1596"/>
      <c r="D1596"/>
    </row>
    <row r="1597" spans="1:4" ht="12" customHeight="1" x14ac:dyDescent="0.2">
      <c r="A1597"/>
      <c r="B1597"/>
      <c r="C1597"/>
      <c r="D1597"/>
    </row>
    <row r="1598" spans="1:4" ht="12" customHeight="1" x14ac:dyDescent="0.2">
      <c r="A1598"/>
      <c r="B1598"/>
      <c r="C1598"/>
      <c r="D1598"/>
    </row>
    <row r="1599" spans="1:4" ht="12" customHeight="1" x14ac:dyDescent="0.2">
      <c r="A1599"/>
      <c r="B1599"/>
      <c r="C1599"/>
      <c r="D1599"/>
    </row>
    <row r="1600" spans="1:4" ht="12" customHeight="1" x14ac:dyDescent="0.2">
      <c r="A1600"/>
      <c r="B1600"/>
      <c r="C1600"/>
      <c r="D1600"/>
    </row>
    <row r="1601" spans="1:4" ht="12" customHeight="1" x14ac:dyDescent="0.2">
      <c r="A1601"/>
      <c r="B1601"/>
      <c r="C1601"/>
      <c r="D1601"/>
    </row>
    <row r="1602" spans="1:4" ht="12" customHeight="1" x14ac:dyDescent="0.2">
      <c r="A1602"/>
      <c r="B1602"/>
      <c r="C1602"/>
      <c r="D1602"/>
    </row>
    <row r="1603" spans="1:4" ht="12" customHeight="1" x14ac:dyDescent="0.2">
      <c r="A1603"/>
      <c r="B1603"/>
      <c r="C1603"/>
      <c r="D1603"/>
    </row>
    <row r="1604" spans="1:4" ht="12" customHeight="1" x14ac:dyDescent="0.2">
      <c r="A1604"/>
      <c r="B1604"/>
      <c r="C1604"/>
      <c r="D1604"/>
    </row>
    <row r="1605" spans="1:4" ht="12" customHeight="1" x14ac:dyDescent="0.2">
      <c r="A1605"/>
      <c r="B1605"/>
      <c r="C1605"/>
      <c r="D1605"/>
    </row>
    <row r="1606" spans="1:4" ht="12" customHeight="1" x14ac:dyDescent="0.2">
      <c r="A1606"/>
      <c r="B1606"/>
      <c r="C1606"/>
      <c r="D1606"/>
    </row>
    <row r="1607" spans="1:4" ht="12" customHeight="1" x14ac:dyDescent="0.2">
      <c r="A1607"/>
      <c r="B1607"/>
      <c r="C1607"/>
      <c r="D1607"/>
    </row>
    <row r="1608" spans="1:4" ht="12" customHeight="1" x14ac:dyDescent="0.2">
      <c r="A1608"/>
      <c r="B1608"/>
      <c r="C1608"/>
      <c r="D1608"/>
    </row>
    <row r="1609" spans="1:4" ht="12" customHeight="1" x14ac:dyDescent="0.2">
      <c r="A1609"/>
      <c r="B1609"/>
      <c r="C1609"/>
      <c r="D1609"/>
    </row>
    <row r="1610" spans="1:4" ht="12" customHeight="1" x14ac:dyDescent="0.2">
      <c r="A1610"/>
      <c r="B1610"/>
      <c r="C1610"/>
      <c r="D1610"/>
    </row>
    <row r="1611" spans="1:4" ht="12" customHeight="1" x14ac:dyDescent="0.2">
      <c r="A1611"/>
      <c r="B1611"/>
      <c r="C1611"/>
      <c r="D1611"/>
    </row>
    <row r="1612" spans="1:4" ht="12" customHeight="1" x14ac:dyDescent="0.2">
      <c r="A1612"/>
      <c r="B1612"/>
      <c r="C1612"/>
      <c r="D1612"/>
    </row>
    <row r="1613" spans="1:4" ht="12" customHeight="1" x14ac:dyDescent="0.2">
      <c r="A1613"/>
      <c r="B1613"/>
      <c r="C1613"/>
      <c r="D1613"/>
    </row>
    <row r="1614" spans="1:4" ht="12" customHeight="1" x14ac:dyDescent="0.2">
      <c r="A1614"/>
      <c r="B1614"/>
      <c r="C1614"/>
      <c r="D1614"/>
    </row>
    <row r="1615" spans="1:4" ht="12" customHeight="1" x14ac:dyDescent="0.2">
      <c r="A1615"/>
      <c r="B1615"/>
      <c r="C1615"/>
      <c r="D1615"/>
    </row>
    <row r="1616" spans="1:4" ht="12" customHeight="1" x14ac:dyDescent="0.2">
      <c r="A1616"/>
      <c r="B1616"/>
      <c r="C1616"/>
      <c r="D1616"/>
    </row>
    <row r="1617" spans="1:4" ht="12" customHeight="1" x14ac:dyDescent="0.2">
      <c r="A1617"/>
      <c r="B1617"/>
      <c r="C1617"/>
      <c r="D1617"/>
    </row>
    <row r="1618" spans="1:4" ht="12" customHeight="1" x14ac:dyDescent="0.2">
      <c r="A1618"/>
      <c r="B1618"/>
      <c r="C1618"/>
      <c r="D1618"/>
    </row>
    <row r="1619" spans="1:4" ht="12" customHeight="1" x14ac:dyDescent="0.2">
      <c r="A1619"/>
      <c r="B1619"/>
      <c r="C1619"/>
      <c r="D1619"/>
    </row>
    <row r="1620" spans="1:4" ht="12" customHeight="1" x14ac:dyDescent="0.2">
      <c r="A1620"/>
      <c r="B1620"/>
      <c r="C1620"/>
      <c r="D1620"/>
    </row>
    <row r="1621" spans="1:4" ht="12" customHeight="1" x14ac:dyDescent="0.2">
      <c r="A1621"/>
      <c r="B1621"/>
      <c r="C1621"/>
      <c r="D1621"/>
    </row>
    <row r="1622" spans="1:4" ht="12" customHeight="1" x14ac:dyDescent="0.2">
      <c r="A1622"/>
      <c r="B1622"/>
      <c r="C1622"/>
      <c r="D1622"/>
    </row>
    <row r="1623" spans="1:4" ht="12" customHeight="1" x14ac:dyDescent="0.2">
      <c r="A1623"/>
      <c r="B1623"/>
      <c r="C1623"/>
      <c r="D1623"/>
    </row>
    <row r="1624" spans="1:4" ht="12" customHeight="1" x14ac:dyDescent="0.2">
      <c r="A1624"/>
      <c r="B1624"/>
      <c r="C1624"/>
      <c r="D1624"/>
    </row>
    <row r="1625" spans="1:4" ht="12" customHeight="1" x14ac:dyDescent="0.2">
      <c r="A1625"/>
      <c r="B1625"/>
      <c r="C1625"/>
      <c r="D1625"/>
    </row>
    <row r="1626" spans="1:4" ht="12" customHeight="1" x14ac:dyDescent="0.2">
      <c r="A1626"/>
      <c r="B1626"/>
      <c r="C1626"/>
      <c r="D1626"/>
    </row>
    <row r="1627" spans="1:4" ht="12" customHeight="1" x14ac:dyDescent="0.2">
      <c r="A1627"/>
      <c r="B1627"/>
      <c r="C1627"/>
      <c r="D1627"/>
    </row>
    <row r="1628" spans="1:4" ht="12" customHeight="1" x14ac:dyDescent="0.2">
      <c r="A1628"/>
      <c r="B1628"/>
      <c r="C1628"/>
      <c r="D1628"/>
    </row>
    <row r="1629" spans="1:4" ht="12" customHeight="1" x14ac:dyDescent="0.2">
      <c r="A1629"/>
      <c r="B1629"/>
      <c r="C1629"/>
      <c r="D1629"/>
    </row>
    <row r="1630" spans="1:4" ht="12" customHeight="1" x14ac:dyDescent="0.2">
      <c r="A1630"/>
      <c r="B1630"/>
      <c r="C1630"/>
      <c r="D1630"/>
    </row>
    <row r="1631" spans="1:4" ht="12" customHeight="1" x14ac:dyDescent="0.2">
      <c r="A1631"/>
      <c r="B1631"/>
      <c r="C1631"/>
      <c r="D1631"/>
    </row>
    <row r="1632" spans="1:4" ht="12" customHeight="1" x14ac:dyDescent="0.2">
      <c r="A1632"/>
      <c r="B1632"/>
      <c r="C1632"/>
      <c r="D1632"/>
    </row>
    <row r="1633" spans="1:4" ht="12" customHeight="1" x14ac:dyDescent="0.2">
      <c r="A1633"/>
      <c r="B1633"/>
      <c r="C1633"/>
      <c r="D1633"/>
    </row>
    <row r="1634" spans="1:4" ht="12" customHeight="1" x14ac:dyDescent="0.2">
      <c r="A1634"/>
      <c r="B1634"/>
      <c r="C1634"/>
      <c r="D1634"/>
    </row>
    <row r="1635" spans="1:4" ht="12" customHeight="1" x14ac:dyDescent="0.2">
      <c r="A1635"/>
      <c r="B1635"/>
      <c r="C1635"/>
      <c r="D1635"/>
    </row>
    <row r="1636" spans="1:4" ht="12" customHeight="1" x14ac:dyDescent="0.2">
      <c r="A1636"/>
      <c r="B1636"/>
      <c r="C1636"/>
      <c r="D1636"/>
    </row>
    <row r="1637" spans="1:4" ht="12" customHeight="1" x14ac:dyDescent="0.2">
      <c r="A1637"/>
      <c r="B1637"/>
      <c r="C1637"/>
      <c r="D1637"/>
    </row>
    <row r="1638" spans="1:4" ht="12" customHeight="1" x14ac:dyDescent="0.2">
      <c r="A1638"/>
      <c r="B1638"/>
      <c r="C1638"/>
      <c r="D1638"/>
    </row>
    <row r="1639" spans="1:4" ht="12" customHeight="1" x14ac:dyDescent="0.2">
      <c r="A1639"/>
      <c r="B1639"/>
      <c r="C1639"/>
      <c r="D1639"/>
    </row>
    <row r="1640" spans="1:4" ht="12" customHeight="1" x14ac:dyDescent="0.2">
      <c r="A1640"/>
      <c r="B1640"/>
      <c r="C1640"/>
      <c r="D1640"/>
    </row>
    <row r="1641" spans="1:4" ht="12" customHeight="1" x14ac:dyDescent="0.2">
      <c r="A1641"/>
      <c r="B1641"/>
      <c r="C1641"/>
      <c r="D1641"/>
    </row>
    <row r="1642" spans="1:4" ht="12" customHeight="1" x14ac:dyDescent="0.2">
      <c r="A1642"/>
      <c r="B1642"/>
      <c r="C1642"/>
      <c r="D1642"/>
    </row>
    <row r="1643" spans="1:4" ht="12" customHeight="1" x14ac:dyDescent="0.2">
      <c r="A1643"/>
      <c r="B1643"/>
      <c r="C1643"/>
      <c r="D1643"/>
    </row>
    <row r="1644" spans="1:4" ht="12" customHeight="1" x14ac:dyDescent="0.2">
      <c r="A1644"/>
      <c r="B1644"/>
      <c r="C1644"/>
      <c r="D1644"/>
    </row>
    <row r="1645" spans="1:4" ht="12" customHeight="1" x14ac:dyDescent="0.2">
      <c r="A1645"/>
      <c r="B1645"/>
      <c r="C1645"/>
      <c r="D1645"/>
    </row>
    <row r="1646" spans="1:4" ht="12" customHeight="1" x14ac:dyDescent="0.2">
      <c r="A1646"/>
      <c r="B1646"/>
      <c r="C1646"/>
      <c r="D1646"/>
    </row>
    <row r="1647" spans="1:4" ht="12" customHeight="1" x14ac:dyDescent="0.2">
      <c r="A1647"/>
      <c r="B1647"/>
      <c r="C1647"/>
      <c r="D1647"/>
    </row>
    <row r="1648" spans="1:4" ht="12" customHeight="1" x14ac:dyDescent="0.2">
      <c r="A1648"/>
      <c r="B1648"/>
      <c r="C1648"/>
      <c r="D1648"/>
    </row>
    <row r="1649" spans="1:4" ht="12" customHeight="1" x14ac:dyDescent="0.2">
      <c r="A1649"/>
      <c r="B1649"/>
      <c r="C1649"/>
      <c r="D1649"/>
    </row>
    <row r="1650" spans="1:4" ht="12" customHeight="1" x14ac:dyDescent="0.2">
      <c r="A1650"/>
      <c r="B1650"/>
      <c r="C1650"/>
      <c r="D1650"/>
    </row>
    <row r="1651" spans="1:4" ht="12" customHeight="1" x14ac:dyDescent="0.2">
      <c r="A1651"/>
      <c r="B1651"/>
      <c r="C1651"/>
      <c r="D1651"/>
    </row>
    <row r="1652" spans="1:4" ht="12" customHeight="1" x14ac:dyDescent="0.2">
      <c r="A1652"/>
      <c r="B1652"/>
      <c r="C1652"/>
      <c r="D1652"/>
    </row>
    <row r="1653" spans="1:4" ht="12" customHeight="1" x14ac:dyDescent="0.2">
      <c r="A1653"/>
      <c r="B1653"/>
      <c r="C1653"/>
      <c r="D1653"/>
    </row>
    <row r="1654" spans="1:4" ht="12" customHeight="1" x14ac:dyDescent="0.2">
      <c r="A1654"/>
      <c r="B1654"/>
      <c r="C1654"/>
      <c r="D1654"/>
    </row>
    <row r="1655" spans="1:4" ht="12" customHeight="1" x14ac:dyDescent="0.2">
      <c r="A1655"/>
      <c r="B1655"/>
      <c r="C1655"/>
      <c r="D1655"/>
    </row>
    <row r="1656" spans="1:4" ht="12" customHeight="1" x14ac:dyDescent="0.2">
      <c r="A1656"/>
      <c r="B1656"/>
      <c r="C1656"/>
      <c r="D1656"/>
    </row>
    <row r="1657" spans="1:4" ht="12" customHeight="1" x14ac:dyDescent="0.2">
      <c r="A1657"/>
      <c r="B1657"/>
      <c r="C1657"/>
      <c r="D1657"/>
    </row>
    <row r="1658" spans="1:4" ht="12" customHeight="1" x14ac:dyDescent="0.2">
      <c r="A1658"/>
      <c r="B1658"/>
      <c r="C1658"/>
      <c r="D1658"/>
    </row>
    <row r="1659" spans="1:4" ht="12" customHeight="1" x14ac:dyDescent="0.2">
      <c r="A1659"/>
      <c r="B1659"/>
      <c r="C1659"/>
      <c r="D1659"/>
    </row>
    <row r="1660" spans="1:4" ht="12" customHeight="1" x14ac:dyDescent="0.2">
      <c r="A1660"/>
      <c r="B1660"/>
      <c r="C1660"/>
      <c r="D1660"/>
    </row>
    <row r="1661" spans="1:4" ht="12" customHeight="1" x14ac:dyDescent="0.2">
      <c r="A1661"/>
      <c r="B1661"/>
      <c r="C1661"/>
      <c r="D1661"/>
    </row>
    <row r="1662" spans="1:4" ht="12" customHeight="1" x14ac:dyDescent="0.2">
      <c r="A1662"/>
      <c r="B1662"/>
      <c r="C1662"/>
      <c r="D1662"/>
    </row>
    <row r="1663" spans="1:4" ht="12" customHeight="1" x14ac:dyDescent="0.2">
      <c r="A1663"/>
      <c r="B1663"/>
      <c r="C1663"/>
      <c r="D1663"/>
    </row>
    <row r="1664" spans="1:4" ht="12" customHeight="1" x14ac:dyDescent="0.2">
      <c r="A1664"/>
      <c r="B1664"/>
      <c r="C1664"/>
      <c r="D1664"/>
    </row>
    <row r="1665" spans="1:4" ht="12" customHeight="1" x14ac:dyDescent="0.2">
      <c r="A1665"/>
      <c r="B1665"/>
      <c r="C1665"/>
      <c r="D1665"/>
    </row>
    <row r="1666" spans="1:4" ht="12" customHeight="1" x14ac:dyDescent="0.2">
      <c r="A1666"/>
      <c r="B1666"/>
      <c r="C1666"/>
      <c r="D1666"/>
    </row>
    <row r="1667" spans="1:4" ht="12" customHeight="1" x14ac:dyDescent="0.2">
      <c r="A1667"/>
      <c r="B1667"/>
      <c r="C1667"/>
      <c r="D1667"/>
    </row>
    <row r="1668" spans="1:4" ht="12" customHeight="1" x14ac:dyDescent="0.2">
      <c r="A1668"/>
      <c r="B1668"/>
      <c r="C1668"/>
      <c r="D1668"/>
    </row>
    <row r="1669" spans="1:4" ht="12" customHeight="1" x14ac:dyDescent="0.2">
      <c r="A1669"/>
      <c r="B1669"/>
      <c r="C1669"/>
      <c r="D1669"/>
    </row>
    <row r="1670" spans="1:4" ht="12" customHeight="1" x14ac:dyDescent="0.2">
      <c r="A1670"/>
      <c r="B1670"/>
      <c r="C1670"/>
      <c r="D1670"/>
    </row>
    <row r="1671" spans="1:4" ht="12" customHeight="1" x14ac:dyDescent="0.2">
      <c r="A1671"/>
      <c r="B1671"/>
      <c r="C1671"/>
      <c r="D1671"/>
    </row>
    <row r="1672" spans="1:4" ht="12" customHeight="1" x14ac:dyDescent="0.2">
      <c r="A1672"/>
      <c r="B1672"/>
      <c r="C1672"/>
      <c r="D1672"/>
    </row>
    <row r="1673" spans="1:4" ht="12" customHeight="1" x14ac:dyDescent="0.2">
      <c r="A1673"/>
      <c r="B1673"/>
      <c r="C1673"/>
      <c r="D1673"/>
    </row>
    <row r="1674" spans="1:4" ht="12" customHeight="1" x14ac:dyDescent="0.2">
      <c r="A1674"/>
      <c r="B1674"/>
      <c r="C1674"/>
      <c r="D1674"/>
    </row>
    <row r="1675" spans="1:4" ht="12" customHeight="1" x14ac:dyDescent="0.2">
      <c r="A1675"/>
      <c r="B1675"/>
      <c r="C1675"/>
      <c r="D1675"/>
    </row>
    <row r="1676" spans="1:4" ht="12" customHeight="1" x14ac:dyDescent="0.2">
      <c r="A1676"/>
      <c r="B1676"/>
      <c r="C1676"/>
      <c r="D1676"/>
    </row>
    <row r="1677" spans="1:4" ht="12" customHeight="1" x14ac:dyDescent="0.2">
      <c r="A1677"/>
      <c r="B1677"/>
      <c r="C1677"/>
      <c r="D1677"/>
    </row>
    <row r="1678" spans="1:4" ht="12" customHeight="1" x14ac:dyDescent="0.2">
      <c r="A1678"/>
      <c r="B1678"/>
      <c r="C1678"/>
      <c r="D1678"/>
    </row>
    <row r="1679" spans="1:4" ht="12" customHeight="1" x14ac:dyDescent="0.2">
      <c r="A1679"/>
      <c r="B1679"/>
      <c r="C1679"/>
      <c r="D1679"/>
    </row>
    <row r="1680" spans="1:4" ht="12" customHeight="1" x14ac:dyDescent="0.2">
      <c r="A1680"/>
      <c r="B1680"/>
      <c r="C1680"/>
      <c r="D1680"/>
    </row>
    <row r="1681" spans="1:4" ht="12" customHeight="1" x14ac:dyDescent="0.2">
      <c r="A1681"/>
      <c r="B1681"/>
      <c r="C1681"/>
      <c r="D1681"/>
    </row>
    <row r="1682" spans="1:4" ht="12" customHeight="1" x14ac:dyDescent="0.2">
      <c r="A1682"/>
      <c r="B1682"/>
      <c r="C1682"/>
      <c r="D1682"/>
    </row>
    <row r="1683" spans="1:4" ht="12" customHeight="1" x14ac:dyDescent="0.2">
      <c r="A1683"/>
      <c r="B1683"/>
      <c r="C1683"/>
      <c r="D1683"/>
    </row>
    <row r="1684" spans="1:4" ht="12" customHeight="1" x14ac:dyDescent="0.2">
      <c r="A1684"/>
      <c r="B1684"/>
      <c r="C1684"/>
      <c r="D1684"/>
    </row>
    <row r="1685" spans="1:4" ht="12" customHeight="1" x14ac:dyDescent="0.2">
      <c r="A1685"/>
      <c r="B1685"/>
      <c r="C1685"/>
      <c r="D1685"/>
    </row>
    <row r="1686" spans="1:4" ht="12" customHeight="1" x14ac:dyDescent="0.2">
      <c r="A1686"/>
      <c r="B1686"/>
      <c r="C1686"/>
      <c r="D1686"/>
    </row>
    <row r="1687" spans="1:4" ht="12" customHeight="1" x14ac:dyDescent="0.2">
      <c r="A1687"/>
      <c r="B1687"/>
      <c r="C1687"/>
      <c r="D1687"/>
    </row>
    <row r="1688" spans="1:4" ht="12" customHeight="1" x14ac:dyDescent="0.2">
      <c r="A1688"/>
      <c r="B1688"/>
      <c r="C1688"/>
      <c r="D1688"/>
    </row>
    <row r="1689" spans="1:4" ht="12" customHeight="1" x14ac:dyDescent="0.2">
      <c r="A1689"/>
      <c r="B1689"/>
      <c r="C1689"/>
      <c r="D1689"/>
    </row>
    <row r="1690" spans="1:4" ht="12" customHeight="1" x14ac:dyDescent="0.2">
      <c r="A1690"/>
      <c r="B1690"/>
      <c r="C1690"/>
      <c r="D1690"/>
    </row>
    <row r="1691" spans="1:4" ht="12" customHeight="1" x14ac:dyDescent="0.2">
      <c r="A1691"/>
      <c r="B1691"/>
      <c r="C1691"/>
      <c r="D1691"/>
    </row>
    <row r="1692" spans="1:4" ht="12" customHeight="1" x14ac:dyDescent="0.2">
      <c r="A1692"/>
      <c r="B1692"/>
      <c r="C1692"/>
      <c r="D1692"/>
    </row>
    <row r="1693" spans="1:4" ht="12" customHeight="1" x14ac:dyDescent="0.2">
      <c r="A1693"/>
      <c r="B1693"/>
      <c r="C1693"/>
      <c r="D1693"/>
    </row>
    <row r="1694" spans="1:4" ht="12" customHeight="1" x14ac:dyDescent="0.2">
      <c r="A1694"/>
      <c r="B1694"/>
      <c r="C1694"/>
      <c r="D1694"/>
    </row>
    <row r="1695" spans="1:4" ht="12" customHeight="1" x14ac:dyDescent="0.2">
      <c r="A1695"/>
      <c r="B1695"/>
      <c r="C1695"/>
      <c r="D1695"/>
    </row>
    <row r="1696" spans="1:4" ht="12" customHeight="1" x14ac:dyDescent="0.2">
      <c r="A1696"/>
      <c r="B1696"/>
      <c r="C1696"/>
      <c r="D1696"/>
    </row>
    <row r="1697" spans="1:4" ht="12" customHeight="1" x14ac:dyDescent="0.2">
      <c r="A1697"/>
      <c r="B1697"/>
      <c r="C1697"/>
      <c r="D1697"/>
    </row>
    <row r="1698" spans="1:4" ht="12" customHeight="1" x14ac:dyDescent="0.2">
      <c r="A1698"/>
      <c r="B1698"/>
      <c r="C1698"/>
      <c r="D1698"/>
    </row>
    <row r="1699" spans="1:4" ht="12" customHeight="1" x14ac:dyDescent="0.2">
      <c r="A1699"/>
      <c r="B1699"/>
      <c r="C1699"/>
      <c r="D1699"/>
    </row>
    <row r="1700" spans="1:4" ht="12" customHeight="1" x14ac:dyDescent="0.2">
      <c r="A1700"/>
      <c r="B1700"/>
      <c r="C1700"/>
      <c r="D1700"/>
    </row>
    <row r="1701" spans="1:4" ht="12" customHeight="1" x14ac:dyDescent="0.2">
      <c r="A1701"/>
      <c r="B1701"/>
      <c r="C1701"/>
      <c r="D1701"/>
    </row>
    <row r="1702" spans="1:4" ht="12" customHeight="1" x14ac:dyDescent="0.2">
      <c r="A1702"/>
      <c r="B1702"/>
      <c r="C1702"/>
      <c r="D1702"/>
    </row>
    <row r="1703" spans="1:4" ht="12" customHeight="1" x14ac:dyDescent="0.2">
      <c r="A1703"/>
      <c r="B1703"/>
      <c r="C1703"/>
      <c r="D1703"/>
    </row>
    <row r="1704" spans="1:4" ht="12" customHeight="1" x14ac:dyDescent="0.2">
      <c r="A1704"/>
      <c r="B1704"/>
      <c r="C1704"/>
      <c r="D1704"/>
    </row>
    <row r="1705" spans="1:4" ht="12" customHeight="1" x14ac:dyDescent="0.2">
      <c r="A1705"/>
      <c r="B1705"/>
      <c r="C1705"/>
      <c r="D1705"/>
    </row>
    <row r="1706" spans="1:4" ht="12" customHeight="1" x14ac:dyDescent="0.2">
      <c r="A1706"/>
      <c r="B1706"/>
      <c r="C1706"/>
      <c r="D1706"/>
    </row>
    <row r="1707" spans="1:4" ht="12" customHeight="1" x14ac:dyDescent="0.2">
      <c r="A1707"/>
      <c r="B1707"/>
      <c r="C1707"/>
      <c r="D1707"/>
    </row>
    <row r="1708" spans="1:4" ht="12" customHeight="1" x14ac:dyDescent="0.2">
      <c r="A1708"/>
      <c r="B1708"/>
      <c r="C1708"/>
      <c r="D1708"/>
    </row>
    <row r="1709" spans="1:4" ht="12" customHeight="1" x14ac:dyDescent="0.2">
      <c r="A1709"/>
      <c r="B1709"/>
      <c r="C1709"/>
      <c r="D1709"/>
    </row>
    <row r="1710" spans="1:4" ht="12" customHeight="1" x14ac:dyDescent="0.2">
      <c r="A1710"/>
      <c r="B1710"/>
      <c r="C1710"/>
      <c r="D1710"/>
    </row>
    <row r="1711" spans="1:4" ht="12" customHeight="1" x14ac:dyDescent="0.2">
      <c r="A1711"/>
      <c r="B1711"/>
      <c r="C1711"/>
      <c r="D1711"/>
    </row>
    <row r="1712" spans="1:4" ht="12" customHeight="1" x14ac:dyDescent="0.2">
      <c r="A1712"/>
      <c r="B1712"/>
      <c r="C1712"/>
      <c r="D1712"/>
    </row>
    <row r="1713" spans="1:4" ht="12" customHeight="1" x14ac:dyDescent="0.2">
      <c r="A1713"/>
      <c r="B1713"/>
      <c r="C1713"/>
      <c r="D1713"/>
    </row>
    <row r="1714" spans="1:4" ht="12" customHeight="1" x14ac:dyDescent="0.2">
      <c r="A1714"/>
      <c r="B1714"/>
      <c r="C1714"/>
      <c r="D1714"/>
    </row>
    <row r="1715" spans="1:4" ht="12" customHeight="1" x14ac:dyDescent="0.2">
      <c r="A1715"/>
      <c r="B1715"/>
      <c r="C1715"/>
      <c r="D1715"/>
    </row>
    <row r="1716" spans="1:4" ht="12" customHeight="1" x14ac:dyDescent="0.2">
      <c r="A1716"/>
      <c r="B1716"/>
      <c r="C1716"/>
      <c r="D1716"/>
    </row>
    <row r="1717" spans="1:4" ht="12" customHeight="1" x14ac:dyDescent="0.2">
      <c r="A1717"/>
      <c r="B1717"/>
      <c r="C1717"/>
      <c r="D1717"/>
    </row>
    <row r="1718" spans="1:4" ht="12" customHeight="1" x14ac:dyDescent="0.2">
      <c r="A1718"/>
      <c r="B1718"/>
      <c r="C1718"/>
      <c r="D1718"/>
    </row>
    <row r="1719" spans="1:4" ht="12" customHeight="1" x14ac:dyDescent="0.2">
      <c r="A1719"/>
      <c r="B1719"/>
      <c r="C1719"/>
      <c r="D1719"/>
    </row>
    <row r="1720" spans="1:4" ht="12" customHeight="1" x14ac:dyDescent="0.2">
      <c r="A1720"/>
      <c r="B1720"/>
      <c r="C1720"/>
      <c r="D1720"/>
    </row>
    <row r="1721" spans="1:4" ht="12" customHeight="1" x14ac:dyDescent="0.2">
      <c r="A1721"/>
      <c r="B1721"/>
      <c r="C1721"/>
      <c r="D1721"/>
    </row>
    <row r="1722" spans="1:4" ht="12" customHeight="1" x14ac:dyDescent="0.2">
      <c r="A1722"/>
      <c r="B1722"/>
      <c r="C1722"/>
      <c r="D1722"/>
    </row>
    <row r="1723" spans="1:4" ht="12" customHeight="1" x14ac:dyDescent="0.2">
      <c r="A1723"/>
      <c r="B1723"/>
      <c r="C1723"/>
      <c r="D1723"/>
    </row>
    <row r="1724" spans="1:4" ht="12" customHeight="1" x14ac:dyDescent="0.2">
      <c r="A1724"/>
      <c r="B1724"/>
      <c r="C1724"/>
      <c r="D1724"/>
    </row>
    <row r="1725" spans="1:4" ht="12" customHeight="1" x14ac:dyDescent="0.2">
      <c r="A1725"/>
      <c r="B1725"/>
      <c r="C1725"/>
      <c r="D1725"/>
    </row>
    <row r="1726" spans="1:4" ht="12" customHeight="1" x14ac:dyDescent="0.2">
      <c r="A1726"/>
      <c r="B1726"/>
      <c r="C1726"/>
      <c r="D1726"/>
    </row>
    <row r="1727" spans="1:4" ht="12" customHeight="1" x14ac:dyDescent="0.2">
      <c r="A1727"/>
      <c r="B1727"/>
      <c r="C1727"/>
      <c r="D1727"/>
    </row>
    <row r="1728" spans="1:4" ht="12" customHeight="1" x14ac:dyDescent="0.2">
      <c r="A1728"/>
      <c r="B1728"/>
      <c r="C1728"/>
      <c r="D1728"/>
    </row>
    <row r="1729" spans="1:4" ht="12" customHeight="1" x14ac:dyDescent="0.2">
      <c r="A1729"/>
      <c r="B1729"/>
      <c r="C1729"/>
      <c r="D1729"/>
    </row>
    <row r="1730" spans="1:4" ht="12" customHeight="1" x14ac:dyDescent="0.2">
      <c r="A1730"/>
      <c r="B1730"/>
      <c r="C1730"/>
      <c r="D1730"/>
    </row>
    <row r="1731" spans="1:4" ht="12" customHeight="1" x14ac:dyDescent="0.2">
      <c r="A1731"/>
      <c r="B1731"/>
      <c r="C1731"/>
      <c r="D1731"/>
    </row>
    <row r="1732" spans="1:4" ht="12" customHeight="1" x14ac:dyDescent="0.2">
      <c r="A1732"/>
      <c r="B1732"/>
      <c r="C1732"/>
      <c r="D1732"/>
    </row>
    <row r="1733" spans="1:4" ht="12" customHeight="1" x14ac:dyDescent="0.2">
      <c r="A1733"/>
      <c r="B1733"/>
      <c r="C1733"/>
      <c r="D1733"/>
    </row>
    <row r="1734" spans="1:4" ht="12" customHeight="1" x14ac:dyDescent="0.2">
      <c r="A1734"/>
      <c r="B1734"/>
      <c r="C1734"/>
      <c r="D1734"/>
    </row>
    <row r="1735" spans="1:4" ht="12" customHeight="1" x14ac:dyDescent="0.2">
      <c r="A1735"/>
      <c r="B1735"/>
      <c r="C1735"/>
      <c r="D1735"/>
    </row>
    <row r="1736" spans="1:4" ht="12" customHeight="1" x14ac:dyDescent="0.2">
      <c r="A1736"/>
      <c r="B1736"/>
      <c r="C1736"/>
      <c r="D1736"/>
    </row>
    <row r="1737" spans="1:4" ht="12" customHeight="1" x14ac:dyDescent="0.2">
      <c r="A1737"/>
      <c r="B1737"/>
      <c r="C1737"/>
      <c r="D1737"/>
    </row>
    <row r="1738" spans="1:4" ht="12" customHeight="1" x14ac:dyDescent="0.2">
      <c r="A1738"/>
      <c r="B1738"/>
      <c r="C1738"/>
      <c r="D1738"/>
    </row>
    <row r="1739" spans="1:4" ht="12" customHeight="1" x14ac:dyDescent="0.2">
      <c r="A1739"/>
      <c r="B1739"/>
      <c r="C1739"/>
      <c r="D1739"/>
    </row>
    <row r="1740" spans="1:4" ht="12" customHeight="1" x14ac:dyDescent="0.2">
      <c r="A1740"/>
      <c r="B1740"/>
      <c r="C1740"/>
      <c r="D1740"/>
    </row>
    <row r="1741" spans="1:4" ht="12" customHeight="1" x14ac:dyDescent="0.2">
      <c r="A1741"/>
      <c r="B1741"/>
      <c r="C1741"/>
      <c r="D1741"/>
    </row>
    <row r="1742" spans="1:4" ht="12" customHeight="1" x14ac:dyDescent="0.2">
      <c r="A1742"/>
      <c r="B1742"/>
      <c r="C1742"/>
      <c r="D1742"/>
    </row>
    <row r="1743" spans="1:4" ht="12" customHeight="1" x14ac:dyDescent="0.2">
      <c r="A1743"/>
      <c r="B1743"/>
      <c r="C1743"/>
      <c r="D1743"/>
    </row>
    <row r="1744" spans="1:4" ht="12" customHeight="1" x14ac:dyDescent="0.2">
      <c r="A1744"/>
      <c r="B1744"/>
      <c r="C1744"/>
      <c r="D1744"/>
    </row>
    <row r="1745" spans="1:4" ht="12" customHeight="1" x14ac:dyDescent="0.2">
      <c r="A1745"/>
      <c r="B1745"/>
      <c r="C1745"/>
      <c r="D1745"/>
    </row>
    <row r="1746" spans="1:4" ht="12" customHeight="1" x14ac:dyDescent="0.2">
      <c r="A1746"/>
      <c r="B1746"/>
      <c r="C1746"/>
      <c r="D1746"/>
    </row>
    <row r="1747" spans="1:4" ht="12" customHeight="1" x14ac:dyDescent="0.2">
      <c r="A1747"/>
      <c r="B1747"/>
      <c r="C1747"/>
      <c r="D1747"/>
    </row>
    <row r="1748" spans="1:4" ht="12" customHeight="1" x14ac:dyDescent="0.2">
      <c r="A1748"/>
      <c r="B1748"/>
      <c r="C1748"/>
      <c r="D1748"/>
    </row>
    <row r="1749" spans="1:4" ht="12" customHeight="1" x14ac:dyDescent="0.2">
      <c r="A1749"/>
      <c r="B1749"/>
      <c r="C1749"/>
      <c r="D1749"/>
    </row>
    <row r="1750" spans="1:4" ht="12" customHeight="1" x14ac:dyDescent="0.2">
      <c r="A1750"/>
      <c r="B1750"/>
      <c r="C1750"/>
      <c r="D1750"/>
    </row>
    <row r="1751" spans="1:4" ht="12" customHeight="1" x14ac:dyDescent="0.2">
      <c r="A1751"/>
      <c r="B1751"/>
      <c r="C1751"/>
      <c r="D1751"/>
    </row>
    <row r="1752" spans="1:4" ht="12" customHeight="1" x14ac:dyDescent="0.2">
      <c r="A1752"/>
      <c r="B1752"/>
      <c r="C1752"/>
      <c r="D1752"/>
    </row>
    <row r="1753" spans="1:4" ht="12" customHeight="1" x14ac:dyDescent="0.2">
      <c r="A1753"/>
      <c r="B1753"/>
      <c r="C1753"/>
      <c r="D1753"/>
    </row>
    <row r="1754" spans="1:4" ht="12" customHeight="1" x14ac:dyDescent="0.2">
      <c r="A1754"/>
      <c r="B1754"/>
      <c r="C1754"/>
      <c r="D1754"/>
    </row>
    <row r="1755" spans="1:4" ht="12" customHeight="1" x14ac:dyDescent="0.2">
      <c r="A1755"/>
      <c r="B1755"/>
      <c r="C1755"/>
      <c r="D1755"/>
    </row>
    <row r="1756" spans="1:4" ht="12" customHeight="1" x14ac:dyDescent="0.2">
      <c r="A1756"/>
      <c r="B1756"/>
      <c r="C1756"/>
      <c r="D1756"/>
    </row>
    <row r="1757" spans="1:4" ht="12" customHeight="1" x14ac:dyDescent="0.2">
      <c r="A1757"/>
      <c r="B1757"/>
      <c r="C1757"/>
      <c r="D1757"/>
    </row>
    <row r="1758" spans="1:4" ht="12" customHeight="1" x14ac:dyDescent="0.2">
      <c r="A1758"/>
      <c r="B1758"/>
      <c r="C1758"/>
      <c r="D1758"/>
    </row>
    <row r="1759" spans="1:4" ht="12" customHeight="1" x14ac:dyDescent="0.2">
      <c r="A1759"/>
      <c r="B1759"/>
      <c r="C1759"/>
      <c r="D1759"/>
    </row>
    <row r="1760" spans="1:4" ht="12" customHeight="1" x14ac:dyDescent="0.2">
      <c r="A1760"/>
      <c r="B1760"/>
      <c r="C1760"/>
      <c r="D1760"/>
    </row>
    <row r="1761" spans="1:4" ht="12" customHeight="1" x14ac:dyDescent="0.2">
      <c r="A1761"/>
      <c r="B1761"/>
      <c r="C1761"/>
      <c r="D1761"/>
    </row>
    <row r="1762" spans="1:4" ht="12" customHeight="1" x14ac:dyDescent="0.2">
      <c r="A1762"/>
      <c r="B1762"/>
      <c r="C1762"/>
      <c r="D1762"/>
    </row>
    <row r="1763" spans="1:4" ht="12" customHeight="1" x14ac:dyDescent="0.2">
      <c r="A1763"/>
      <c r="B1763"/>
      <c r="C1763"/>
      <c r="D1763"/>
    </row>
    <row r="1764" spans="1:4" ht="12" customHeight="1" x14ac:dyDescent="0.2">
      <c r="A1764"/>
      <c r="B1764"/>
      <c r="C1764"/>
      <c r="D1764"/>
    </row>
    <row r="1765" spans="1:4" ht="12" customHeight="1" x14ac:dyDescent="0.2">
      <c r="A1765"/>
      <c r="B1765"/>
      <c r="C1765"/>
      <c r="D1765"/>
    </row>
    <row r="1766" spans="1:4" ht="12" customHeight="1" x14ac:dyDescent="0.2">
      <c r="A1766"/>
      <c r="B1766"/>
      <c r="C1766"/>
      <c r="D1766"/>
    </row>
    <row r="1767" spans="1:4" ht="12" customHeight="1" x14ac:dyDescent="0.2">
      <c r="A1767"/>
      <c r="B1767"/>
      <c r="C1767"/>
      <c r="D1767"/>
    </row>
    <row r="1768" spans="1:4" ht="12" customHeight="1" x14ac:dyDescent="0.2">
      <c r="A1768"/>
      <c r="B1768"/>
      <c r="C1768"/>
      <c r="D1768"/>
    </row>
    <row r="1769" spans="1:4" ht="12" customHeight="1" x14ac:dyDescent="0.2">
      <c r="A1769"/>
      <c r="B1769"/>
      <c r="C1769"/>
      <c r="D1769"/>
    </row>
    <row r="1770" spans="1:4" ht="12" customHeight="1" x14ac:dyDescent="0.2">
      <c r="A1770"/>
      <c r="B1770"/>
      <c r="C1770"/>
      <c r="D1770"/>
    </row>
    <row r="1771" spans="1:4" ht="12" customHeight="1" x14ac:dyDescent="0.2">
      <c r="A1771"/>
      <c r="B1771"/>
      <c r="C1771"/>
      <c r="D1771"/>
    </row>
    <row r="1772" spans="1:4" ht="12" customHeight="1" x14ac:dyDescent="0.2">
      <c r="A1772"/>
      <c r="B1772"/>
      <c r="C1772"/>
      <c r="D1772"/>
    </row>
    <row r="1773" spans="1:4" ht="12" customHeight="1" x14ac:dyDescent="0.2">
      <c r="A1773"/>
      <c r="B1773"/>
      <c r="C1773"/>
      <c r="D1773"/>
    </row>
    <row r="1774" spans="1:4" ht="12" customHeight="1" x14ac:dyDescent="0.2">
      <c r="A1774"/>
      <c r="B1774"/>
      <c r="C1774"/>
      <c r="D1774"/>
    </row>
    <row r="1775" spans="1:4" ht="12" customHeight="1" x14ac:dyDescent="0.2">
      <c r="A1775"/>
      <c r="B1775"/>
      <c r="C1775"/>
      <c r="D1775"/>
    </row>
    <row r="1776" spans="1:4" ht="12" customHeight="1" x14ac:dyDescent="0.2">
      <c r="A1776"/>
      <c r="B1776"/>
      <c r="C1776"/>
      <c r="D1776"/>
    </row>
    <row r="1777" spans="1:4" ht="12" customHeight="1" x14ac:dyDescent="0.2">
      <c r="A1777"/>
      <c r="B1777"/>
      <c r="C1777"/>
      <c r="D1777"/>
    </row>
    <row r="1778" spans="1:4" ht="12" customHeight="1" x14ac:dyDescent="0.2">
      <c r="A1778"/>
      <c r="B1778"/>
      <c r="C1778"/>
      <c r="D1778"/>
    </row>
    <row r="1779" spans="1:4" ht="12" customHeight="1" x14ac:dyDescent="0.2">
      <c r="A1779"/>
      <c r="B1779"/>
      <c r="C1779"/>
      <c r="D1779"/>
    </row>
    <row r="1780" spans="1:4" ht="12" customHeight="1" x14ac:dyDescent="0.2">
      <c r="A1780"/>
      <c r="B1780"/>
      <c r="C1780"/>
      <c r="D1780"/>
    </row>
    <row r="1781" spans="1:4" ht="12" customHeight="1" x14ac:dyDescent="0.2">
      <c r="A1781"/>
      <c r="B1781"/>
      <c r="C1781"/>
      <c r="D1781"/>
    </row>
    <row r="1782" spans="1:4" ht="12" customHeight="1" x14ac:dyDescent="0.2">
      <c r="A1782"/>
      <c r="B1782"/>
      <c r="C1782"/>
      <c r="D1782"/>
    </row>
    <row r="1783" spans="1:4" ht="12" customHeight="1" x14ac:dyDescent="0.2">
      <c r="A1783"/>
      <c r="B1783"/>
      <c r="C1783"/>
      <c r="D1783"/>
    </row>
    <row r="1784" spans="1:4" ht="12" customHeight="1" x14ac:dyDescent="0.2">
      <c r="A1784"/>
      <c r="B1784"/>
      <c r="C1784"/>
      <c r="D1784"/>
    </row>
    <row r="1785" spans="1:4" ht="12" customHeight="1" x14ac:dyDescent="0.2">
      <c r="A1785"/>
      <c r="B1785"/>
      <c r="C1785"/>
      <c r="D1785"/>
    </row>
    <row r="1786" spans="1:4" ht="12" customHeight="1" x14ac:dyDescent="0.2">
      <c r="A1786"/>
      <c r="B1786"/>
      <c r="C1786"/>
      <c r="D1786"/>
    </row>
    <row r="1787" spans="1:4" ht="12" customHeight="1" x14ac:dyDescent="0.2">
      <c r="A1787"/>
      <c r="B1787"/>
      <c r="C1787"/>
      <c r="D1787"/>
    </row>
    <row r="1788" spans="1:4" ht="12" customHeight="1" x14ac:dyDescent="0.2">
      <c r="A1788"/>
      <c r="B1788"/>
      <c r="C1788"/>
      <c r="D1788"/>
    </row>
    <row r="1789" spans="1:4" ht="12" customHeight="1" x14ac:dyDescent="0.2">
      <c r="A1789"/>
      <c r="B1789"/>
      <c r="C1789"/>
      <c r="D1789"/>
    </row>
    <row r="1790" spans="1:4" ht="12" customHeight="1" x14ac:dyDescent="0.2">
      <c r="A1790"/>
      <c r="B1790"/>
      <c r="C1790"/>
      <c r="D1790"/>
    </row>
    <row r="1791" spans="1:4" ht="12" customHeight="1" x14ac:dyDescent="0.2">
      <c r="A1791"/>
      <c r="B1791"/>
      <c r="C1791"/>
      <c r="D1791"/>
    </row>
    <row r="1792" spans="1:4" ht="12" customHeight="1" x14ac:dyDescent="0.2">
      <c r="A1792"/>
      <c r="B1792"/>
      <c r="C1792"/>
      <c r="D1792"/>
    </row>
    <row r="1793" spans="1:4" ht="12" customHeight="1" x14ac:dyDescent="0.2">
      <c r="A1793"/>
      <c r="B1793"/>
      <c r="C1793"/>
      <c r="D1793"/>
    </row>
    <row r="1794" spans="1:4" ht="12" customHeight="1" x14ac:dyDescent="0.2">
      <c r="A1794"/>
      <c r="B1794"/>
      <c r="C1794"/>
      <c r="D1794"/>
    </row>
    <row r="1795" spans="1:4" ht="12" customHeight="1" x14ac:dyDescent="0.2">
      <c r="A1795"/>
      <c r="B1795"/>
      <c r="C1795"/>
      <c r="D1795"/>
    </row>
    <row r="1796" spans="1:4" ht="12" customHeight="1" x14ac:dyDescent="0.2">
      <c r="A1796"/>
      <c r="B1796"/>
      <c r="C1796"/>
      <c r="D1796"/>
    </row>
    <row r="1797" spans="1:4" ht="12" customHeight="1" x14ac:dyDescent="0.2">
      <c r="A1797"/>
      <c r="B1797"/>
      <c r="C1797"/>
      <c r="D1797"/>
    </row>
    <row r="1798" spans="1:4" ht="12" customHeight="1" x14ac:dyDescent="0.2">
      <c r="A1798"/>
      <c r="B1798"/>
      <c r="C1798"/>
      <c r="D1798"/>
    </row>
    <row r="1799" spans="1:4" ht="12" customHeight="1" x14ac:dyDescent="0.2">
      <c r="A1799"/>
      <c r="B1799"/>
      <c r="C1799"/>
      <c r="D1799"/>
    </row>
    <row r="1800" spans="1:4" ht="12" customHeight="1" x14ac:dyDescent="0.2">
      <c r="A1800"/>
      <c r="B1800"/>
      <c r="C1800"/>
      <c r="D1800"/>
    </row>
    <row r="1801" spans="1:4" ht="12" customHeight="1" x14ac:dyDescent="0.2">
      <c r="A1801"/>
      <c r="B1801"/>
      <c r="C1801"/>
      <c r="D1801"/>
    </row>
    <row r="1802" spans="1:4" ht="12" customHeight="1" x14ac:dyDescent="0.2">
      <c r="A1802"/>
      <c r="B1802"/>
      <c r="C1802"/>
      <c r="D1802"/>
    </row>
    <row r="1803" spans="1:4" ht="12" customHeight="1" x14ac:dyDescent="0.2">
      <c r="A1803"/>
      <c r="B1803"/>
      <c r="C1803"/>
      <c r="D1803"/>
    </row>
    <row r="1804" spans="1:4" ht="12" customHeight="1" x14ac:dyDescent="0.2">
      <c r="A1804"/>
      <c r="B1804"/>
      <c r="C1804"/>
      <c r="D1804"/>
    </row>
    <row r="1805" spans="1:4" ht="12" customHeight="1" x14ac:dyDescent="0.2">
      <c r="A1805"/>
      <c r="B1805"/>
      <c r="C1805"/>
      <c r="D1805"/>
    </row>
    <row r="1806" spans="1:4" ht="12" customHeight="1" x14ac:dyDescent="0.2">
      <c r="A1806"/>
      <c r="B1806"/>
      <c r="C1806"/>
      <c r="D1806"/>
    </row>
    <row r="1807" spans="1:4" ht="12" customHeight="1" x14ac:dyDescent="0.2">
      <c r="A1807"/>
      <c r="B1807"/>
      <c r="C1807"/>
      <c r="D1807"/>
    </row>
    <row r="1808" spans="1:4" ht="12" customHeight="1" x14ac:dyDescent="0.2">
      <c r="A1808"/>
      <c r="B1808"/>
      <c r="C1808"/>
      <c r="D1808"/>
    </row>
    <row r="1809" spans="1:4" ht="12" customHeight="1" x14ac:dyDescent="0.2">
      <c r="A1809"/>
      <c r="B1809"/>
      <c r="C1809"/>
      <c r="D1809"/>
    </row>
    <row r="1810" spans="1:4" ht="12" customHeight="1" x14ac:dyDescent="0.2">
      <c r="A1810"/>
      <c r="B1810"/>
      <c r="C1810"/>
      <c r="D1810"/>
    </row>
    <row r="1811" spans="1:4" ht="12" customHeight="1" x14ac:dyDescent="0.2">
      <c r="A1811"/>
      <c r="B1811"/>
      <c r="C1811"/>
      <c r="D1811"/>
    </row>
    <row r="1812" spans="1:4" ht="12" customHeight="1" x14ac:dyDescent="0.2">
      <c r="A1812"/>
      <c r="B1812"/>
      <c r="C1812"/>
      <c r="D1812"/>
    </row>
    <row r="1813" spans="1:4" ht="12" customHeight="1" x14ac:dyDescent="0.2">
      <c r="A1813"/>
      <c r="B1813"/>
      <c r="C1813"/>
      <c r="D1813"/>
    </row>
    <row r="1814" spans="1:4" ht="12" customHeight="1" x14ac:dyDescent="0.2">
      <c r="A1814"/>
      <c r="B1814"/>
      <c r="C1814"/>
      <c r="D1814"/>
    </row>
    <row r="1815" spans="1:4" ht="12" customHeight="1" x14ac:dyDescent="0.2">
      <c r="A1815"/>
      <c r="B1815"/>
      <c r="C1815"/>
      <c r="D1815"/>
    </row>
    <row r="1816" spans="1:4" ht="12" customHeight="1" x14ac:dyDescent="0.2">
      <c r="A1816"/>
      <c r="B1816"/>
      <c r="C1816"/>
      <c r="D1816"/>
    </row>
    <row r="1817" spans="1:4" ht="12" customHeight="1" x14ac:dyDescent="0.2">
      <c r="A1817"/>
      <c r="B1817"/>
      <c r="C1817"/>
      <c r="D1817"/>
    </row>
    <row r="1818" spans="1:4" ht="12" customHeight="1" x14ac:dyDescent="0.2">
      <c r="A1818"/>
      <c r="B1818"/>
      <c r="C1818"/>
      <c r="D1818"/>
    </row>
    <row r="1819" spans="1:4" ht="12" customHeight="1" x14ac:dyDescent="0.2">
      <c r="A1819"/>
      <c r="B1819"/>
      <c r="C1819"/>
      <c r="D1819"/>
    </row>
    <row r="1820" spans="1:4" ht="12" customHeight="1" x14ac:dyDescent="0.2">
      <c r="A1820"/>
      <c r="B1820"/>
      <c r="C1820"/>
      <c r="D1820"/>
    </row>
    <row r="1821" spans="1:4" ht="12" customHeight="1" x14ac:dyDescent="0.2">
      <c r="A1821"/>
      <c r="B1821"/>
      <c r="C1821"/>
      <c r="D1821"/>
    </row>
    <row r="1822" spans="1:4" ht="12" customHeight="1" x14ac:dyDescent="0.2">
      <c r="A1822"/>
      <c r="B1822"/>
      <c r="C1822"/>
      <c r="D1822"/>
    </row>
    <row r="1823" spans="1:4" ht="12" customHeight="1" x14ac:dyDescent="0.2">
      <c r="A1823"/>
      <c r="B1823"/>
      <c r="C1823"/>
      <c r="D1823"/>
    </row>
    <row r="1824" spans="1:4" ht="12" customHeight="1" x14ac:dyDescent="0.2">
      <c r="A1824"/>
      <c r="B1824"/>
      <c r="C1824"/>
      <c r="D1824"/>
    </row>
    <row r="1825" spans="1:4" ht="12" customHeight="1" x14ac:dyDescent="0.2">
      <c r="A1825"/>
      <c r="B1825"/>
      <c r="C1825"/>
      <c r="D1825"/>
    </row>
    <row r="1826" spans="1:4" ht="12" customHeight="1" x14ac:dyDescent="0.2">
      <c r="A1826"/>
      <c r="B1826"/>
      <c r="C1826"/>
      <c r="D1826"/>
    </row>
    <row r="1827" spans="1:4" ht="12" customHeight="1" x14ac:dyDescent="0.2">
      <c r="A1827"/>
      <c r="B1827"/>
      <c r="C1827"/>
      <c r="D1827"/>
    </row>
    <row r="1828" spans="1:4" ht="12" customHeight="1" x14ac:dyDescent="0.2">
      <c r="A1828"/>
      <c r="B1828"/>
      <c r="C1828"/>
      <c r="D1828"/>
    </row>
    <row r="1829" spans="1:4" ht="12" customHeight="1" x14ac:dyDescent="0.2">
      <c r="A1829"/>
      <c r="B1829"/>
      <c r="C1829"/>
      <c r="D1829"/>
    </row>
    <row r="1830" spans="1:4" ht="12" customHeight="1" x14ac:dyDescent="0.2">
      <c r="A1830"/>
      <c r="B1830"/>
      <c r="C1830"/>
      <c r="D1830"/>
    </row>
    <row r="1831" spans="1:4" ht="12" customHeight="1" x14ac:dyDescent="0.2">
      <c r="A1831"/>
      <c r="B1831"/>
      <c r="C1831"/>
      <c r="D1831"/>
    </row>
    <row r="1832" spans="1:4" ht="12" customHeight="1" x14ac:dyDescent="0.2">
      <c r="A1832"/>
      <c r="B1832"/>
      <c r="C1832"/>
      <c r="D1832"/>
    </row>
    <row r="1833" spans="1:4" ht="12" customHeight="1" x14ac:dyDescent="0.2">
      <c r="A1833"/>
      <c r="B1833"/>
      <c r="C1833"/>
      <c r="D1833"/>
    </row>
    <row r="1834" spans="1:4" ht="12" customHeight="1" x14ac:dyDescent="0.2">
      <c r="A1834"/>
      <c r="B1834"/>
      <c r="C1834"/>
      <c r="D1834"/>
    </row>
    <row r="1835" spans="1:4" ht="12" customHeight="1" x14ac:dyDescent="0.2">
      <c r="A1835"/>
      <c r="B1835"/>
      <c r="C1835"/>
      <c r="D1835"/>
    </row>
    <row r="1836" spans="1:4" ht="12" customHeight="1" x14ac:dyDescent="0.2">
      <c r="A1836"/>
      <c r="B1836"/>
      <c r="C1836"/>
      <c r="D1836"/>
    </row>
    <row r="1837" spans="1:4" ht="12" customHeight="1" x14ac:dyDescent="0.2">
      <c r="A1837"/>
      <c r="B1837"/>
      <c r="C1837"/>
      <c r="D1837"/>
    </row>
    <row r="1838" spans="1:4" ht="12" customHeight="1" x14ac:dyDescent="0.2">
      <c r="A1838"/>
      <c r="B1838"/>
      <c r="C1838"/>
      <c r="D1838"/>
    </row>
    <row r="1839" spans="1:4" ht="12" customHeight="1" x14ac:dyDescent="0.2">
      <c r="A1839"/>
      <c r="B1839"/>
      <c r="C1839"/>
      <c r="D1839"/>
    </row>
    <row r="1840" spans="1:4" ht="12" customHeight="1" x14ac:dyDescent="0.2">
      <c r="A1840"/>
      <c r="B1840"/>
      <c r="C1840"/>
      <c r="D1840"/>
    </row>
    <row r="1841" spans="1:4" ht="12" customHeight="1" x14ac:dyDescent="0.2">
      <c r="A1841"/>
      <c r="B1841"/>
      <c r="C1841"/>
      <c r="D1841"/>
    </row>
    <row r="1842" spans="1:4" ht="12" customHeight="1" x14ac:dyDescent="0.2">
      <c r="A1842"/>
      <c r="B1842"/>
      <c r="C1842"/>
      <c r="D1842"/>
    </row>
    <row r="1843" spans="1:4" ht="12" customHeight="1" x14ac:dyDescent="0.2">
      <c r="A1843"/>
      <c r="B1843"/>
      <c r="C1843"/>
      <c r="D1843"/>
    </row>
    <row r="1844" spans="1:4" ht="12" customHeight="1" x14ac:dyDescent="0.2">
      <c r="A1844"/>
      <c r="B1844"/>
      <c r="C1844"/>
      <c r="D1844"/>
    </row>
    <row r="1845" spans="1:4" ht="12" customHeight="1" x14ac:dyDescent="0.2">
      <c r="A1845"/>
      <c r="B1845"/>
      <c r="C1845"/>
      <c r="D1845"/>
    </row>
    <row r="1846" spans="1:4" ht="12" customHeight="1" x14ac:dyDescent="0.2">
      <c r="A1846"/>
      <c r="B1846"/>
      <c r="C1846"/>
      <c r="D1846"/>
    </row>
    <row r="1847" spans="1:4" ht="12" customHeight="1" x14ac:dyDescent="0.2">
      <c r="A1847"/>
      <c r="B1847"/>
      <c r="C1847"/>
      <c r="D1847"/>
    </row>
    <row r="1848" spans="1:4" ht="12" customHeight="1" x14ac:dyDescent="0.2">
      <c r="A1848"/>
      <c r="B1848"/>
      <c r="C1848"/>
      <c r="D1848"/>
    </row>
    <row r="1849" spans="1:4" ht="12" customHeight="1" x14ac:dyDescent="0.2">
      <c r="A1849"/>
      <c r="B1849"/>
      <c r="C1849"/>
      <c r="D1849"/>
    </row>
    <row r="1850" spans="1:4" ht="12" customHeight="1" x14ac:dyDescent="0.2">
      <c r="A1850"/>
      <c r="B1850"/>
      <c r="C1850"/>
      <c r="D1850"/>
    </row>
    <row r="1851" spans="1:4" ht="12" customHeight="1" x14ac:dyDescent="0.2">
      <c r="A1851"/>
      <c r="B1851"/>
      <c r="C1851"/>
      <c r="D1851"/>
    </row>
    <row r="1852" spans="1:4" ht="12" customHeight="1" x14ac:dyDescent="0.2">
      <c r="A1852"/>
      <c r="B1852"/>
      <c r="C1852"/>
      <c r="D1852"/>
    </row>
    <row r="1853" spans="1:4" ht="12" customHeight="1" x14ac:dyDescent="0.2">
      <c r="A1853"/>
      <c r="B1853"/>
      <c r="C1853"/>
      <c r="D1853"/>
    </row>
    <row r="1854" spans="1:4" ht="12" customHeight="1" x14ac:dyDescent="0.2">
      <c r="A1854"/>
      <c r="B1854"/>
      <c r="C1854"/>
      <c r="D1854"/>
    </row>
    <row r="1855" spans="1:4" ht="12" customHeight="1" x14ac:dyDescent="0.2">
      <c r="A1855"/>
      <c r="B1855"/>
      <c r="C1855"/>
      <c r="D1855"/>
    </row>
    <row r="1856" spans="1:4" ht="12" customHeight="1" x14ac:dyDescent="0.2">
      <c r="A1856"/>
      <c r="B1856"/>
      <c r="C1856"/>
      <c r="D1856"/>
    </row>
    <row r="1857" spans="1:4" ht="12" customHeight="1" x14ac:dyDescent="0.2">
      <c r="A1857"/>
      <c r="B1857"/>
      <c r="C1857"/>
      <c r="D1857"/>
    </row>
    <row r="1858" spans="1:4" ht="12" customHeight="1" x14ac:dyDescent="0.2">
      <c r="A1858"/>
      <c r="B1858"/>
      <c r="C1858"/>
      <c r="D1858"/>
    </row>
    <row r="1859" spans="1:4" ht="12" customHeight="1" x14ac:dyDescent="0.2">
      <c r="A1859"/>
      <c r="B1859"/>
      <c r="C1859"/>
      <c r="D1859"/>
    </row>
    <row r="1860" spans="1:4" ht="12" customHeight="1" x14ac:dyDescent="0.2">
      <c r="A1860"/>
      <c r="B1860"/>
      <c r="C1860"/>
      <c r="D1860"/>
    </row>
    <row r="1861" spans="1:4" ht="12" customHeight="1" x14ac:dyDescent="0.2">
      <c r="A1861"/>
      <c r="B1861"/>
      <c r="C1861"/>
      <c r="D1861"/>
    </row>
    <row r="1862" spans="1:4" ht="12" customHeight="1" x14ac:dyDescent="0.2">
      <c r="A1862"/>
      <c r="B1862"/>
      <c r="C1862"/>
      <c r="D1862"/>
    </row>
    <row r="1863" spans="1:4" ht="12" customHeight="1" x14ac:dyDescent="0.2">
      <c r="A1863"/>
      <c r="B1863"/>
      <c r="C1863"/>
      <c r="D1863"/>
    </row>
    <row r="1864" spans="1:4" ht="12" customHeight="1" x14ac:dyDescent="0.2">
      <c r="A1864"/>
      <c r="B1864"/>
      <c r="C1864"/>
      <c r="D1864"/>
    </row>
    <row r="1865" spans="1:4" ht="12" customHeight="1" x14ac:dyDescent="0.2">
      <c r="A1865"/>
      <c r="B1865"/>
      <c r="C1865"/>
      <c r="D1865"/>
    </row>
    <row r="1866" spans="1:4" ht="12" customHeight="1" x14ac:dyDescent="0.2">
      <c r="A1866"/>
      <c r="B1866"/>
      <c r="C1866"/>
      <c r="D1866"/>
    </row>
    <row r="1867" spans="1:4" ht="12" customHeight="1" x14ac:dyDescent="0.2">
      <c r="A1867"/>
      <c r="B1867"/>
      <c r="C1867"/>
      <c r="D1867"/>
    </row>
    <row r="1868" spans="1:4" ht="12" customHeight="1" x14ac:dyDescent="0.2">
      <c r="A1868"/>
      <c r="B1868"/>
      <c r="C1868"/>
      <c r="D1868"/>
    </row>
    <row r="1869" spans="1:4" ht="12" customHeight="1" x14ac:dyDescent="0.2">
      <c r="A1869"/>
      <c r="B1869"/>
      <c r="C1869"/>
      <c r="D1869"/>
    </row>
    <row r="1870" spans="1:4" ht="12" customHeight="1" x14ac:dyDescent="0.2">
      <c r="A1870"/>
      <c r="B1870"/>
      <c r="C1870"/>
      <c r="D1870"/>
    </row>
    <row r="1871" spans="1:4" ht="12" customHeight="1" x14ac:dyDescent="0.2">
      <c r="A1871"/>
      <c r="B1871"/>
      <c r="C1871"/>
      <c r="D1871"/>
    </row>
    <row r="1872" spans="1:4" ht="12" customHeight="1" x14ac:dyDescent="0.2">
      <c r="A1872"/>
      <c r="B1872"/>
      <c r="C1872"/>
      <c r="D1872"/>
    </row>
    <row r="1873" spans="1:4" ht="12" customHeight="1" x14ac:dyDescent="0.2">
      <c r="A1873"/>
      <c r="B1873"/>
      <c r="C1873"/>
      <c r="D1873"/>
    </row>
    <row r="1874" spans="1:4" ht="12" customHeight="1" x14ac:dyDescent="0.2">
      <c r="A1874"/>
      <c r="B1874"/>
      <c r="C1874"/>
      <c r="D1874"/>
    </row>
    <row r="1875" spans="1:4" ht="12" customHeight="1" x14ac:dyDescent="0.2">
      <c r="A1875"/>
      <c r="B1875"/>
      <c r="C1875"/>
      <c r="D1875"/>
    </row>
    <row r="1876" spans="1:4" ht="12" customHeight="1" x14ac:dyDescent="0.2">
      <c r="A1876"/>
      <c r="B1876"/>
      <c r="C1876"/>
      <c r="D1876"/>
    </row>
    <row r="1877" spans="1:4" ht="12" customHeight="1" x14ac:dyDescent="0.2">
      <c r="A1877"/>
      <c r="B1877"/>
      <c r="C1877"/>
      <c r="D1877"/>
    </row>
    <row r="1878" spans="1:4" ht="12" customHeight="1" x14ac:dyDescent="0.2">
      <c r="A1878"/>
      <c r="B1878"/>
      <c r="C1878"/>
      <c r="D1878"/>
    </row>
    <row r="1879" spans="1:4" ht="12" customHeight="1" x14ac:dyDescent="0.2">
      <c r="A1879"/>
      <c r="B1879"/>
      <c r="C1879"/>
      <c r="D1879"/>
    </row>
    <row r="1880" spans="1:4" ht="12" customHeight="1" x14ac:dyDescent="0.2">
      <c r="A1880"/>
      <c r="B1880"/>
      <c r="C1880"/>
      <c r="D1880"/>
    </row>
    <row r="1881" spans="1:4" ht="12" customHeight="1" x14ac:dyDescent="0.2">
      <c r="A1881"/>
      <c r="B1881"/>
      <c r="C1881"/>
      <c r="D1881"/>
    </row>
    <row r="1882" spans="1:4" ht="12" customHeight="1" x14ac:dyDescent="0.2">
      <c r="A1882"/>
      <c r="B1882"/>
      <c r="C1882"/>
      <c r="D1882"/>
    </row>
    <row r="1883" spans="1:4" ht="12" customHeight="1" x14ac:dyDescent="0.2">
      <c r="A1883"/>
      <c r="B1883"/>
      <c r="C1883"/>
      <c r="D1883"/>
    </row>
    <row r="1884" spans="1:4" ht="12" customHeight="1" x14ac:dyDescent="0.2">
      <c r="A1884"/>
      <c r="B1884"/>
      <c r="C1884"/>
      <c r="D1884"/>
    </row>
    <row r="1885" spans="1:4" ht="12" customHeight="1" x14ac:dyDescent="0.2">
      <c r="A1885"/>
      <c r="B1885"/>
      <c r="C1885"/>
      <c r="D1885"/>
    </row>
    <row r="1886" spans="1:4" ht="12" customHeight="1" x14ac:dyDescent="0.2">
      <c r="A1886"/>
      <c r="B1886"/>
      <c r="C1886"/>
      <c r="D1886"/>
    </row>
    <row r="1887" spans="1:4" ht="12" customHeight="1" x14ac:dyDescent="0.2">
      <c r="A1887"/>
      <c r="B1887"/>
      <c r="C1887"/>
      <c r="D1887"/>
    </row>
    <row r="1888" spans="1:4" ht="12" customHeight="1" x14ac:dyDescent="0.2">
      <c r="A1888"/>
      <c r="B1888"/>
      <c r="C1888"/>
      <c r="D1888"/>
    </row>
    <row r="1889" spans="1:4" ht="12" customHeight="1" x14ac:dyDescent="0.2">
      <c r="A1889"/>
      <c r="B1889"/>
      <c r="C1889"/>
      <c r="D1889"/>
    </row>
    <row r="1890" spans="1:4" ht="12" customHeight="1" x14ac:dyDescent="0.2">
      <c r="A1890"/>
      <c r="B1890"/>
      <c r="C1890"/>
      <c r="D1890"/>
    </row>
    <row r="1891" spans="1:4" ht="12" customHeight="1" x14ac:dyDescent="0.2">
      <c r="A1891"/>
      <c r="B1891"/>
      <c r="C1891"/>
      <c r="D1891"/>
    </row>
    <row r="1892" spans="1:4" ht="12" customHeight="1" x14ac:dyDescent="0.2">
      <c r="A1892"/>
      <c r="B1892"/>
      <c r="C1892"/>
      <c r="D1892"/>
    </row>
    <row r="1893" spans="1:4" ht="12" customHeight="1" x14ac:dyDescent="0.2">
      <c r="A1893"/>
      <c r="B1893"/>
      <c r="C1893"/>
      <c r="D1893"/>
    </row>
    <row r="1894" spans="1:4" ht="12" customHeight="1" x14ac:dyDescent="0.2">
      <c r="A1894"/>
      <c r="B1894"/>
      <c r="C1894"/>
      <c r="D1894"/>
    </row>
    <row r="1895" spans="1:4" ht="12" customHeight="1" x14ac:dyDescent="0.2">
      <c r="A1895"/>
      <c r="B1895"/>
      <c r="C1895"/>
      <c r="D1895"/>
    </row>
    <row r="1896" spans="1:4" ht="12" customHeight="1" x14ac:dyDescent="0.2">
      <c r="A1896"/>
      <c r="B1896"/>
      <c r="C1896"/>
      <c r="D1896"/>
    </row>
    <row r="1897" spans="1:4" ht="12" customHeight="1" x14ac:dyDescent="0.2">
      <c r="A1897"/>
      <c r="B1897"/>
      <c r="C1897"/>
      <c r="D1897"/>
    </row>
    <row r="1898" spans="1:4" ht="12" customHeight="1" x14ac:dyDescent="0.2">
      <c r="A1898"/>
      <c r="B1898"/>
      <c r="C1898"/>
      <c r="D1898"/>
    </row>
    <row r="1899" spans="1:4" ht="12" customHeight="1" x14ac:dyDescent="0.2">
      <c r="A1899"/>
      <c r="B1899"/>
      <c r="C1899"/>
      <c r="D1899"/>
    </row>
    <row r="1900" spans="1:4" ht="12" customHeight="1" x14ac:dyDescent="0.2">
      <c r="A1900"/>
      <c r="B1900"/>
      <c r="C1900"/>
      <c r="D1900"/>
    </row>
    <row r="1901" spans="1:4" ht="12" customHeight="1" x14ac:dyDescent="0.2">
      <c r="A1901"/>
      <c r="B1901"/>
      <c r="C1901"/>
      <c r="D1901"/>
    </row>
    <row r="1902" spans="1:4" ht="12" customHeight="1" x14ac:dyDescent="0.2">
      <c r="A1902"/>
      <c r="B1902"/>
      <c r="C1902"/>
      <c r="D1902"/>
    </row>
    <row r="1903" spans="1:4" ht="12" customHeight="1" x14ac:dyDescent="0.2">
      <c r="A1903"/>
      <c r="B1903"/>
      <c r="C1903"/>
      <c r="D1903"/>
    </row>
    <row r="1904" spans="1:4" ht="12" customHeight="1" x14ac:dyDescent="0.2">
      <c r="A1904"/>
      <c r="B1904"/>
      <c r="C1904"/>
      <c r="D1904"/>
    </row>
    <row r="1905" spans="1:4" ht="12" customHeight="1" x14ac:dyDescent="0.2">
      <c r="A1905"/>
      <c r="B1905"/>
      <c r="C1905"/>
      <c r="D1905"/>
    </row>
    <row r="1906" spans="1:4" ht="12" customHeight="1" x14ac:dyDescent="0.2">
      <c r="A1906"/>
      <c r="B1906"/>
      <c r="C1906"/>
      <c r="D1906"/>
    </row>
    <row r="1907" spans="1:4" ht="12" customHeight="1" x14ac:dyDescent="0.2">
      <c r="A1907"/>
      <c r="B1907"/>
      <c r="C1907"/>
      <c r="D1907"/>
    </row>
    <row r="1908" spans="1:4" ht="12" customHeight="1" x14ac:dyDescent="0.2">
      <c r="A1908"/>
      <c r="B1908"/>
      <c r="C1908"/>
      <c r="D1908"/>
    </row>
    <row r="1909" spans="1:4" ht="12" customHeight="1" x14ac:dyDescent="0.2">
      <c r="A1909"/>
      <c r="B1909"/>
      <c r="C1909"/>
      <c r="D1909"/>
    </row>
    <row r="1910" spans="1:4" ht="12" customHeight="1" x14ac:dyDescent="0.2">
      <c r="A1910"/>
      <c r="B1910"/>
      <c r="C1910"/>
      <c r="D1910"/>
    </row>
    <row r="1911" spans="1:4" ht="12" customHeight="1" x14ac:dyDescent="0.2">
      <c r="A1911"/>
      <c r="B1911"/>
      <c r="C1911"/>
      <c r="D1911"/>
    </row>
    <row r="1912" spans="1:4" ht="12" customHeight="1" x14ac:dyDescent="0.2">
      <c r="A1912"/>
      <c r="B1912"/>
      <c r="C1912"/>
      <c r="D1912"/>
    </row>
    <row r="1913" spans="1:4" ht="12" customHeight="1" x14ac:dyDescent="0.2">
      <c r="A1913"/>
      <c r="B1913"/>
      <c r="C1913"/>
      <c r="D1913"/>
    </row>
    <row r="1914" spans="1:4" ht="12" customHeight="1" x14ac:dyDescent="0.2">
      <c r="A1914"/>
      <c r="B1914"/>
      <c r="C1914"/>
      <c r="D1914"/>
    </row>
    <row r="1915" spans="1:4" ht="12" customHeight="1" x14ac:dyDescent="0.2">
      <c r="A1915"/>
      <c r="B1915"/>
      <c r="C1915"/>
      <c r="D1915"/>
    </row>
    <row r="1916" spans="1:4" ht="12" customHeight="1" x14ac:dyDescent="0.2">
      <c r="A1916"/>
      <c r="B1916"/>
      <c r="C1916"/>
      <c r="D1916"/>
    </row>
    <row r="1917" spans="1:4" ht="12" customHeight="1" x14ac:dyDescent="0.2">
      <c r="A1917"/>
      <c r="B1917"/>
      <c r="C1917"/>
      <c r="D1917"/>
    </row>
    <row r="1918" spans="1:4" ht="12" customHeight="1" x14ac:dyDescent="0.2">
      <c r="A1918"/>
      <c r="B1918"/>
      <c r="C1918"/>
      <c r="D1918"/>
    </row>
    <row r="1919" spans="1:4" ht="12" customHeight="1" x14ac:dyDescent="0.2">
      <c r="A1919"/>
      <c r="B1919"/>
      <c r="C1919"/>
      <c r="D1919"/>
    </row>
    <row r="1920" spans="1:4" ht="12" customHeight="1" x14ac:dyDescent="0.2">
      <c r="A1920"/>
      <c r="B1920"/>
      <c r="C1920"/>
      <c r="D1920"/>
    </row>
    <row r="1921" spans="1:4" ht="12" customHeight="1" x14ac:dyDescent="0.2">
      <c r="A1921"/>
      <c r="B1921"/>
      <c r="C1921"/>
      <c r="D1921"/>
    </row>
    <row r="1922" spans="1:4" ht="12" customHeight="1" x14ac:dyDescent="0.2">
      <c r="A1922"/>
      <c r="B1922"/>
      <c r="C1922"/>
      <c r="D1922"/>
    </row>
    <row r="1923" spans="1:4" ht="12" customHeight="1" x14ac:dyDescent="0.2">
      <c r="A1923"/>
      <c r="B1923"/>
      <c r="C1923"/>
      <c r="D1923"/>
    </row>
    <row r="1924" spans="1:4" ht="12" customHeight="1" x14ac:dyDescent="0.2">
      <c r="A1924"/>
      <c r="B1924"/>
      <c r="C1924"/>
      <c r="D1924"/>
    </row>
    <row r="1925" spans="1:4" ht="12" customHeight="1" x14ac:dyDescent="0.2">
      <c r="A1925"/>
      <c r="B1925"/>
      <c r="C1925"/>
      <c r="D1925"/>
    </row>
    <row r="1926" spans="1:4" ht="12" customHeight="1" x14ac:dyDescent="0.2">
      <c r="A1926"/>
      <c r="B1926"/>
      <c r="C1926"/>
      <c r="D1926"/>
    </row>
    <row r="1927" spans="1:4" ht="12" customHeight="1" x14ac:dyDescent="0.2">
      <c r="A1927"/>
      <c r="B1927"/>
      <c r="C1927"/>
      <c r="D1927"/>
    </row>
    <row r="1928" spans="1:4" ht="12" customHeight="1" x14ac:dyDescent="0.2">
      <c r="A1928"/>
      <c r="B1928"/>
      <c r="C1928"/>
      <c r="D1928"/>
    </row>
    <row r="1929" spans="1:4" ht="12" customHeight="1" x14ac:dyDescent="0.2">
      <c r="A1929"/>
      <c r="B1929"/>
      <c r="C1929"/>
      <c r="D1929"/>
    </row>
    <row r="1930" spans="1:4" ht="12" customHeight="1" x14ac:dyDescent="0.2">
      <c r="A1930"/>
      <c r="B1930"/>
      <c r="C1930"/>
      <c r="D1930"/>
    </row>
    <row r="1931" spans="1:4" ht="12" customHeight="1" x14ac:dyDescent="0.2">
      <c r="A1931"/>
      <c r="B1931"/>
      <c r="C1931"/>
      <c r="D1931"/>
    </row>
    <row r="1932" spans="1:4" ht="12" customHeight="1" x14ac:dyDescent="0.2">
      <c r="A1932"/>
      <c r="B1932"/>
      <c r="C1932"/>
      <c r="D1932"/>
    </row>
    <row r="1933" spans="1:4" ht="12" customHeight="1" x14ac:dyDescent="0.2">
      <c r="A1933"/>
      <c r="B1933"/>
      <c r="C1933"/>
      <c r="D1933"/>
    </row>
    <row r="1934" spans="1:4" ht="12" customHeight="1" x14ac:dyDescent="0.2">
      <c r="A1934"/>
      <c r="B1934"/>
      <c r="C1934"/>
      <c r="D1934"/>
    </row>
    <row r="1935" spans="1:4" ht="12" customHeight="1" x14ac:dyDescent="0.2">
      <c r="A1935"/>
      <c r="B1935"/>
      <c r="C1935"/>
      <c r="D1935"/>
    </row>
    <row r="1936" spans="1:4" ht="12" customHeight="1" x14ac:dyDescent="0.2">
      <c r="A1936"/>
      <c r="B1936"/>
      <c r="C1936"/>
      <c r="D1936"/>
    </row>
    <row r="1937" spans="1:4" ht="12" customHeight="1" x14ac:dyDescent="0.2">
      <c r="A1937"/>
      <c r="B1937"/>
      <c r="C1937"/>
      <c r="D1937"/>
    </row>
    <row r="1938" spans="1:4" ht="12" customHeight="1" x14ac:dyDescent="0.2">
      <c r="A1938"/>
      <c r="B1938"/>
      <c r="C1938"/>
      <c r="D1938"/>
    </row>
    <row r="1939" spans="1:4" ht="12" customHeight="1" x14ac:dyDescent="0.2">
      <c r="A1939"/>
      <c r="B1939"/>
      <c r="C1939"/>
      <c r="D1939"/>
    </row>
    <row r="1940" spans="1:4" ht="12" customHeight="1" x14ac:dyDescent="0.2">
      <c r="A1940"/>
      <c r="B1940"/>
      <c r="C1940"/>
      <c r="D1940"/>
    </row>
    <row r="1941" spans="1:4" ht="12" customHeight="1" x14ac:dyDescent="0.2">
      <c r="A1941"/>
      <c r="B1941"/>
      <c r="C1941"/>
      <c r="D1941"/>
    </row>
    <row r="1942" spans="1:4" ht="12" customHeight="1" x14ac:dyDescent="0.2">
      <c r="A1942"/>
      <c r="B1942"/>
      <c r="C1942"/>
      <c r="D1942"/>
    </row>
    <row r="1943" spans="1:4" ht="12" customHeight="1" x14ac:dyDescent="0.2">
      <c r="A1943"/>
      <c r="B1943"/>
      <c r="C1943"/>
      <c r="D1943"/>
    </row>
    <row r="1944" spans="1:4" ht="12" customHeight="1" x14ac:dyDescent="0.2">
      <c r="A1944"/>
      <c r="B1944"/>
      <c r="C1944"/>
      <c r="D1944"/>
    </row>
    <row r="1945" spans="1:4" ht="12" customHeight="1" x14ac:dyDescent="0.2">
      <c r="A1945"/>
      <c r="B1945"/>
      <c r="C1945"/>
      <c r="D1945"/>
    </row>
    <row r="1946" spans="1:4" ht="12" customHeight="1" x14ac:dyDescent="0.2">
      <c r="A1946"/>
      <c r="B1946"/>
      <c r="C1946"/>
      <c r="D1946"/>
    </row>
    <row r="1947" spans="1:4" ht="12" customHeight="1" x14ac:dyDescent="0.2">
      <c r="A1947"/>
      <c r="B1947"/>
      <c r="C1947"/>
      <c r="D1947"/>
    </row>
    <row r="1948" spans="1:4" ht="12" customHeight="1" x14ac:dyDescent="0.2">
      <c r="A1948"/>
      <c r="B1948"/>
      <c r="C1948"/>
      <c r="D1948"/>
    </row>
    <row r="1949" spans="1:4" ht="12" customHeight="1" x14ac:dyDescent="0.2">
      <c r="A1949"/>
      <c r="B1949"/>
      <c r="C1949"/>
      <c r="D1949"/>
    </row>
    <row r="1950" spans="1:4" ht="12" customHeight="1" x14ac:dyDescent="0.2">
      <c r="A1950"/>
      <c r="B1950"/>
      <c r="C1950"/>
      <c r="D1950"/>
    </row>
    <row r="1951" spans="1:4" ht="12" customHeight="1" x14ac:dyDescent="0.2">
      <c r="A1951"/>
      <c r="B1951"/>
      <c r="C1951"/>
      <c r="D1951"/>
    </row>
    <row r="1952" spans="1:4" ht="12" customHeight="1" x14ac:dyDescent="0.2">
      <c r="A1952"/>
      <c r="B1952"/>
      <c r="C1952"/>
      <c r="D1952"/>
    </row>
    <row r="1953" spans="1:4" ht="12" customHeight="1" x14ac:dyDescent="0.2">
      <c r="A1953"/>
      <c r="B1953"/>
      <c r="C1953"/>
      <c r="D1953"/>
    </row>
    <row r="1954" spans="1:4" ht="12" customHeight="1" x14ac:dyDescent="0.2">
      <c r="A1954"/>
      <c r="B1954"/>
      <c r="C1954"/>
      <c r="D1954"/>
    </row>
    <row r="1955" spans="1:4" ht="12" customHeight="1" x14ac:dyDescent="0.2">
      <c r="A1955"/>
      <c r="B1955"/>
      <c r="C1955"/>
      <c r="D1955"/>
    </row>
    <row r="1956" spans="1:4" ht="12" customHeight="1" x14ac:dyDescent="0.2">
      <c r="A1956"/>
      <c r="B1956"/>
      <c r="C1956"/>
      <c r="D1956"/>
    </row>
    <row r="1957" spans="1:4" ht="12" customHeight="1" x14ac:dyDescent="0.2">
      <c r="A1957"/>
      <c r="B1957"/>
      <c r="C1957"/>
      <c r="D1957"/>
    </row>
    <row r="1958" spans="1:4" ht="12" customHeight="1" x14ac:dyDescent="0.2">
      <c r="A1958"/>
      <c r="B1958"/>
      <c r="C1958"/>
      <c r="D1958"/>
    </row>
    <row r="1959" spans="1:4" ht="12" customHeight="1" x14ac:dyDescent="0.2">
      <c r="A1959"/>
      <c r="B1959"/>
      <c r="C1959"/>
      <c r="D1959"/>
    </row>
    <row r="1960" spans="1:4" ht="12" customHeight="1" x14ac:dyDescent="0.2">
      <c r="A1960"/>
      <c r="B1960"/>
      <c r="C1960"/>
      <c r="D1960"/>
    </row>
    <row r="1961" spans="1:4" ht="12" customHeight="1" x14ac:dyDescent="0.2">
      <c r="A1961"/>
      <c r="B1961"/>
      <c r="C1961"/>
      <c r="D1961"/>
    </row>
    <row r="1962" spans="1:4" ht="12" customHeight="1" x14ac:dyDescent="0.2">
      <c r="A1962"/>
      <c r="B1962"/>
      <c r="C1962"/>
      <c r="D1962"/>
    </row>
    <row r="1963" spans="1:4" ht="12" customHeight="1" x14ac:dyDescent="0.2">
      <c r="A1963"/>
      <c r="B1963"/>
      <c r="C1963"/>
      <c r="D1963"/>
    </row>
    <row r="1964" spans="1:4" ht="12" customHeight="1" x14ac:dyDescent="0.2">
      <c r="A1964"/>
      <c r="B1964"/>
      <c r="C1964"/>
      <c r="D1964"/>
    </row>
    <row r="1965" spans="1:4" ht="12" customHeight="1" x14ac:dyDescent="0.2">
      <c r="A1965"/>
      <c r="B1965"/>
      <c r="C1965"/>
      <c r="D1965"/>
    </row>
    <row r="1966" spans="1:4" ht="12" customHeight="1" x14ac:dyDescent="0.2">
      <c r="A1966"/>
      <c r="B1966"/>
      <c r="C1966"/>
      <c r="D1966"/>
    </row>
    <row r="1967" spans="1:4" ht="12" customHeight="1" x14ac:dyDescent="0.2">
      <c r="A1967"/>
      <c r="B1967"/>
      <c r="C1967"/>
      <c r="D1967"/>
    </row>
    <row r="1968" spans="1:4" ht="12" customHeight="1" x14ac:dyDescent="0.2">
      <c r="A1968"/>
      <c r="B1968"/>
      <c r="C1968"/>
      <c r="D1968"/>
    </row>
    <row r="1969" spans="1:4" ht="12" customHeight="1" x14ac:dyDescent="0.2">
      <c r="A1969"/>
      <c r="B1969"/>
      <c r="C1969"/>
      <c r="D1969"/>
    </row>
    <row r="1970" spans="1:4" ht="12" customHeight="1" x14ac:dyDescent="0.2">
      <c r="A1970"/>
      <c r="B1970"/>
      <c r="C1970"/>
      <c r="D1970"/>
    </row>
    <row r="1971" spans="1:4" ht="12" customHeight="1" x14ac:dyDescent="0.2">
      <c r="A1971"/>
      <c r="B1971"/>
      <c r="C1971"/>
      <c r="D1971"/>
    </row>
    <row r="1972" spans="1:4" ht="12" customHeight="1" x14ac:dyDescent="0.2">
      <c r="A1972"/>
      <c r="B1972"/>
      <c r="C1972"/>
      <c r="D1972"/>
    </row>
    <row r="1973" spans="1:4" ht="12" customHeight="1" x14ac:dyDescent="0.2">
      <c r="A1973"/>
      <c r="B1973"/>
      <c r="C1973"/>
      <c r="D1973"/>
    </row>
    <row r="1974" spans="1:4" ht="12" customHeight="1" x14ac:dyDescent="0.2">
      <c r="A1974"/>
      <c r="B1974"/>
      <c r="C1974"/>
      <c r="D1974"/>
    </row>
    <row r="1975" spans="1:4" ht="12" customHeight="1" x14ac:dyDescent="0.2">
      <c r="A1975"/>
      <c r="B1975"/>
      <c r="C1975"/>
      <c r="D1975"/>
    </row>
    <row r="1976" spans="1:4" ht="12" customHeight="1" x14ac:dyDescent="0.2">
      <c r="A1976"/>
      <c r="B1976"/>
      <c r="C1976"/>
      <c r="D1976"/>
    </row>
    <row r="1977" spans="1:4" ht="12" customHeight="1" x14ac:dyDescent="0.2">
      <c r="A1977"/>
      <c r="B1977"/>
      <c r="C1977"/>
      <c r="D1977"/>
    </row>
    <row r="1978" spans="1:4" ht="12" customHeight="1" x14ac:dyDescent="0.2">
      <c r="A1978"/>
      <c r="B1978"/>
      <c r="C1978"/>
      <c r="D1978"/>
    </row>
    <row r="1979" spans="1:4" ht="12" customHeight="1" x14ac:dyDescent="0.2">
      <c r="A1979"/>
      <c r="B1979"/>
      <c r="C1979"/>
      <c r="D1979"/>
    </row>
    <row r="1980" spans="1:4" ht="12" customHeight="1" x14ac:dyDescent="0.2">
      <c r="A1980"/>
      <c r="B1980"/>
      <c r="C1980"/>
      <c r="D1980"/>
    </row>
    <row r="1981" spans="1:4" ht="12" customHeight="1" x14ac:dyDescent="0.2">
      <c r="A1981"/>
      <c r="B1981"/>
      <c r="C1981"/>
      <c r="D1981"/>
    </row>
    <row r="1982" spans="1:4" ht="12" customHeight="1" x14ac:dyDescent="0.2">
      <c r="A1982"/>
      <c r="B1982"/>
      <c r="C1982"/>
      <c r="D1982"/>
    </row>
    <row r="1983" spans="1:4" ht="12" customHeight="1" x14ac:dyDescent="0.2">
      <c r="A1983"/>
      <c r="B1983"/>
      <c r="C1983"/>
      <c r="D1983"/>
    </row>
    <row r="1984" spans="1:4" ht="12" customHeight="1" x14ac:dyDescent="0.2">
      <c r="A1984"/>
      <c r="B1984"/>
      <c r="C1984"/>
      <c r="D1984"/>
    </row>
    <row r="1985" spans="1:4" ht="12" customHeight="1" x14ac:dyDescent="0.2">
      <c r="A1985"/>
      <c r="B1985"/>
      <c r="C1985"/>
      <c r="D1985"/>
    </row>
    <row r="1986" spans="1:4" ht="12" customHeight="1" x14ac:dyDescent="0.2">
      <c r="A1986"/>
      <c r="B1986"/>
      <c r="C1986"/>
      <c r="D1986"/>
    </row>
    <row r="1987" spans="1:4" ht="12" customHeight="1" x14ac:dyDescent="0.2">
      <c r="A1987"/>
      <c r="B1987"/>
      <c r="C1987"/>
      <c r="D1987"/>
    </row>
    <row r="1988" spans="1:4" ht="12" customHeight="1" x14ac:dyDescent="0.2">
      <c r="A1988"/>
      <c r="B1988"/>
      <c r="C1988"/>
      <c r="D1988"/>
    </row>
    <row r="1989" spans="1:4" ht="12" customHeight="1" x14ac:dyDescent="0.2">
      <c r="A1989"/>
      <c r="B1989"/>
      <c r="C1989"/>
      <c r="D1989"/>
    </row>
    <row r="1990" spans="1:4" ht="12" customHeight="1" x14ac:dyDescent="0.2">
      <c r="A1990"/>
      <c r="B1990"/>
      <c r="C1990"/>
      <c r="D1990"/>
    </row>
    <row r="1991" spans="1:4" ht="12" customHeight="1" x14ac:dyDescent="0.2">
      <c r="A1991"/>
      <c r="B1991"/>
      <c r="C1991"/>
      <c r="D1991"/>
    </row>
    <row r="1992" spans="1:4" ht="12" customHeight="1" x14ac:dyDescent="0.2">
      <c r="A1992"/>
      <c r="B1992"/>
      <c r="C1992"/>
      <c r="D1992"/>
    </row>
    <row r="1993" spans="1:4" ht="12" customHeight="1" x14ac:dyDescent="0.2">
      <c r="A1993"/>
      <c r="B1993"/>
      <c r="C1993"/>
      <c r="D1993"/>
    </row>
    <row r="1994" spans="1:4" ht="12" customHeight="1" x14ac:dyDescent="0.2">
      <c r="A1994"/>
      <c r="B1994"/>
      <c r="C1994"/>
      <c r="D1994"/>
    </row>
    <row r="1995" spans="1:4" ht="12" customHeight="1" x14ac:dyDescent="0.2">
      <c r="A1995"/>
      <c r="B1995"/>
      <c r="C1995"/>
      <c r="D1995"/>
    </row>
    <row r="1996" spans="1:4" ht="12" customHeight="1" x14ac:dyDescent="0.2">
      <c r="A1996"/>
      <c r="B1996"/>
      <c r="C1996"/>
      <c r="D1996"/>
    </row>
    <row r="1997" spans="1:4" ht="12" customHeight="1" x14ac:dyDescent="0.2">
      <c r="A1997"/>
      <c r="B1997"/>
      <c r="C1997"/>
      <c r="D1997"/>
    </row>
    <row r="1998" spans="1:4" ht="12" customHeight="1" x14ac:dyDescent="0.2">
      <c r="A1998"/>
      <c r="B1998"/>
      <c r="C1998"/>
      <c r="D1998"/>
    </row>
    <row r="1999" spans="1:4" ht="12" customHeight="1" x14ac:dyDescent="0.2">
      <c r="A1999"/>
      <c r="B1999"/>
      <c r="C1999"/>
      <c r="D1999"/>
    </row>
    <row r="2000" spans="1:4" ht="12" customHeight="1" x14ac:dyDescent="0.2">
      <c r="A2000"/>
      <c r="B2000"/>
      <c r="C2000"/>
      <c r="D2000"/>
    </row>
    <row r="2001" spans="1:4" ht="12" customHeight="1" x14ac:dyDescent="0.2">
      <c r="A2001"/>
      <c r="B2001"/>
      <c r="C2001"/>
      <c r="D2001"/>
    </row>
    <row r="2002" spans="1:4" ht="12" customHeight="1" x14ac:dyDescent="0.2">
      <c r="A2002"/>
      <c r="B2002"/>
      <c r="C2002"/>
      <c r="D2002"/>
    </row>
    <row r="2003" spans="1:4" ht="12" customHeight="1" x14ac:dyDescent="0.2">
      <c r="A2003"/>
      <c r="B2003"/>
      <c r="C2003"/>
      <c r="D2003"/>
    </row>
    <row r="2004" spans="1:4" ht="12" customHeight="1" x14ac:dyDescent="0.2">
      <c r="A2004"/>
      <c r="B2004"/>
      <c r="C2004"/>
      <c r="D2004"/>
    </row>
    <row r="2005" spans="1:4" ht="12" customHeight="1" x14ac:dyDescent="0.2">
      <c r="A2005"/>
      <c r="B2005"/>
      <c r="C2005"/>
      <c r="D2005"/>
    </row>
    <row r="2006" spans="1:4" ht="12" customHeight="1" x14ac:dyDescent="0.2">
      <c r="A2006"/>
      <c r="B2006"/>
      <c r="C2006"/>
      <c r="D2006"/>
    </row>
    <row r="2007" spans="1:4" ht="12" customHeight="1" x14ac:dyDescent="0.2">
      <c r="A2007"/>
      <c r="B2007"/>
      <c r="C2007"/>
      <c r="D2007"/>
    </row>
    <row r="2008" spans="1:4" ht="12" customHeight="1" x14ac:dyDescent="0.2">
      <c r="A2008"/>
      <c r="B2008"/>
      <c r="C2008"/>
      <c r="D2008"/>
    </row>
    <row r="2009" spans="1:4" ht="12" customHeight="1" x14ac:dyDescent="0.2">
      <c r="A2009"/>
      <c r="B2009"/>
      <c r="C2009"/>
      <c r="D2009"/>
    </row>
    <row r="2010" spans="1:4" ht="12" customHeight="1" x14ac:dyDescent="0.2">
      <c r="A2010"/>
      <c r="B2010"/>
      <c r="C2010"/>
      <c r="D2010"/>
    </row>
    <row r="2011" spans="1:4" ht="12" customHeight="1" x14ac:dyDescent="0.2">
      <c r="A2011"/>
      <c r="B2011"/>
      <c r="C2011"/>
      <c r="D2011"/>
    </row>
    <row r="2012" spans="1:4" ht="12" customHeight="1" x14ac:dyDescent="0.2">
      <c r="A2012"/>
      <c r="B2012"/>
      <c r="C2012"/>
      <c r="D2012"/>
    </row>
    <row r="2013" spans="1:4" ht="12" customHeight="1" x14ac:dyDescent="0.2">
      <c r="A2013"/>
      <c r="B2013"/>
      <c r="C2013"/>
      <c r="D2013"/>
    </row>
    <row r="2014" spans="1:4" ht="12" customHeight="1" x14ac:dyDescent="0.2">
      <c r="A2014"/>
      <c r="B2014"/>
      <c r="C2014"/>
      <c r="D2014"/>
    </row>
    <row r="2015" spans="1:4" ht="12" customHeight="1" x14ac:dyDescent="0.2">
      <c r="A2015"/>
      <c r="B2015"/>
      <c r="C2015"/>
      <c r="D2015"/>
    </row>
    <row r="2016" spans="1:4" ht="12" customHeight="1" x14ac:dyDescent="0.2">
      <c r="A2016"/>
      <c r="B2016"/>
      <c r="C2016"/>
      <c r="D2016"/>
    </row>
    <row r="2017" spans="1:4" ht="12" customHeight="1" x14ac:dyDescent="0.2">
      <c r="A2017"/>
      <c r="B2017"/>
      <c r="C2017"/>
      <c r="D2017"/>
    </row>
    <row r="2018" spans="1:4" ht="12" customHeight="1" x14ac:dyDescent="0.2">
      <c r="A2018"/>
      <c r="B2018"/>
      <c r="C2018"/>
      <c r="D2018"/>
    </row>
    <row r="2019" spans="1:4" ht="12" customHeight="1" x14ac:dyDescent="0.2">
      <c r="A2019"/>
      <c r="B2019"/>
      <c r="C2019"/>
      <c r="D2019"/>
    </row>
    <row r="2020" spans="1:4" ht="12" customHeight="1" x14ac:dyDescent="0.2">
      <c r="A2020"/>
      <c r="B2020"/>
      <c r="C2020"/>
      <c r="D2020"/>
    </row>
    <row r="2021" spans="1:4" ht="12" customHeight="1" x14ac:dyDescent="0.2">
      <c r="A2021"/>
      <c r="B2021"/>
      <c r="C2021"/>
      <c r="D2021"/>
    </row>
    <row r="2022" spans="1:4" ht="12" customHeight="1" x14ac:dyDescent="0.2">
      <c r="A2022"/>
      <c r="B2022"/>
      <c r="C2022"/>
      <c r="D2022"/>
    </row>
    <row r="2023" spans="1:4" ht="12" customHeight="1" x14ac:dyDescent="0.2">
      <c r="A2023"/>
      <c r="B2023"/>
      <c r="C2023"/>
      <c r="D2023"/>
    </row>
    <row r="2024" spans="1:4" ht="12" customHeight="1" x14ac:dyDescent="0.2">
      <c r="A2024"/>
      <c r="B2024"/>
      <c r="C2024"/>
      <c r="D2024"/>
    </row>
    <row r="2025" spans="1:4" ht="12" customHeight="1" x14ac:dyDescent="0.2">
      <c r="A2025"/>
      <c r="B2025"/>
      <c r="C2025"/>
      <c r="D2025"/>
    </row>
    <row r="2026" spans="1:4" ht="12" customHeight="1" x14ac:dyDescent="0.2">
      <c r="A2026"/>
      <c r="B2026"/>
      <c r="C2026"/>
      <c r="D2026"/>
    </row>
    <row r="2027" spans="1:4" ht="12" customHeight="1" x14ac:dyDescent="0.2">
      <c r="A2027"/>
      <c r="B2027"/>
      <c r="C2027"/>
      <c r="D2027"/>
    </row>
    <row r="2028" spans="1:4" ht="12" customHeight="1" x14ac:dyDescent="0.2">
      <c r="A2028"/>
      <c r="B2028"/>
      <c r="C2028"/>
      <c r="D2028"/>
    </row>
    <row r="2029" spans="1:4" ht="12" customHeight="1" x14ac:dyDescent="0.2">
      <c r="A2029"/>
      <c r="B2029"/>
      <c r="C2029"/>
      <c r="D2029"/>
    </row>
    <row r="2030" spans="1:4" ht="12" customHeight="1" x14ac:dyDescent="0.2">
      <c r="A2030"/>
      <c r="B2030"/>
      <c r="C2030"/>
      <c r="D2030"/>
    </row>
    <row r="2031" spans="1:4" ht="12" customHeight="1" x14ac:dyDescent="0.2">
      <c r="A2031"/>
      <c r="B2031"/>
      <c r="C2031"/>
      <c r="D2031"/>
    </row>
    <row r="2032" spans="1:4" ht="12" customHeight="1" x14ac:dyDescent="0.2">
      <c r="A2032"/>
      <c r="B2032"/>
      <c r="C2032"/>
      <c r="D2032"/>
    </row>
    <row r="2033" spans="1:4" ht="12" customHeight="1" x14ac:dyDescent="0.2">
      <c r="A2033"/>
      <c r="B2033"/>
      <c r="C2033"/>
      <c r="D2033"/>
    </row>
    <row r="2034" spans="1:4" ht="12" customHeight="1" x14ac:dyDescent="0.2">
      <c r="A2034"/>
      <c r="B2034"/>
      <c r="C2034"/>
      <c r="D2034"/>
    </row>
    <row r="2035" spans="1:4" ht="12" customHeight="1" x14ac:dyDescent="0.2">
      <c r="A2035"/>
      <c r="B2035"/>
      <c r="C2035"/>
      <c r="D2035"/>
    </row>
    <row r="2036" spans="1:4" ht="12" customHeight="1" x14ac:dyDescent="0.2">
      <c r="A2036"/>
      <c r="B2036"/>
      <c r="C2036"/>
      <c r="D2036"/>
    </row>
    <row r="2037" spans="1:4" ht="12" customHeight="1" x14ac:dyDescent="0.2">
      <c r="A2037"/>
      <c r="B2037"/>
      <c r="C2037"/>
      <c r="D2037"/>
    </row>
    <row r="2038" spans="1:4" ht="12" customHeight="1" x14ac:dyDescent="0.2">
      <c r="A2038"/>
      <c r="B2038"/>
      <c r="C2038"/>
      <c r="D2038"/>
    </row>
    <row r="2039" spans="1:4" ht="12" customHeight="1" x14ac:dyDescent="0.2">
      <c r="A2039"/>
      <c r="B2039"/>
      <c r="C2039"/>
      <c r="D2039"/>
    </row>
    <row r="2040" spans="1:4" ht="12" customHeight="1" x14ac:dyDescent="0.2">
      <c r="A2040"/>
      <c r="B2040"/>
      <c r="C2040"/>
      <c r="D2040"/>
    </row>
    <row r="2041" spans="1:4" ht="12" customHeight="1" x14ac:dyDescent="0.2">
      <c r="A2041"/>
      <c r="B2041"/>
      <c r="C2041"/>
      <c r="D2041"/>
    </row>
    <row r="2042" spans="1:4" ht="12" customHeight="1" x14ac:dyDescent="0.2">
      <c r="A2042"/>
      <c r="B2042"/>
      <c r="C2042"/>
      <c r="D2042"/>
    </row>
    <row r="2043" spans="1:4" ht="12" customHeight="1" x14ac:dyDescent="0.2">
      <c r="A2043"/>
      <c r="B2043"/>
      <c r="C2043"/>
      <c r="D2043"/>
    </row>
    <row r="2044" spans="1:4" ht="12" customHeight="1" x14ac:dyDescent="0.2">
      <c r="A2044"/>
      <c r="B2044"/>
      <c r="C2044"/>
      <c r="D2044"/>
    </row>
    <row r="2045" spans="1:4" ht="12" customHeight="1" x14ac:dyDescent="0.2">
      <c r="A2045"/>
      <c r="B2045"/>
      <c r="C2045"/>
      <c r="D2045"/>
    </row>
    <row r="2046" spans="1:4" ht="12" customHeight="1" x14ac:dyDescent="0.2">
      <c r="A2046"/>
      <c r="B2046"/>
      <c r="C2046"/>
      <c r="D2046"/>
    </row>
    <row r="2047" spans="1:4" ht="12" customHeight="1" x14ac:dyDescent="0.2">
      <c r="A2047"/>
      <c r="B2047"/>
      <c r="C2047"/>
      <c r="D2047"/>
    </row>
    <row r="2048" spans="1:4" ht="12" customHeight="1" x14ac:dyDescent="0.2">
      <c r="A2048"/>
      <c r="B2048"/>
      <c r="C2048"/>
      <c r="D2048"/>
    </row>
    <row r="2049" spans="1:4" ht="12" customHeight="1" x14ac:dyDescent="0.2">
      <c r="A2049"/>
      <c r="B2049"/>
      <c r="C2049"/>
      <c r="D2049"/>
    </row>
    <row r="2050" spans="1:4" ht="12" customHeight="1" x14ac:dyDescent="0.2">
      <c r="A2050"/>
      <c r="B2050"/>
      <c r="C2050"/>
      <c r="D2050"/>
    </row>
    <row r="2051" spans="1:4" ht="12" customHeight="1" x14ac:dyDescent="0.2">
      <c r="A2051"/>
      <c r="B2051"/>
      <c r="C2051"/>
      <c r="D2051"/>
    </row>
    <row r="2052" spans="1:4" ht="12" customHeight="1" x14ac:dyDescent="0.2">
      <c r="A2052"/>
      <c r="B2052"/>
      <c r="C2052"/>
      <c r="D2052"/>
    </row>
    <row r="2053" spans="1:4" ht="12" customHeight="1" x14ac:dyDescent="0.2">
      <c r="A2053"/>
      <c r="B2053"/>
      <c r="C2053"/>
      <c r="D2053"/>
    </row>
    <row r="2054" spans="1:4" ht="12" customHeight="1" x14ac:dyDescent="0.2">
      <c r="A2054"/>
      <c r="B2054"/>
      <c r="C2054"/>
      <c r="D2054"/>
    </row>
    <row r="2055" spans="1:4" ht="12" customHeight="1" x14ac:dyDescent="0.2">
      <c r="A2055"/>
      <c r="B2055"/>
      <c r="C2055"/>
      <c r="D2055"/>
    </row>
    <row r="2056" spans="1:4" ht="12" customHeight="1" x14ac:dyDescent="0.2">
      <c r="A2056"/>
      <c r="B2056"/>
      <c r="C2056"/>
      <c r="D2056"/>
    </row>
    <row r="2057" spans="1:4" ht="12" customHeight="1" x14ac:dyDescent="0.2">
      <c r="A2057"/>
      <c r="B2057"/>
      <c r="C2057"/>
      <c r="D2057"/>
    </row>
    <row r="2058" spans="1:4" ht="12" customHeight="1" x14ac:dyDescent="0.2">
      <c r="A2058"/>
      <c r="B2058"/>
      <c r="C2058"/>
      <c r="D2058"/>
    </row>
    <row r="2059" spans="1:4" ht="12" customHeight="1" x14ac:dyDescent="0.2">
      <c r="A2059"/>
      <c r="B2059"/>
      <c r="C2059"/>
      <c r="D2059"/>
    </row>
    <row r="2060" spans="1:4" ht="12" customHeight="1" x14ac:dyDescent="0.2">
      <c r="A2060"/>
      <c r="B2060"/>
      <c r="C2060"/>
      <c r="D2060"/>
    </row>
    <row r="2061" spans="1:4" ht="12" customHeight="1" x14ac:dyDescent="0.2">
      <c r="A2061"/>
      <c r="B2061"/>
      <c r="C2061"/>
      <c r="D2061"/>
    </row>
    <row r="2062" spans="1:4" ht="12" customHeight="1" x14ac:dyDescent="0.2">
      <c r="A2062"/>
      <c r="B2062"/>
      <c r="C2062"/>
      <c r="D2062"/>
    </row>
    <row r="2063" spans="1:4" ht="12" customHeight="1" x14ac:dyDescent="0.2">
      <c r="A2063"/>
      <c r="B2063"/>
      <c r="C2063"/>
      <c r="D2063"/>
    </row>
    <row r="2064" spans="1:4" ht="12" customHeight="1" x14ac:dyDescent="0.2">
      <c r="A2064"/>
      <c r="B2064"/>
      <c r="C2064"/>
      <c r="D2064"/>
    </row>
    <row r="2065" spans="1:4" ht="12" customHeight="1" x14ac:dyDescent="0.2">
      <c r="A2065"/>
      <c r="B2065"/>
      <c r="C2065"/>
      <c r="D2065"/>
    </row>
    <row r="2066" spans="1:4" ht="12" customHeight="1" x14ac:dyDescent="0.2">
      <c r="A2066"/>
      <c r="B2066"/>
      <c r="C2066"/>
      <c r="D2066"/>
    </row>
    <row r="2067" spans="1:4" ht="12" customHeight="1" x14ac:dyDescent="0.2">
      <c r="A2067"/>
      <c r="B2067"/>
      <c r="C2067"/>
      <c r="D2067"/>
    </row>
    <row r="2068" spans="1:4" ht="12" customHeight="1" x14ac:dyDescent="0.2">
      <c r="A2068"/>
      <c r="B2068"/>
      <c r="C2068"/>
      <c r="D2068"/>
    </row>
    <row r="2069" spans="1:4" ht="12" customHeight="1" x14ac:dyDescent="0.2">
      <c r="A2069"/>
      <c r="B2069"/>
      <c r="C2069"/>
      <c r="D2069"/>
    </row>
    <row r="2070" spans="1:4" ht="12" customHeight="1" x14ac:dyDescent="0.2">
      <c r="A2070"/>
      <c r="B2070"/>
      <c r="C2070"/>
      <c r="D2070"/>
    </row>
    <row r="2071" spans="1:4" ht="12" customHeight="1" x14ac:dyDescent="0.2">
      <c r="A2071"/>
      <c r="B2071"/>
      <c r="C2071"/>
      <c r="D2071"/>
    </row>
    <row r="2072" spans="1:4" ht="12" customHeight="1" x14ac:dyDescent="0.2">
      <c r="A2072"/>
      <c r="B2072"/>
      <c r="C2072"/>
      <c r="D2072"/>
    </row>
    <row r="2073" spans="1:4" ht="12" customHeight="1" x14ac:dyDescent="0.2">
      <c r="A2073"/>
      <c r="B2073"/>
      <c r="C2073"/>
      <c r="D2073"/>
    </row>
    <row r="2074" spans="1:4" ht="12" customHeight="1" x14ac:dyDescent="0.2">
      <c r="A2074"/>
      <c r="B2074"/>
      <c r="C2074"/>
      <c r="D2074"/>
    </row>
    <row r="2075" spans="1:4" ht="12" customHeight="1" x14ac:dyDescent="0.2">
      <c r="A2075"/>
      <c r="B2075"/>
      <c r="C2075"/>
      <c r="D2075"/>
    </row>
    <row r="2076" spans="1:4" ht="12" customHeight="1" x14ac:dyDescent="0.2">
      <c r="A2076"/>
      <c r="B2076"/>
      <c r="C2076"/>
      <c r="D2076"/>
    </row>
    <row r="2077" spans="1:4" ht="12" customHeight="1" x14ac:dyDescent="0.2">
      <c r="A2077"/>
      <c r="B2077"/>
      <c r="C2077"/>
      <c r="D2077"/>
    </row>
    <row r="2078" spans="1:4" ht="12" customHeight="1" x14ac:dyDescent="0.2">
      <c r="A2078"/>
      <c r="B2078"/>
      <c r="C2078"/>
      <c r="D2078"/>
    </row>
    <row r="2079" spans="1:4" ht="12" customHeight="1" x14ac:dyDescent="0.2">
      <c r="A2079"/>
      <c r="B2079"/>
      <c r="C2079"/>
      <c r="D2079"/>
    </row>
    <row r="2080" spans="1:4" ht="12" customHeight="1" x14ac:dyDescent="0.2">
      <c r="A2080"/>
      <c r="B2080"/>
      <c r="C2080"/>
      <c r="D2080"/>
    </row>
    <row r="2081" spans="1:4" ht="12" customHeight="1" x14ac:dyDescent="0.2">
      <c r="A2081"/>
      <c r="B2081"/>
      <c r="C2081"/>
      <c r="D2081"/>
    </row>
    <row r="2082" spans="1:4" ht="12" customHeight="1" x14ac:dyDescent="0.2">
      <c r="A2082"/>
      <c r="B2082"/>
      <c r="C2082"/>
      <c r="D2082"/>
    </row>
    <row r="2083" spans="1:4" ht="12" customHeight="1" x14ac:dyDescent="0.2">
      <c r="A2083"/>
      <c r="B2083"/>
      <c r="C2083"/>
      <c r="D2083"/>
    </row>
    <row r="2084" spans="1:4" ht="12" customHeight="1" x14ac:dyDescent="0.2">
      <c r="A2084"/>
      <c r="B2084"/>
      <c r="C2084"/>
      <c r="D2084"/>
    </row>
    <row r="2085" spans="1:4" ht="12" customHeight="1" x14ac:dyDescent="0.2">
      <c r="A2085"/>
      <c r="B2085"/>
      <c r="C2085"/>
      <c r="D2085"/>
    </row>
    <row r="2086" spans="1:4" ht="12" customHeight="1" x14ac:dyDescent="0.2">
      <c r="A2086"/>
      <c r="B2086"/>
      <c r="C2086"/>
      <c r="D2086"/>
    </row>
    <row r="2087" spans="1:4" ht="12" customHeight="1" x14ac:dyDescent="0.2">
      <c r="A2087"/>
      <c r="B2087"/>
      <c r="C2087"/>
      <c r="D2087"/>
    </row>
    <row r="2088" spans="1:4" ht="12" customHeight="1" x14ac:dyDescent="0.2">
      <c r="A2088"/>
      <c r="B2088"/>
      <c r="C2088"/>
      <c r="D2088"/>
    </row>
    <row r="2089" spans="1:4" ht="12" customHeight="1" x14ac:dyDescent="0.2">
      <c r="A2089"/>
      <c r="B2089"/>
      <c r="C2089"/>
      <c r="D2089"/>
    </row>
    <row r="2090" spans="1:4" ht="12" customHeight="1" x14ac:dyDescent="0.2">
      <c r="A2090"/>
      <c r="B2090"/>
      <c r="C2090"/>
      <c r="D2090"/>
    </row>
    <row r="2091" spans="1:4" ht="12" customHeight="1" x14ac:dyDescent="0.2">
      <c r="A2091"/>
      <c r="B2091"/>
      <c r="C2091"/>
      <c r="D2091"/>
    </row>
    <row r="2092" spans="1:4" ht="12" customHeight="1" x14ac:dyDescent="0.2">
      <c r="A2092"/>
      <c r="B2092"/>
      <c r="C2092"/>
      <c r="D2092"/>
    </row>
    <row r="2093" spans="1:4" ht="12" customHeight="1" x14ac:dyDescent="0.2">
      <c r="A2093"/>
      <c r="B2093"/>
      <c r="C2093"/>
      <c r="D2093"/>
    </row>
    <row r="2094" spans="1:4" ht="12" customHeight="1" x14ac:dyDescent="0.2">
      <c r="A2094"/>
      <c r="B2094"/>
      <c r="C2094"/>
      <c r="D2094"/>
    </row>
    <row r="2095" spans="1:4" ht="12" customHeight="1" x14ac:dyDescent="0.2">
      <c r="A2095"/>
      <c r="B2095"/>
      <c r="C2095"/>
      <c r="D2095"/>
    </row>
    <row r="2096" spans="1:4" ht="12" customHeight="1" x14ac:dyDescent="0.2">
      <c r="A2096"/>
      <c r="B2096"/>
      <c r="C2096"/>
      <c r="D2096"/>
    </row>
    <row r="2097" spans="1:4" ht="12" customHeight="1" x14ac:dyDescent="0.2">
      <c r="A2097"/>
      <c r="B2097"/>
      <c r="C2097"/>
      <c r="D2097"/>
    </row>
    <row r="2098" spans="1:4" ht="12" customHeight="1" x14ac:dyDescent="0.2">
      <c r="A2098"/>
      <c r="B2098"/>
      <c r="C2098"/>
      <c r="D2098"/>
    </row>
    <row r="2099" spans="1:4" ht="12" customHeight="1" x14ac:dyDescent="0.2">
      <c r="A2099"/>
      <c r="B2099"/>
      <c r="C2099"/>
      <c r="D2099"/>
    </row>
    <row r="2100" spans="1:4" ht="12" customHeight="1" x14ac:dyDescent="0.2">
      <c r="A2100"/>
      <c r="B2100"/>
      <c r="C2100"/>
      <c r="D2100"/>
    </row>
    <row r="2101" spans="1:4" ht="12" customHeight="1" x14ac:dyDescent="0.2">
      <c r="A2101"/>
      <c r="B2101"/>
      <c r="C2101"/>
      <c r="D2101"/>
    </row>
    <row r="2102" spans="1:4" ht="12" customHeight="1" x14ac:dyDescent="0.2">
      <c r="A2102"/>
      <c r="B2102"/>
      <c r="C2102"/>
      <c r="D2102"/>
    </row>
    <row r="2103" spans="1:4" ht="12" customHeight="1" x14ac:dyDescent="0.2">
      <c r="A2103"/>
      <c r="B2103"/>
      <c r="C2103"/>
      <c r="D2103"/>
    </row>
    <row r="2104" spans="1:4" ht="12" customHeight="1" x14ac:dyDescent="0.2">
      <c r="A2104"/>
      <c r="B2104"/>
      <c r="C2104"/>
      <c r="D2104"/>
    </row>
    <row r="2105" spans="1:4" ht="12" customHeight="1" x14ac:dyDescent="0.2">
      <c r="A2105"/>
      <c r="B2105"/>
      <c r="C2105"/>
      <c r="D2105"/>
    </row>
    <row r="2106" spans="1:4" ht="12" customHeight="1" x14ac:dyDescent="0.2">
      <c r="A2106"/>
      <c r="B2106"/>
      <c r="C2106"/>
      <c r="D2106"/>
    </row>
    <row r="2107" spans="1:4" ht="12" customHeight="1" x14ac:dyDescent="0.2">
      <c r="A2107"/>
      <c r="B2107"/>
      <c r="C2107"/>
      <c r="D2107"/>
    </row>
    <row r="2108" spans="1:4" ht="12" customHeight="1" x14ac:dyDescent="0.2">
      <c r="A2108"/>
      <c r="B2108"/>
      <c r="C2108"/>
      <c r="D2108"/>
    </row>
    <row r="2109" spans="1:4" ht="12" customHeight="1" x14ac:dyDescent="0.2">
      <c r="A2109"/>
      <c r="B2109"/>
      <c r="C2109"/>
      <c r="D2109"/>
    </row>
    <row r="2110" spans="1:4" ht="12" customHeight="1" x14ac:dyDescent="0.2">
      <c r="A2110"/>
      <c r="B2110"/>
      <c r="C2110"/>
      <c r="D2110"/>
    </row>
    <row r="2111" spans="1:4" ht="12" customHeight="1" x14ac:dyDescent="0.2">
      <c r="A2111"/>
      <c r="B2111"/>
      <c r="C2111"/>
      <c r="D2111"/>
    </row>
    <row r="2112" spans="1:4" ht="12" customHeight="1" x14ac:dyDescent="0.2">
      <c r="A2112"/>
      <c r="B2112"/>
      <c r="C2112"/>
      <c r="D2112"/>
    </row>
    <row r="2113" spans="1:4" ht="12" customHeight="1" x14ac:dyDescent="0.2">
      <c r="A2113"/>
      <c r="B2113"/>
      <c r="C2113"/>
      <c r="D2113"/>
    </row>
    <row r="2114" spans="1:4" ht="12" customHeight="1" x14ac:dyDescent="0.2">
      <c r="A2114"/>
      <c r="B2114"/>
      <c r="C2114"/>
      <c r="D2114"/>
    </row>
    <row r="2115" spans="1:4" ht="12" customHeight="1" x14ac:dyDescent="0.2">
      <c r="A2115"/>
      <c r="B2115"/>
      <c r="C2115"/>
      <c r="D2115"/>
    </row>
    <row r="2116" spans="1:4" ht="12" customHeight="1" x14ac:dyDescent="0.2">
      <c r="A2116"/>
      <c r="B2116"/>
      <c r="C2116"/>
      <c r="D2116"/>
    </row>
    <row r="2117" spans="1:4" ht="12" customHeight="1" x14ac:dyDescent="0.2">
      <c r="A2117"/>
      <c r="B2117"/>
      <c r="C2117"/>
      <c r="D2117"/>
    </row>
    <row r="2118" spans="1:4" ht="12" customHeight="1" x14ac:dyDescent="0.2">
      <c r="A2118"/>
      <c r="B2118"/>
      <c r="C2118"/>
      <c r="D2118"/>
    </row>
    <row r="2119" spans="1:4" ht="12" customHeight="1" x14ac:dyDescent="0.2">
      <c r="A2119"/>
      <c r="B2119"/>
      <c r="C2119"/>
      <c r="D2119"/>
    </row>
    <row r="2120" spans="1:4" ht="12" customHeight="1" x14ac:dyDescent="0.2">
      <c r="A2120"/>
      <c r="B2120"/>
      <c r="C2120"/>
      <c r="D2120"/>
    </row>
    <row r="2121" spans="1:4" ht="12" customHeight="1" x14ac:dyDescent="0.2">
      <c r="A2121"/>
      <c r="B2121"/>
      <c r="C2121"/>
      <c r="D2121"/>
    </row>
    <row r="2122" spans="1:4" ht="12" customHeight="1" x14ac:dyDescent="0.2">
      <c r="A2122"/>
      <c r="B2122"/>
      <c r="C2122"/>
      <c r="D2122"/>
    </row>
    <row r="2123" spans="1:4" ht="12" customHeight="1" x14ac:dyDescent="0.2">
      <c r="A2123"/>
      <c r="B2123"/>
      <c r="C2123"/>
      <c r="D2123"/>
    </row>
    <row r="2124" spans="1:4" ht="12" customHeight="1" x14ac:dyDescent="0.2">
      <c r="A2124"/>
      <c r="B2124"/>
      <c r="C2124"/>
      <c r="D2124"/>
    </row>
    <row r="2125" spans="1:4" ht="12" customHeight="1" x14ac:dyDescent="0.2">
      <c r="A2125"/>
      <c r="B2125"/>
      <c r="C2125"/>
      <c r="D2125"/>
    </row>
    <row r="2126" spans="1:4" ht="12" customHeight="1" x14ac:dyDescent="0.2">
      <c r="A2126"/>
      <c r="B2126"/>
      <c r="C2126"/>
      <c r="D2126"/>
    </row>
    <row r="2127" spans="1:4" ht="12" customHeight="1" x14ac:dyDescent="0.2">
      <c r="A2127"/>
      <c r="B2127"/>
      <c r="C2127"/>
      <c r="D2127"/>
    </row>
    <row r="2128" spans="1:4" ht="12" customHeight="1" x14ac:dyDescent="0.2">
      <c r="A2128"/>
      <c r="B2128"/>
      <c r="C2128"/>
      <c r="D2128"/>
    </row>
    <row r="2129" spans="1:4" ht="12" customHeight="1" x14ac:dyDescent="0.2">
      <c r="A2129"/>
      <c r="B2129"/>
      <c r="C2129"/>
      <c r="D2129"/>
    </row>
    <row r="2130" spans="1:4" ht="12" customHeight="1" x14ac:dyDescent="0.2">
      <c r="A2130"/>
      <c r="B2130"/>
      <c r="C2130"/>
      <c r="D2130"/>
    </row>
    <row r="2131" spans="1:4" ht="12" customHeight="1" x14ac:dyDescent="0.2">
      <c r="A2131"/>
      <c r="B2131"/>
      <c r="C2131"/>
      <c r="D2131"/>
    </row>
    <row r="2132" spans="1:4" ht="12" customHeight="1" x14ac:dyDescent="0.2">
      <c r="A2132"/>
      <c r="B2132"/>
      <c r="C2132"/>
      <c r="D2132"/>
    </row>
    <row r="2133" spans="1:4" ht="12" customHeight="1" x14ac:dyDescent="0.2">
      <c r="A2133"/>
      <c r="B2133"/>
      <c r="C2133"/>
      <c r="D2133"/>
    </row>
    <row r="2134" spans="1:4" ht="12" customHeight="1" x14ac:dyDescent="0.2">
      <c r="A2134"/>
      <c r="B2134"/>
      <c r="C2134"/>
      <c r="D2134"/>
    </row>
    <row r="2135" spans="1:4" ht="12" customHeight="1" x14ac:dyDescent="0.2">
      <c r="A2135"/>
      <c r="B2135"/>
      <c r="C2135"/>
      <c r="D2135"/>
    </row>
    <row r="2136" spans="1:4" ht="12" customHeight="1" x14ac:dyDescent="0.2">
      <c r="A2136"/>
      <c r="B2136"/>
      <c r="C2136"/>
      <c r="D2136"/>
    </row>
    <row r="2137" spans="1:4" ht="12" customHeight="1" x14ac:dyDescent="0.2">
      <c r="A2137"/>
      <c r="B2137"/>
      <c r="C2137"/>
      <c r="D2137"/>
    </row>
    <row r="2138" spans="1:4" ht="12" customHeight="1" x14ac:dyDescent="0.2">
      <c r="A2138"/>
      <c r="B2138"/>
      <c r="C2138"/>
      <c r="D2138"/>
    </row>
    <row r="2139" spans="1:4" ht="12" customHeight="1" x14ac:dyDescent="0.2">
      <c r="A2139"/>
      <c r="B2139"/>
      <c r="C2139"/>
      <c r="D2139"/>
    </row>
    <row r="2140" spans="1:4" ht="12" customHeight="1" x14ac:dyDescent="0.2">
      <c r="A2140"/>
      <c r="B2140"/>
      <c r="C2140"/>
      <c r="D2140"/>
    </row>
    <row r="2141" spans="1:4" ht="12" customHeight="1" x14ac:dyDescent="0.2">
      <c r="A2141"/>
      <c r="B2141"/>
      <c r="C2141"/>
      <c r="D2141"/>
    </row>
    <row r="2142" spans="1:4" ht="12" customHeight="1" x14ac:dyDescent="0.2">
      <c r="A2142"/>
      <c r="B2142"/>
      <c r="C2142"/>
      <c r="D2142"/>
    </row>
    <row r="2143" spans="1:4" ht="12" customHeight="1" x14ac:dyDescent="0.2">
      <c r="A2143"/>
      <c r="B2143"/>
      <c r="C2143"/>
      <c r="D2143"/>
    </row>
    <row r="2144" spans="1:4" ht="12" customHeight="1" x14ac:dyDescent="0.2">
      <c r="A2144"/>
      <c r="B2144"/>
      <c r="C2144"/>
      <c r="D2144"/>
    </row>
    <row r="2145" spans="1:4" ht="12" customHeight="1" x14ac:dyDescent="0.2">
      <c r="A2145"/>
      <c r="B2145"/>
      <c r="C2145"/>
      <c r="D2145"/>
    </row>
    <row r="2146" spans="1:4" ht="12" customHeight="1" x14ac:dyDescent="0.2">
      <c r="A2146"/>
      <c r="B2146"/>
      <c r="C2146"/>
      <c r="D2146"/>
    </row>
    <row r="2147" spans="1:4" ht="12" customHeight="1" x14ac:dyDescent="0.2">
      <c r="A2147"/>
      <c r="B2147"/>
      <c r="C2147"/>
      <c r="D2147"/>
    </row>
    <row r="2148" spans="1:4" ht="12" customHeight="1" x14ac:dyDescent="0.2">
      <c r="A2148"/>
      <c r="B2148"/>
      <c r="C2148"/>
      <c r="D2148"/>
    </row>
    <row r="2149" spans="1:4" ht="12" customHeight="1" x14ac:dyDescent="0.2">
      <c r="A2149"/>
      <c r="B2149"/>
      <c r="C2149"/>
      <c r="D2149"/>
    </row>
    <row r="2150" spans="1:4" ht="12" customHeight="1" x14ac:dyDescent="0.2">
      <c r="A2150"/>
      <c r="B2150"/>
      <c r="C2150"/>
      <c r="D2150"/>
    </row>
    <row r="2151" spans="1:4" ht="12" customHeight="1" x14ac:dyDescent="0.2">
      <c r="A2151"/>
      <c r="B2151"/>
      <c r="C2151"/>
      <c r="D2151"/>
    </row>
    <row r="2152" spans="1:4" ht="12" customHeight="1" x14ac:dyDescent="0.2">
      <c r="A2152"/>
      <c r="B2152"/>
      <c r="C2152"/>
      <c r="D2152"/>
    </row>
    <row r="2153" spans="1:4" ht="12" customHeight="1" x14ac:dyDescent="0.2">
      <c r="A2153"/>
      <c r="B2153"/>
      <c r="C2153"/>
      <c r="D2153"/>
    </row>
    <row r="2154" spans="1:4" ht="12" customHeight="1" x14ac:dyDescent="0.2">
      <c r="A2154"/>
      <c r="B2154"/>
      <c r="C2154"/>
      <c r="D2154"/>
    </row>
    <row r="2155" spans="1:4" ht="12" customHeight="1" x14ac:dyDescent="0.2">
      <c r="A2155"/>
      <c r="B2155"/>
      <c r="C2155"/>
      <c r="D2155"/>
    </row>
    <row r="2156" spans="1:4" ht="12" customHeight="1" x14ac:dyDescent="0.2">
      <c r="A2156"/>
      <c r="B2156"/>
      <c r="C2156"/>
      <c r="D2156"/>
    </row>
    <row r="2157" spans="1:4" ht="12" customHeight="1" x14ac:dyDescent="0.2">
      <c r="A2157"/>
      <c r="B2157"/>
      <c r="C2157"/>
      <c r="D2157"/>
    </row>
    <row r="2158" spans="1:4" ht="12" customHeight="1" x14ac:dyDescent="0.2">
      <c r="A2158"/>
      <c r="B2158"/>
      <c r="C2158"/>
      <c r="D2158"/>
    </row>
    <row r="2159" spans="1:4" ht="12" customHeight="1" x14ac:dyDescent="0.2">
      <c r="A2159"/>
      <c r="B2159"/>
      <c r="C2159"/>
      <c r="D2159"/>
    </row>
    <row r="2160" spans="1:4" ht="12" customHeight="1" x14ac:dyDescent="0.2">
      <c r="A2160"/>
      <c r="B2160"/>
      <c r="C2160"/>
      <c r="D2160"/>
    </row>
    <row r="2161" spans="1:4" ht="12" customHeight="1" x14ac:dyDescent="0.2">
      <c r="A2161"/>
      <c r="B2161"/>
      <c r="C2161"/>
      <c r="D2161"/>
    </row>
    <row r="2162" spans="1:4" ht="12" customHeight="1" x14ac:dyDescent="0.2">
      <c r="A2162"/>
      <c r="B2162"/>
      <c r="C2162"/>
      <c r="D2162"/>
    </row>
    <row r="2163" spans="1:4" ht="12" customHeight="1" x14ac:dyDescent="0.2">
      <c r="A2163"/>
      <c r="B2163"/>
      <c r="C2163"/>
      <c r="D2163"/>
    </row>
    <row r="2164" spans="1:4" ht="12" customHeight="1" x14ac:dyDescent="0.2">
      <c r="A2164"/>
      <c r="B2164"/>
      <c r="C2164"/>
      <c r="D2164"/>
    </row>
    <row r="2165" spans="1:4" ht="12" customHeight="1" x14ac:dyDescent="0.2">
      <c r="A2165"/>
      <c r="B2165"/>
      <c r="C2165"/>
      <c r="D2165"/>
    </row>
    <row r="2166" spans="1:4" ht="12" customHeight="1" x14ac:dyDescent="0.2">
      <c r="A2166"/>
      <c r="B2166"/>
      <c r="C2166"/>
      <c r="D2166"/>
    </row>
    <row r="2167" spans="1:4" ht="12" customHeight="1" x14ac:dyDescent="0.2">
      <c r="A2167"/>
      <c r="B2167"/>
      <c r="C2167"/>
      <c r="D2167"/>
    </row>
    <row r="2168" spans="1:4" ht="12" customHeight="1" x14ac:dyDescent="0.2">
      <c r="A2168"/>
      <c r="B2168"/>
      <c r="C2168"/>
      <c r="D2168"/>
    </row>
    <row r="2169" spans="1:4" ht="12" customHeight="1" x14ac:dyDescent="0.2">
      <c r="A2169"/>
      <c r="B2169"/>
      <c r="C2169"/>
      <c r="D2169"/>
    </row>
    <row r="2170" spans="1:4" ht="12" customHeight="1" x14ac:dyDescent="0.2">
      <c r="A2170"/>
      <c r="B2170"/>
      <c r="C2170"/>
      <c r="D2170"/>
    </row>
    <row r="2171" spans="1:4" ht="12" customHeight="1" x14ac:dyDescent="0.2">
      <c r="A2171"/>
      <c r="B2171"/>
      <c r="C2171"/>
      <c r="D2171"/>
    </row>
    <row r="2172" spans="1:4" ht="12" customHeight="1" x14ac:dyDescent="0.2">
      <c r="A2172"/>
      <c r="B2172"/>
      <c r="C2172"/>
      <c r="D2172"/>
    </row>
    <row r="2173" spans="1:4" ht="12" customHeight="1" x14ac:dyDescent="0.2">
      <c r="A2173"/>
      <c r="B2173"/>
      <c r="C2173"/>
      <c r="D2173"/>
    </row>
    <row r="2174" spans="1:4" ht="12" customHeight="1" x14ac:dyDescent="0.2">
      <c r="A2174"/>
      <c r="B2174"/>
      <c r="C2174"/>
      <c r="D2174"/>
    </row>
    <row r="2175" spans="1:4" ht="12" customHeight="1" x14ac:dyDescent="0.2">
      <c r="A2175"/>
      <c r="B2175"/>
      <c r="C2175"/>
      <c r="D2175"/>
    </row>
    <row r="2176" spans="1:4" ht="12" customHeight="1" x14ac:dyDescent="0.2">
      <c r="A2176"/>
      <c r="B2176"/>
      <c r="C2176"/>
      <c r="D2176"/>
    </row>
    <row r="2177" spans="1:4" ht="12" customHeight="1" x14ac:dyDescent="0.2">
      <c r="A2177"/>
      <c r="B2177"/>
      <c r="C2177"/>
      <c r="D2177"/>
    </row>
    <row r="2178" spans="1:4" ht="12" customHeight="1" x14ac:dyDescent="0.2">
      <c r="A2178"/>
      <c r="B2178"/>
      <c r="C2178"/>
      <c r="D2178"/>
    </row>
    <row r="2179" spans="1:4" ht="12" customHeight="1" x14ac:dyDescent="0.2">
      <c r="A2179"/>
      <c r="B2179"/>
      <c r="C2179"/>
      <c r="D2179"/>
    </row>
    <row r="2180" spans="1:4" ht="12" customHeight="1" x14ac:dyDescent="0.2">
      <c r="A2180"/>
      <c r="B2180"/>
      <c r="C2180"/>
      <c r="D2180"/>
    </row>
    <row r="2181" spans="1:4" ht="12" customHeight="1" x14ac:dyDescent="0.2">
      <c r="A2181"/>
      <c r="B2181"/>
      <c r="C2181"/>
      <c r="D2181"/>
    </row>
    <row r="2182" spans="1:4" ht="12" customHeight="1" x14ac:dyDescent="0.2">
      <c r="A2182"/>
      <c r="B2182"/>
      <c r="C2182"/>
      <c r="D2182"/>
    </row>
    <row r="2183" spans="1:4" ht="12" customHeight="1" x14ac:dyDescent="0.2">
      <c r="A2183"/>
      <c r="B2183"/>
      <c r="C2183"/>
      <c r="D2183"/>
    </row>
    <row r="2184" spans="1:4" ht="12" customHeight="1" x14ac:dyDescent="0.2">
      <c r="A2184"/>
      <c r="B2184"/>
      <c r="C2184"/>
      <c r="D2184"/>
    </row>
    <row r="2185" spans="1:4" ht="12" customHeight="1" x14ac:dyDescent="0.2">
      <c r="A2185"/>
      <c r="B2185"/>
      <c r="C2185"/>
      <c r="D2185"/>
    </row>
    <row r="2186" spans="1:4" ht="12" customHeight="1" x14ac:dyDescent="0.2">
      <c r="A2186"/>
      <c r="B2186"/>
      <c r="C2186"/>
      <c r="D2186"/>
    </row>
    <row r="2187" spans="1:4" ht="12" customHeight="1" x14ac:dyDescent="0.2">
      <c r="A2187"/>
      <c r="B2187"/>
      <c r="C2187"/>
      <c r="D2187"/>
    </row>
    <row r="2188" spans="1:4" ht="12" customHeight="1" x14ac:dyDescent="0.2">
      <c r="A2188"/>
      <c r="B2188"/>
      <c r="C2188"/>
      <c r="D2188"/>
    </row>
    <row r="2189" spans="1:4" ht="12" customHeight="1" x14ac:dyDescent="0.2">
      <c r="A2189"/>
      <c r="B2189"/>
      <c r="C2189"/>
      <c r="D2189"/>
    </row>
    <row r="2190" spans="1:4" ht="12" customHeight="1" x14ac:dyDescent="0.2">
      <c r="A2190"/>
      <c r="B2190"/>
      <c r="C2190"/>
      <c r="D2190"/>
    </row>
    <row r="2191" spans="1:4" ht="12" customHeight="1" x14ac:dyDescent="0.2">
      <c r="A2191"/>
      <c r="B2191"/>
      <c r="C2191"/>
      <c r="D2191"/>
    </row>
    <row r="2192" spans="1:4" ht="12" customHeight="1" x14ac:dyDescent="0.2">
      <c r="A2192"/>
      <c r="B2192"/>
      <c r="C2192"/>
      <c r="D2192"/>
    </row>
    <row r="2193" spans="1:4" ht="12" customHeight="1" x14ac:dyDescent="0.2">
      <c r="A2193"/>
      <c r="B2193"/>
      <c r="C2193"/>
      <c r="D2193"/>
    </row>
    <row r="2194" spans="1:4" ht="12" customHeight="1" x14ac:dyDescent="0.2">
      <c r="A2194"/>
      <c r="B2194"/>
      <c r="C2194"/>
      <c r="D2194"/>
    </row>
    <row r="2195" spans="1:4" ht="12" customHeight="1" x14ac:dyDescent="0.2">
      <c r="A2195"/>
      <c r="B2195"/>
      <c r="C2195"/>
      <c r="D2195"/>
    </row>
    <row r="2196" spans="1:4" ht="12" customHeight="1" x14ac:dyDescent="0.2">
      <c r="A2196"/>
      <c r="B2196"/>
      <c r="C2196"/>
      <c r="D2196"/>
    </row>
    <row r="2197" spans="1:4" ht="12" customHeight="1" x14ac:dyDescent="0.2">
      <c r="A2197"/>
      <c r="B2197"/>
      <c r="C2197"/>
      <c r="D2197"/>
    </row>
    <row r="2198" spans="1:4" ht="12" customHeight="1" x14ac:dyDescent="0.2">
      <c r="A2198"/>
      <c r="B2198"/>
      <c r="C2198"/>
      <c r="D2198"/>
    </row>
    <row r="2199" spans="1:4" ht="12" customHeight="1" x14ac:dyDescent="0.2">
      <c r="A2199"/>
      <c r="B2199"/>
      <c r="C2199"/>
      <c r="D2199"/>
    </row>
    <row r="2200" spans="1:4" ht="12" customHeight="1" x14ac:dyDescent="0.2">
      <c r="A2200"/>
      <c r="B2200"/>
      <c r="C2200"/>
      <c r="D2200"/>
    </row>
    <row r="2201" spans="1:4" ht="12" customHeight="1" x14ac:dyDescent="0.2">
      <c r="A2201"/>
      <c r="B2201"/>
      <c r="C2201"/>
      <c r="D2201"/>
    </row>
    <row r="2202" spans="1:4" ht="12" customHeight="1" x14ac:dyDescent="0.2">
      <c r="A2202"/>
      <c r="B2202"/>
      <c r="C2202"/>
      <c r="D2202"/>
    </row>
    <row r="2203" spans="1:4" ht="12" customHeight="1" x14ac:dyDescent="0.2">
      <c r="A2203"/>
      <c r="B2203"/>
      <c r="C2203"/>
      <c r="D2203"/>
    </row>
    <row r="2204" spans="1:4" ht="12" customHeight="1" x14ac:dyDescent="0.2">
      <c r="A2204"/>
      <c r="B2204"/>
      <c r="C2204"/>
      <c r="D2204"/>
    </row>
    <row r="2205" spans="1:4" ht="12" customHeight="1" x14ac:dyDescent="0.2">
      <c r="A2205"/>
      <c r="B2205"/>
      <c r="C2205"/>
      <c r="D2205"/>
    </row>
    <row r="2206" spans="1:4" ht="12" customHeight="1" x14ac:dyDescent="0.2">
      <c r="A2206"/>
      <c r="B2206"/>
      <c r="C2206"/>
      <c r="D2206"/>
    </row>
    <row r="2207" spans="1:4" ht="12" customHeight="1" x14ac:dyDescent="0.2">
      <c r="A2207"/>
      <c r="B2207"/>
      <c r="C2207"/>
      <c r="D2207"/>
    </row>
    <row r="2208" spans="1:4" ht="12" customHeight="1" x14ac:dyDescent="0.2">
      <c r="A2208"/>
      <c r="B2208"/>
      <c r="C2208"/>
      <c r="D2208"/>
    </row>
    <row r="2209" spans="1:4" ht="12" customHeight="1" x14ac:dyDescent="0.2">
      <c r="A2209"/>
      <c r="B2209"/>
      <c r="C2209"/>
      <c r="D2209"/>
    </row>
    <row r="2210" spans="1:4" ht="12" customHeight="1" x14ac:dyDescent="0.2">
      <c r="A2210"/>
      <c r="B2210"/>
      <c r="C2210"/>
      <c r="D2210"/>
    </row>
    <row r="2211" spans="1:4" ht="12" customHeight="1" x14ac:dyDescent="0.2">
      <c r="A2211"/>
      <c r="B2211"/>
      <c r="C2211"/>
      <c r="D2211"/>
    </row>
    <row r="2212" spans="1:4" ht="12" customHeight="1" x14ac:dyDescent="0.2">
      <c r="A2212"/>
      <c r="B2212"/>
      <c r="C2212"/>
      <c r="D2212"/>
    </row>
    <row r="2213" spans="1:4" ht="12" customHeight="1" x14ac:dyDescent="0.2">
      <c r="A2213"/>
      <c r="B2213"/>
      <c r="C2213"/>
      <c r="D2213"/>
    </row>
    <row r="2214" spans="1:4" ht="12" customHeight="1" x14ac:dyDescent="0.2">
      <c r="A2214"/>
      <c r="B2214"/>
      <c r="C2214"/>
      <c r="D2214"/>
    </row>
    <row r="2215" spans="1:4" ht="12" customHeight="1" x14ac:dyDescent="0.2">
      <c r="A2215"/>
      <c r="B2215"/>
      <c r="C2215"/>
      <c r="D2215"/>
    </row>
    <row r="2216" spans="1:4" ht="12" customHeight="1" x14ac:dyDescent="0.2">
      <c r="A2216"/>
      <c r="B2216"/>
      <c r="C2216"/>
      <c r="D2216"/>
    </row>
    <row r="2217" spans="1:4" ht="12" customHeight="1" x14ac:dyDescent="0.2">
      <c r="A2217"/>
      <c r="B2217"/>
      <c r="C2217"/>
      <c r="D2217"/>
    </row>
    <row r="2218" spans="1:4" ht="12" customHeight="1" x14ac:dyDescent="0.2">
      <c r="A2218"/>
      <c r="B2218"/>
      <c r="C2218"/>
      <c r="D2218"/>
    </row>
    <row r="2219" spans="1:4" ht="12" customHeight="1" x14ac:dyDescent="0.2">
      <c r="A2219"/>
      <c r="B2219"/>
      <c r="C2219"/>
      <c r="D2219"/>
    </row>
    <row r="2220" spans="1:4" ht="12" customHeight="1" x14ac:dyDescent="0.2">
      <c r="A2220"/>
      <c r="B2220"/>
      <c r="C2220"/>
      <c r="D2220"/>
    </row>
    <row r="2221" spans="1:4" ht="12" customHeight="1" x14ac:dyDescent="0.2">
      <c r="A2221"/>
      <c r="B2221"/>
      <c r="C2221"/>
      <c r="D2221"/>
    </row>
    <row r="2222" spans="1:4" ht="12" customHeight="1" x14ac:dyDescent="0.2">
      <c r="A2222"/>
      <c r="B2222"/>
      <c r="C2222"/>
      <c r="D2222"/>
    </row>
    <row r="2223" spans="1:4" ht="12" customHeight="1" x14ac:dyDescent="0.2">
      <c r="A2223"/>
      <c r="B2223"/>
      <c r="C2223"/>
      <c r="D2223"/>
    </row>
    <row r="2224" spans="1:4" ht="12" customHeight="1" x14ac:dyDescent="0.2">
      <c r="A2224"/>
      <c r="B2224"/>
      <c r="C2224"/>
      <c r="D2224"/>
    </row>
    <row r="2225" spans="1:4" ht="12" customHeight="1" x14ac:dyDescent="0.2">
      <c r="A2225"/>
      <c r="B2225"/>
      <c r="C2225"/>
      <c r="D2225"/>
    </row>
    <row r="2226" spans="1:4" ht="12" customHeight="1" x14ac:dyDescent="0.2">
      <c r="A2226"/>
      <c r="B2226"/>
      <c r="C2226"/>
      <c r="D2226"/>
    </row>
    <row r="2227" spans="1:4" ht="12" customHeight="1" x14ac:dyDescent="0.2">
      <c r="A2227"/>
      <c r="B2227"/>
      <c r="C2227"/>
      <c r="D2227"/>
    </row>
    <row r="2228" spans="1:4" ht="12" customHeight="1" x14ac:dyDescent="0.2">
      <c r="A2228"/>
      <c r="B2228"/>
      <c r="C2228"/>
      <c r="D2228"/>
    </row>
    <row r="2229" spans="1:4" ht="12" customHeight="1" x14ac:dyDescent="0.2">
      <c r="A2229"/>
      <c r="B2229"/>
      <c r="C2229"/>
      <c r="D2229"/>
    </row>
    <row r="2230" spans="1:4" ht="12" customHeight="1" x14ac:dyDescent="0.2">
      <c r="A2230"/>
      <c r="B2230"/>
      <c r="C2230"/>
      <c r="D2230"/>
    </row>
    <row r="2231" spans="1:4" ht="12" customHeight="1" x14ac:dyDescent="0.2">
      <c r="A2231"/>
      <c r="B2231"/>
      <c r="C2231"/>
      <c r="D2231"/>
    </row>
    <row r="2232" spans="1:4" ht="12" customHeight="1" x14ac:dyDescent="0.2">
      <c r="A2232"/>
      <c r="B2232"/>
      <c r="C2232"/>
      <c r="D2232"/>
    </row>
    <row r="2233" spans="1:4" ht="12" customHeight="1" x14ac:dyDescent="0.2">
      <c r="A2233"/>
      <c r="B2233"/>
      <c r="C2233"/>
      <c r="D2233"/>
    </row>
    <row r="2234" spans="1:4" ht="12" customHeight="1" x14ac:dyDescent="0.2">
      <c r="A2234"/>
      <c r="B2234"/>
      <c r="C2234"/>
      <c r="D2234"/>
    </row>
    <row r="2235" spans="1:4" ht="12" customHeight="1" x14ac:dyDescent="0.2">
      <c r="A2235"/>
      <c r="B2235"/>
      <c r="C2235"/>
      <c r="D2235"/>
    </row>
    <row r="2236" spans="1:4" ht="12" customHeight="1" x14ac:dyDescent="0.2">
      <c r="A2236"/>
      <c r="B2236"/>
      <c r="C2236"/>
      <c r="D2236"/>
    </row>
    <row r="2237" spans="1:4" ht="12" customHeight="1" x14ac:dyDescent="0.2">
      <c r="A2237"/>
      <c r="B2237"/>
      <c r="C2237"/>
      <c r="D2237"/>
    </row>
    <row r="2238" spans="1:4" ht="12" customHeight="1" x14ac:dyDescent="0.2">
      <c r="A2238"/>
      <c r="B2238"/>
      <c r="C2238"/>
      <c r="D2238"/>
    </row>
    <row r="2239" spans="1:4" ht="12" customHeight="1" x14ac:dyDescent="0.2">
      <c r="A2239"/>
      <c r="B2239"/>
      <c r="C2239"/>
      <c r="D2239"/>
    </row>
    <row r="2240" spans="1:4" ht="12" customHeight="1" x14ac:dyDescent="0.2">
      <c r="A2240"/>
      <c r="B2240"/>
      <c r="C2240"/>
      <c r="D2240"/>
    </row>
    <row r="2241" spans="1:4" ht="12" customHeight="1" x14ac:dyDescent="0.2">
      <c r="A2241"/>
      <c r="B2241"/>
      <c r="C2241"/>
      <c r="D2241"/>
    </row>
    <row r="2242" spans="1:4" ht="12" customHeight="1" x14ac:dyDescent="0.2">
      <c r="A2242"/>
      <c r="B2242"/>
      <c r="C2242"/>
      <c r="D2242"/>
    </row>
    <row r="2243" spans="1:4" ht="12" customHeight="1" x14ac:dyDescent="0.2">
      <c r="A2243"/>
      <c r="B2243"/>
      <c r="C2243"/>
      <c r="D2243"/>
    </row>
    <row r="2244" spans="1:4" ht="12" customHeight="1" x14ac:dyDescent="0.2">
      <c r="A2244"/>
      <c r="B2244"/>
      <c r="C2244"/>
      <c r="D2244"/>
    </row>
    <row r="2245" spans="1:4" ht="12" customHeight="1" x14ac:dyDescent="0.2">
      <c r="A2245"/>
      <c r="B2245"/>
      <c r="C2245"/>
      <c r="D2245"/>
    </row>
    <row r="2246" spans="1:4" ht="12" customHeight="1" x14ac:dyDescent="0.2">
      <c r="A2246"/>
      <c r="B2246"/>
      <c r="C2246"/>
      <c r="D2246"/>
    </row>
    <row r="2247" spans="1:4" ht="12" customHeight="1" x14ac:dyDescent="0.2">
      <c r="A2247"/>
      <c r="B2247"/>
      <c r="C2247"/>
      <c r="D2247"/>
    </row>
    <row r="2248" spans="1:4" ht="12" customHeight="1" x14ac:dyDescent="0.2">
      <c r="A2248"/>
      <c r="B2248"/>
      <c r="C2248"/>
      <c r="D2248"/>
    </row>
    <row r="2249" spans="1:4" ht="12" customHeight="1" x14ac:dyDescent="0.2">
      <c r="A2249"/>
      <c r="B2249"/>
      <c r="C2249"/>
      <c r="D2249"/>
    </row>
    <row r="2250" spans="1:4" ht="12" customHeight="1" x14ac:dyDescent="0.2">
      <c r="A2250"/>
      <c r="B2250"/>
      <c r="C2250"/>
      <c r="D2250"/>
    </row>
    <row r="2251" spans="1:4" ht="12" customHeight="1" x14ac:dyDescent="0.2">
      <c r="A2251"/>
      <c r="B2251"/>
      <c r="C2251"/>
      <c r="D2251"/>
    </row>
    <row r="2252" spans="1:4" ht="12" customHeight="1" x14ac:dyDescent="0.2">
      <c r="A2252"/>
      <c r="B2252"/>
      <c r="C2252"/>
      <c r="D2252"/>
    </row>
    <row r="2253" spans="1:4" ht="12" customHeight="1" x14ac:dyDescent="0.2">
      <c r="A2253"/>
      <c r="B2253"/>
      <c r="C2253"/>
      <c r="D2253"/>
    </row>
    <row r="2254" spans="1:4" ht="12" customHeight="1" x14ac:dyDescent="0.2">
      <c r="A2254"/>
      <c r="B2254"/>
      <c r="C2254"/>
      <c r="D2254"/>
    </row>
    <row r="2255" spans="1:4" ht="12" customHeight="1" x14ac:dyDescent="0.2">
      <c r="A2255"/>
      <c r="B2255"/>
      <c r="C2255"/>
      <c r="D2255"/>
    </row>
    <row r="2256" spans="1:4" ht="12" customHeight="1" x14ac:dyDescent="0.2">
      <c r="A2256"/>
      <c r="B2256"/>
      <c r="C2256"/>
      <c r="D2256"/>
    </row>
    <row r="2257" spans="1:4" ht="12" customHeight="1" x14ac:dyDescent="0.2">
      <c r="A2257"/>
      <c r="B2257"/>
      <c r="C2257"/>
      <c r="D2257"/>
    </row>
    <row r="2258" spans="1:4" ht="12" customHeight="1" x14ac:dyDescent="0.2">
      <c r="A2258"/>
      <c r="B2258"/>
      <c r="C2258"/>
      <c r="D2258"/>
    </row>
    <row r="2259" spans="1:4" ht="12" customHeight="1" x14ac:dyDescent="0.2">
      <c r="A2259"/>
      <c r="B2259"/>
      <c r="C2259"/>
      <c r="D2259"/>
    </row>
    <row r="2260" spans="1:4" ht="12" customHeight="1" x14ac:dyDescent="0.2">
      <c r="A2260"/>
      <c r="B2260"/>
      <c r="C2260"/>
      <c r="D2260"/>
    </row>
    <row r="2261" spans="1:4" ht="12" customHeight="1" x14ac:dyDescent="0.2">
      <c r="A2261"/>
      <c r="B2261"/>
      <c r="C2261"/>
      <c r="D2261"/>
    </row>
    <row r="2262" spans="1:4" ht="12" customHeight="1" x14ac:dyDescent="0.2">
      <c r="A2262"/>
      <c r="B2262"/>
      <c r="C2262"/>
      <c r="D2262"/>
    </row>
    <row r="2263" spans="1:4" ht="12" customHeight="1" x14ac:dyDescent="0.2">
      <c r="A2263"/>
      <c r="B2263"/>
      <c r="C2263"/>
      <c r="D2263"/>
    </row>
    <row r="2264" spans="1:4" ht="12" customHeight="1" x14ac:dyDescent="0.2">
      <c r="A2264"/>
      <c r="B2264"/>
      <c r="C2264"/>
      <c r="D2264"/>
    </row>
    <row r="2265" spans="1:4" ht="12" customHeight="1" x14ac:dyDescent="0.2">
      <c r="A2265"/>
      <c r="B2265"/>
      <c r="C2265"/>
      <c r="D2265"/>
    </row>
    <row r="2266" spans="1:4" ht="12" customHeight="1" x14ac:dyDescent="0.2">
      <c r="A2266"/>
      <c r="B2266"/>
      <c r="C2266"/>
      <c r="D2266"/>
    </row>
    <row r="2267" spans="1:4" ht="12" customHeight="1" x14ac:dyDescent="0.2">
      <c r="A2267"/>
      <c r="B2267"/>
      <c r="C2267"/>
      <c r="D2267"/>
    </row>
    <row r="2268" spans="1:4" ht="12" customHeight="1" x14ac:dyDescent="0.2">
      <c r="A2268"/>
      <c r="B2268"/>
      <c r="C2268"/>
      <c r="D2268"/>
    </row>
    <row r="2269" spans="1:4" ht="12" customHeight="1" x14ac:dyDescent="0.2">
      <c r="A2269"/>
      <c r="B2269"/>
      <c r="C2269"/>
      <c r="D2269"/>
    </row>
    <row r="2270" spans="1:4" ht="12" customHeight="1" x14ac:dyDescent="0.2">
      <c r="A2270"/>
      <c r="B2270"/>
      <c r="C2270"/>
      <c r="D2270"/>
    </row>
    <row r="2271" spans="1:4" ht="12" customHeight="1" x14ac:dyDescent="0.2">
      <c r="A2271"/>
      <c r="B2271"/>
      <c r="C2271"/>
      <c r="D2271"/>
    </row>
    <row r="2272" spans="1:4" ht="12" customHeight="1" x14ac:dyDescent="0.2">
      <c r="A2272"/>
      <c r="B2272"/>
      <c r="C2272"/>
      <c r="D2272"/>
    </row>
    <row r="2273" spans="1:4" ht="12" customHeight="1" x14ac:dyDescent="0.2">
      <c r="A2273"/>
      <c r="B2273"/>
      <c r="C2273"/>
      <c r="D2273"/>
    </row>
    <row r="2274" spans="1:4" ht="12" customHeight="1" x14ac:dyDescent="0.2">
      <c r="A2274"/>
      <c r="B2274"/>
      <c r="C2274"/>
      <c r="D2274"/>
    </row>
    <row r="2275" spans="1:4" ht="12" customHeight="1" x14ac:dyDescent="0.2">
      <c r="A2275"/>
      <c r="B2275"/>
      <c r="C2275"/>
      <c r="D2275"/>
    </row>
    <row r="2276" spans="1:4" ht="12" customHeight="1" x14ac:dyDescent="0.2">
      <c r="A2276"/>
      <c r="B2276"/>
      <c r="C2276"/>
      <c r="D2276"/>
    </row>
    <row r="2277" spans="1:4" ht="12" customHeight="1" x14ac:dyDescent="0.2">
      <c r="A2277"/>
      <c r="B2277"/>
      <c r="C2277"/>
      <c r="D2277"/>
    </row>
    <row r="2278" spans="1:4" ht="12" customHeight="1" x14ac:dyDescent="0.2">
      <c r="A2278"/>
      <c r="B2278"/>
      <c r="C2278"/>
      <c r="D2278"/>
    </row>
    <row r="2279" spans="1:4" ht="12" customHeight="1" x14ac:dyDescent="0.2">
      <c r="A2279"/>
      <c r="B2279"/>
      <c r="C2279"/>
      <c r="D2279"/>
    </row>
    <row r="2280" spans="1:4" ht="12" customHeight="1" x14ac:dyDescent="0.2">
      <c r="A2280"/>
      <c r="B2280"/>
      <c r="C2280"/>
      <c r="D2280"/>
    </row>
    <row r="2281" spans="1:4" ht="12" customHeight="1" x14ac:dyDescent="0.2">
      <c r="A2281"/>
      <c r="B2281"/>
      <c r="C2281"/>
      <c r="D2281"/>
    </row>
    <row r="2282" spans="1:4" ht="12" customHeight="1" x14ac:dyDescent="0.2">
      <c r="A2282"/>
      <c r="B2282"/>
      <c r="C2282"/>
      <c r="D2282"/>
    </row>
    <row r="2283" spans="1:4" ht="12" customHeight="1" x14ac:dyDescent="0.2">
      <c r="A2283"/>
      <c r="B2283"/>
      <c r="C2283"/>
      <c r="D2283"/>
    </row>
    <row r="2284" spans="1:4" ht="12" customHeight="1" x14ac:dyDescent="0.2">
      <c r="A2284"/>
      <c r="B2284"/>
      <c r="C2284"/>
      <c r="D2284"/>
    </row>
    <row r="2285" spans="1:4" ht="12" customHeight="1" x14ac:dyDescent="0.2">
      <c r="A2285"/>
      <c r="B2285"/>
      <c r="C2285"/>
      <c r="D2285"/>
    </row>
    <row r="2286" spans="1:4" ht="12" customHeight="1" x14ac:dyDescent="0.2">
      <c r="A2286"/>
      <c r="B2286"/>
      <c r="C2286"/>
      <c r="D2286"/>
    </row>
    <row r="2287" spans="1:4" ht="12" customHeight="1" x14ac:dyDescent="0.2">
      <c r="A2287"/>
      <c r="B2287"/>
      <c r="C2287"/>
      <c r="D2287"/>
    </row>
    <row r="2288" spans="1:4" ht="12" customHeight="1" x14ac:dyDescent="0.2">
      <c r="A2288"/>
      <c r="B2288"/>
      <c r="C2288"/>
      <c r="D2288"/>
    </row>
    <row r="2289" spans="1:4" ht="12" customHeight="1" x14ac:dyDescent="0.2">
      <c r="A2289"/>
      <c r="B2289"/>
      <c r="C2289"/>
      <c r="D2289"/>
    </row>
    <row r="2290" spans="1:4" ht="12" customHeight="1" x14ac:dyDescent="0.2">
      <c r="A2290"/>
      <c r="B2290"/>
      <c r="C2290"/>
      <c r="D2290"/>
    </row>
    <row r="2291" spans="1:4" ht="12" customHeight="1" x14ac:dyDescent="0.2">
      <c r="A2291"/>
      <c r="B2291"/>
      <c r="C2291"/>
      <c r="D2291"/>
    </row>
    <row r="2292" spans="1:4" ht="12" customHeight="1" x14ac:dyDescent="0.2">
      <c r="A2292"/>
      <c r="B2292"/>
      <c r="C2292"/>
      <c r="D2292"/>
    </row>
    <row r="2293" spans="1:4" ht="12" customHeight="1" x14ac:dyDescent="0.2">
      <c r="A2293"/>
      <c r="B2293"/>
      <c r="C2293"/>
      <c r="D2293"/>
    </row>
    <row r="2294" spans="1:4" ht="12" customHeight="1" x14ac:dyDescent="0.2">
      <c r="A2294"/>
      <c r="B2294"/>
      <c r="C2294"/>
      <c r="D2294"/>
    </row>
    <row r="2295" spans="1:4" ht="12" customHeight="1" x14ac:dyDescent="0.2">
      <c r="A2295"/>
      <c r="B2295"/>
      <c r="C2295"/>
      <c r="D2295"/>
    </row>
    <row r="2296" spans="1:4" ht="12" customHeight="1" x14ac:dyDescent="0.2">
      <c r="A2296"/>
      <c r="B2296"/>
      <c r="C2296"/>
      <c r="D2296"/>
    </row>
    <row r="2297" spans="1:4" ht="12" customHeight="1" x14ac:dyDescent="0.2">
      <c r="A2297"/>
      <c r="B2297"/>
      <c r="C2297"/>
      <c r="D2297"/>
    </row>
    <row r="2298" spans="1:4" ht="12" customHeight="1" x14ac:dyDescent="0.2">
      <c r="A2298"/>
      <c r="B2298"/>
      <c r="C2298"/>
      <c r="D2298"/>
    </row>
    <row r="2299" spans="1:4" ht="12" customHeight="1" x14ac:dyDescent="0.2">
      <c r="A2299"/>
      <c r="B2299"/>
      <c r="C2299"/>
      <c r="D2299"/>
    </row>
    <row r="2300" spans="1:4" ht="12" customHeight="1" x14ac:dyDescent="0.2">
      <c r="A2300"/>
      <c r="B2300"/>
      <c r="C2300"/>
      <c r="D2300"/>
    </row>
    <row r="2301" spans="1:4" ht="12" customHeight="1" x14ac:dyDescent="0.2">
      <c r="A2301"/>
      <c r="B2301"/>
      <c r="C2301"/>
      <c r="D2301"/>
    </row>
    <row r="2302" spans="1:4" ht="12" customHeight="1" x14ac:dyDescent="0.2">
      <c r="A2302"/>
      <c r="B2302"/>
      <c r="C2302"/>
      <c r="D2302"/>
    </row>
    <row r="2303" spans="1:4" ht="12" customHeight="1" x14ac:dyDescent="0.2">
      <c r="A2303"/>
      <c r="B2303"/>
      <c r="C2303"/>
      <c r="D2303"/>
    </row>
    <row r="2304" spans="1:4" ht="12" customHeight="1" x14ac:dyDescent="0.2">
      <c r="A2304"/>
      <c r="B2304"/>
      <c r="C2304"/>
      <c r="D2304"/>
    </row>
    <row r="2305" spans="1:4" ht="12" customHeight="1" x14ac:dyDescent="0.2">
      <c r="A2305"/>
      <c r="B2305"/>
      <c r="C2305"/>
      <c r="D2305"/>
    </row>
    <row r="2306" spans="1:4" ht="12" customHeight="1" x14ac:dyDescent="0.2">
      <c r="A2306"/>
      <c r="B2306"/>
      <c r="C2306"/>
      <c r="D2306"/>
    </row>
    <row r="2307" spans="1:4" ht="12" customHeight="1" x14ac:dyDescent="0.2">
      <c r="A2307"/>
      <c r="B2307"/>
      <c r="C2307"/>
      <c r="D2307"/>
    </row>
    <row r="2308" spans="1:4" ht="12" customHeight="1" x14ac:dyDescent="0.2">
      <c r="A2308"/>
      <c r="B2308"/>
      <c r="C2308"/>
      <c r="D2308"/>
    </row>
    <row r="2309" spans="1:4" ht="12" customHeight="1" x14ac:dyDescent="0.2">
      <c r="A2309"/>
      <c r="B2309"/>
      <c r="C2309"/>
      <c r="D2309"/>
    </row>
    <row r="2310" spans="1:4" ht="12" customHeight="1" x14ac:dyDescent="0.2">
      <c r="A2310"/>
      <c r="B2310"/>
      <c r="C2310"/>
      <c r="D2310"/>
    </row>
    <row r="2311" spans="1:4" ht="12" customHeight="1" x14ac:dyDescent="0.2">
      <c r="A2311"/>
      <c r="B2311"/>
      <c r="C2311"/>
      <c r="D2311"/>
    </row>
    <row r="2312" spans="1:4" ht="12" customHeight="1" x14ac:dyDescent="0.2">
      <c r="A2312"/>
      <c r="B2312"/>
      <c r="C2312"/>
      <c r="D2312"/>
    </row>
    <row r="2313" spans="1:4" ht="12" customHeight="1" x14ac:dyDescent="0.2">
      <c r="A2313"/>
      <c r="B2313"/>
      <c r="C2313"/>
      <c r="D2313"/>
    </row>
    <row r="2314" spans="1:4" ht="12" customHeight="1" x14ac:dyDescent="0.2">
      <c r="A2314"/>
      <c r="B2314"/>
      <c r="C2314"/>
      <c r="D2314"/>
    </row>
    <row r="2315" spans="1:4" ht="12" customHeight="1" x14ac:dyDescent="0.2">
      <c r="A2315"/>
      <c r="B2315"/>
      <c r="C2315"/>
      <c r="D2315"/>
    </row>
    <row r="2316" spans="1:4" ht="12" customHeight="1" x14ac:dyDescent="0.2">
      <c r="A2316"/>
      <c r="B2316"/>
      <c r="C2316"/>
      <c r="D2316"/>
    </row>
    <row r="2317" spans="1:4" ht="12" customHeight="1" x14ac:dyDescent="0.2">
      <c r="A2317"/>
      <c r="B2317"/>
      <c r="C2317"/>
      <c r="D2317"/>
    </row>
    <row r="2318" spans="1:4" ht="12" customHeight="1" x14ac:dyDescent="0.2">
      <c r="A2318"/>
      <c r="B2318"/>
      <c r="C2318"/>
      <c r="D2318"/>
    </row>
    <row r="2319" spans="1:4" ht="12" customHeight="1" x14ac:dyDescent="0.2">
      <c r="A2319"/>
      <c r="B2319"/>
      <c r="C2319"/>
      <c r="D2319"/>
    </row>
    <row r="2320" spans="1:4" ht="12" customHeight="1" x14ac:dyDescent="0.2">
      <c r="A2320"/>
      <c r="B2320"/>
      <c r="C2320"/>
      <c r="D2320"/>
    </row>
    <row r="2321" spans="1:4" ht="12" customHeight="1" x14ac:dyDescent="0.2">
      <c r="A2321"/>
      <c r="B2321"/>
      <c r="C2321"/>
      <c r="D2321"/>
    </row>
    <row r="2322" spans="1:4" ht="12" customHeight="1" x14ac:dyDescent="0.2">
      <c r="A2322"/>
      <c r="B2322"/>
      <c r="C2322"/>
      <c r="D2322"/>
    </row>
    <row r="2323" spans="1:4" ht="12" customHeight="1" x14ac:dyDescent="0.2">
      <c r="A2323"/>
      <c r="B2323"/>
      <c r="C2323"/>
      <c r="D2323"/>
    </row>
    <row r="2324" spans="1:4" ht="12" customHeight="1" x14ac:dyDescent="0.2">
      <c r="A2324"/>
      <c r="B2324"/>
      <c r="C2324"/>
      <c r="D2324"/>
    </row>
    <row r="2325" spans="1:4" ht="12" customHeight="1" x14ac:dyDescent="0.2">
      <c r="A2325"/>
      <c r="B2325"/>
      <c r="C2325"/>
      <c r="D2325"/>
    </row>
    <row r="2326" spans="1:4" ht="12" customHeight="1" x14ac:dyDescent="0.2">
      <c r="A2326"/>
      <c r="B2326"/>
      <c r="C2326"/>
      <c r="D2326"/>
    </row>
    <row r="2327" spans="1:4" ht="12" customHeight="1" x14ac:dyDescent="0.2">
      <c r="A2327"/>
      <c r="B2327"/>
      <c r="C2327"/>
      <c r="D2327"/>
    </row>
    <row r="2328" spans="1:4" ht="12" customHeight="1" x14ac:dyDescent="0.2">
      <c r="A2328"/>
      <c r="B2328"/>
      <c r="C2328"/>
      <c r="D2328"/>
    </row>
    <row r="2329" spans="1:4" ht="12" customHeight="1" x14ac:dyDescent="0.2">
      <c r="A2329"/>
      <c r="B2329"/>
      <c r="C2329"/>
      <c r="D2329"/>
    </row>
    <row r="2330" spans="1:4" ht="12" customHeight="1" x14ac:dyDescent="0.2">
      <c r="A2330"/>
      <c r="B2330"/>
      <c r="C2330"/>
      <c r="D2330"/>
    </row>
    <row r="2331" spans="1:4" ht="12" customHeight="1" x14ac:dyDescent="0.2">
      <c r="A2331"/>
      <c r="B2331"/>
      <c r="C2331"/>
      <c r="D2331"/>
    </row>
    <row r="2332" spans="1:4" ht="12" customHeight="1" x14ac:dyDescent="0.2">
      <c r="A2332"/>
      <c r="B2332"/>
      <c r="C2332"/>
      <c r="D2332"/>
    </row>
    <row r="2333" spans="1:4" ht="12" customHeight="1" x14ac:dyDescent="0.2">
      <c r="A2333"/>
      <c r="B2333"/>
      <c r="C2333"/>
      <c r="D2333"/>
    </row>
    <row r="2334" spans="1:4" ht="12" customHeight="1" x14ac:dyDescent="0.2">
      <c r="A2334"/>
      <c r="B2334"/>
      <c r="C2334"/>
      <c r="D2334"/>
    </row>
    <row r="2335" spans="1:4" ht="12" customHeight="1" x14ac:dyDescent="0.2">
      <c r="A2335"/>
      <c r="B2335"/>
      <c r="C2335"/>
      <c r="D2335"/>
    </row>
    <row r="2336" spans="1:4" ht="12" customHeight="1" x14ac:dyDescent="0.2">
      <c r="A2336"/>
      <c r="B2336"/>
      <c r="C2336"/>
      <c r="D2336"/>
    </row>
    <row r="2337" spans="1:4" ht="12" customHeight="1" x14ac:dyDescent="0.2">
      <c r="A2337"/>
      <c r="B2337"/>
      <c r="C2337"/>
      <c r="D2337"/>
    </row>
    <row r="2338" spans="1:4" ht="12" customHeight="1" x14ac:dyDescent="0.2">
      <c r="A2338"/>
      <c r="B2338"/>
      <c r="C2338"/>
      <c r="D2338"/>
    </row>
    <row r="2339" spans="1:4" ht="12" customHeight="1" x14ac:dyDescent="0.2">
      <c r="A2339"/>
      <c r="B2339"/>
      <c r="C2339"/>
      <c r="D2339"/>
    </row>
    <row r="2340" spans="1:4" ht="12" customHeight="1" x14ac:dyDescent="0.2">
      <c r="A2340"/>
      <c r="B2340"/>
      <c r="C2340"/>
      <c r="D2340"/>
    </row>
    <row r="2341" spans="1:4" ht="12" customHeight="1" x14ac:dyDescent="0.2">
      <c r="A2341"/>
      <c r="B2341"/>
      <c r="C2341"/>
      <c r="D2341"/>
    </row>
    <row r="2342" spans="1:4" ht="12" customHeight="1" x14ac:dyDescent="0.2">
      <c r="A2342"/>
      <c r="B2342"/>
      <c r="C2342"/>
      <c r="D2342"/>
    </row>
    <row r="2343" spans="1:4" ht="12" customHeight="1" x14ac:dyDescent="0.2">
      <c r="A2343"/>
      <c r="B2343"/>
      <c r="C2343"/>
      <c r="D2343"/>
    </row>
    <row r="2344" spans="1:4" ht="12" customHeight="1" x14ac:dyDescent="0.2">
      <c r="A2344"/>
      <c r="B2344"/>
      <c r="C2344"/>
      <c r="D2344"/>
    </row>
    <row r="2345" spans="1:4" ht="12" customHeight="1" x14ac:dyDescent="0.2">
      <c r="A2345"/>
      <c r="B2345"/>
      <c r="C2345"/>
      <c r="D2345"/>
    </row>
    <row r="2346" spans="1:4" ht="12" customHeight="1" x14ac:dyDescent="0.2">
      <c r="A2346"/>
      <c r="B2346"/>
      <c r="C2346"/>
      <c r="D2346"/>
    </row>
    <row r="2347" spans="1:4" ht="12" customHeight="1" x14ac:dyDescent="0.2">
      <c r="A2347"/>
      <c r="B2347"/>
      <c r="C2347"/>
      <c r="D2347"/>
    </row>
    <row r="2348" spans="1:4" ht="12" customHeight="1" x14ac:dyDescent="0.2">
      <c r="A2348"/>
      <c r="B2348"/>
      <c r="C2348"/>
      <c r="D2348"/>
    </row>
    <row r="2349" spans="1:4" ht="12" customHeight="1" x14ac:dyDescent="0.2">
      <c r="A2349"/>
      <c r="B2349"/>
      <c r="C2349"/>
      <c r="D2349"/>
    </row>
    <row r="2350" spans="1:4" ht="12" customHeight="1" x14ac:dyDescent="0.2">
      <c r="A2350"/>
      <c r="B2350"/>
      <c r="C2350"/>
      <c r="D2350"/>
    </row>
    <row r="2351" spans="1:4" ht="12" customHeight="1" x14ac:dyDescent="0.2">
      <c r="A2351"/>
      <c r="B2351"/>
      <c r="C2351"/>
      <c r="D2351"/>
    </row>
    <row r="2352" spans="1:4" ht="12" customHeight="1" x14ac:dyDescent="0.2">
      <c r="A2352"/>
      <c r="B2352"/>
      <c r="C2352"/>
      <c r="D2352"/>
    </row>
    <row r="2353" spans="1:4" ht="12" customHeight="1" x14ac:dyDescent="0.2">
      <c r="A2353"/>
      <c r="B2353"/>
      <c r="C2353"/>
      <c r="D2353"/>
    </row>
    <row r="2354" spans="1:4" ht="12" customHeight="1" x14ac:dyDescent="0.2">
      <c r="A2354"/>
      <c r="B2354"/>
      <c r="C2354"/>
      <c r="D2354"/>
    </row>
    <row r="2355" spans="1:4" ht="12" customHeight="1" x14ac:dyDescent="0.2">
      <c r="A2355"/>
      <c r="B2355"/>
      <c r="C2355"/>
      <c r="D2355"/>
    </row>
    <row r="2356" spans="1:4" ht="12" customHeight="1" x14ac:dyDescent="0.2">
      <c r="A2356"/>
      <c r="B2356"/>
      <c r="C2356"/>
      <c r="D2356"/>
    </row>
    <row r="2357" spans="1:4" ht="12" customHeight="1" x14ac:dyDescent="0.2">
      <c r="A2357"/>
      <c r="B2357"/>
      <c r="C2357"/>
      <c r="D2357"/>
    </row>
    <row r="2358" spans="1:4" ht="12" customHeight="1" x14ac:dyDescent="0.2">
      <c r="A2358"/>
      <c r="B2358"/>
      <c r="C2358"/>
      <c r="D2358"/>
    </row>
    <row r="2359" spans="1:4" ht="12" customHeight="1" x14ac:dyDescent="0.2">
      <c r="A2359"/>
      <c r="B2359"/>
      <c r="C2359"/>
      <c r="D2359"/>
    </row>
    <row r="2360" spans="1:4" ht="12" customHeight="1" x14ac:dyDescent="0.2">
      <c r="A2360"/>
      <c r="B2360"/>
      <c r="C2360"/>
      <c r="D2360"/>
    </row>
    <row r="2361" spans="1:4" ht="12" customHeight="1" x14ac:dyDescent="0.2">
      <c r="A2361"/>
      <c r="B2361"/>
      <c r="C2361"/>
      <c r="D2361"/>
    </row>
    <row r="2362" spans="1:4" ht="12" customHeight="1" x14ac:dyDescent="0.2">
      <c r="A2362"/>
      <c r="B2362"/>
      <c r="C2362"/>
      <c r="D2362"/>
    </row>
    <row r="2363" spans="1:4" ht="12" customHeight="1" x14ac:dyDescent="0.2">
      <c r="A2363"/>
      <c r="B2363"/>
      <c r="C2363"/>
      <c r="D2363"/>
    </row>
    <row r="2364" spans="1:4" ht="12" customHeight="1" x14ac:dyDescent="0.2">
      <c r="A2364"/>
      <c r="B2364"/>
      <c r="C2364"/>
      <c r="D2364"/>
    </row>
    <row r="2365" spans="1:4" ht="12" customHeight="1" x14ac:dyDescent="0.2">
      <c r="A2365"/>
      <c r="B2365"/>
      <c r="C2365"/>
      <c r="D2365"/>
    </row>
    <row r="2366" spans="1:4" ht="12" customHeight="1" x14ac:dyDescent="0.2">
      <c r="A2366"/>
      <c r="B2366"/>
      <c r="C2366"/>
      <c r="D2366"/>
    </row>
    <row r="2367" spans="1:4" ht="12" customHeight="1" x14ac:dyDescent="0.2">
      <c r="A2367"/>
      <c r="B2367"/>
      <c r="C2367"/>
      <c r="D2367"/>
    </row>
    <row r="2368" spans="1:4" ht="12" customHeight="1" x14ac:dyDescent="0.2">
      <c r="A2368"/>
      <c r="B2368"/>
      <c r="C2368"/>
      <c r="D2368"/>
    </row>
    <row r="2369" spans="1:4" ht="12" customHeight="1" x14ac:dyDescent="0.2">
      <c r="A2369"/>
      <c r="B2369"/>
      <c r="C2369"/>
      <c r="D2369"/>
    </row>
    <row r="2370" spans="1:4" ht="12" customHeight="1" x14ac:dyDescent="0.2">
      <c r="A2370"/>
      <c r="B2370"/>
      <c r="C2370"/>
      <c r="D2370"/>
    </row>
    <row r="2371" spans="1:4" ht="12" customHeight="1" x14ac:dyDescent="0.2">
      <c r="A2371"/>
      <c r="B2371"/>
      <c r="C2371"/>
      <c r="D2371"/>
    </row>
    <row r="2372" spans="1:4" ht="12" customHeight="1" x14ac:dyDescent="0.2">
      <c r="A2372"/>
      <c r="B2372"/>
      <c r="C2372"/>
      <c r="D2372"/>
    </row>
    <row r="2373" spans="1:4" ht="12" customHeight="1" x14ac:dyDescent="0.2">
      <c r="A2373"/>
      <c r="B2373"/>
      <c r="C2373"/>
      <c r="D2373"/>
    </row>
    <row r="2374" spans="1:4" ht="12" customHeight="1" x14ac:dyDescent="0.2">
      <c r="A2374"/>
      <c r="B2374"/>
      <c r="C2374"/>
      <c r="D2374"/>
    </row>
    <row r="2375" spans="1:4" ht="12" customHeight="1" x14ac:dyDescent="0.2">
      <c r="A2375"/>
      <c r="B2375"/>
      <c r="C2375"/>
      <c r="D2375"/>
    </row>
    <row r="2376" spans="1:4" ht="12" customHeight="1" x14ac:dyDescent="0.2">
      <c r="A2376"/>
      <c r="B2376"/>
      <c r="C2376"/>
      <c r="D2376"/>
    </row>
    <row r="2377" spans="1:4" ht="12" customHeight="1" x14ac:dyDescent="0.2">
      <c r="A2377"/>
      <c r="B2377"/>
      <c r="C2377"/>
      <c r="D2377"/>
    </row>
    <row r="2378" spans="1:4" ht="12" customHeight="1" x14ac:dyDescent="0.2">
      <c r="A2378"/>
      <c r="B2378"/>
      <c r="C2378"/>
      <c r="D2378"/>
    </row>
    <row r="2379" spans="1:4" ht="12" customHeight="1" x14ac:dyDescent="0.2">
      <c r="A2379"/>
      <c r="B2379"/>
      <c r="C2379"/>
      <c r="D2379"/>
    </row>
    <row r="2380" spans="1:4" ht="12" customHeight="1" x14ac:dyDescent="0.2">
      <c r="A2380"/>
      <c r="B2380"/>
      <c r="C2380"/>
      <c r="D2380"/>
    </row>
    <row r="2381" spans="1:4" ht="12" customHeight="1" x14ac:dyDescent="0.2">
      <c r="A2381"/>
      <c r="B2381"/>
      <c r="C2381"/>
      <c r="D2381"/>
    </row>
    <row r="2382" spans="1:4" ht="12" customHeight="1" x14ac:dyDescent="0.2">
      <c r="A2382"/>
      <c r="B2382"/>
      <c r="C2382"/>
      <c r="D2382"/>
    </row>
    <row r="2383" spans="1:4" ht="12" customHeight="1" x14ac:dyDescent="0.2">
      <c r="A2383"/>
      <c r="B2383"/>
      <c r="C2383"/>
      <c r="D2383"/>
    </row>
    <row r="2384" spans="1:4" ht="12" customHeight="1" x14ac:dyDescent="0.2">
      <c r="A2384"/>
      <c r="B2384"/>
      <c r="C2384"/>
      <c r="D2384"/>
    </row>
    <row r="2385" spans="1:4" ht="12" customHeight="1" x14ac:dyDescent="0.2">
      <c r="A2385"/>
      <c r="B2385"/>
      <c r="C2385"/>
      <c r="D2385"/>
    </row>
    <row r="2386" spans="1:4" ht="12" customHeight="1" x14ac:dyDescent="0.2">
      <c r="A2386"/>
      <c r="B2386"/>
      <c r="C2386"/>
      <c r="D2386"/>
    </row>
    <row r="2387" spans="1:4" ht="12" customHeight="1" x14ac:dyDescent="0.2">
      <c r="A2387"/>
      <c r="B2387"/>
      <c r="C2387"/>
      <c r="D2387"/>
    </row>
    <row r="2388" spans="1:4" ht="12" customHeight="1" x14ac:dyDescent="0.2">
      <c r="A2388"/>
      <c r="B2388"/>
      <c r="C2388"/>
      <c r="D2388"/>
    </row>
    <row r="2389" spans="1:4" ht="12" customHeight="1" x14ac:dyDescent="0.2">
      <c r="A2389"/>
      <c r="B2389"/>
      <c r="C2389"/>
      <c r="D2389"/>
    </row>
    <row r="2390" spans="1:4" ht="12" customHeight="1" x14ac:dyDescent="0.2">
      <c r="A2390"/>
      <c r="B2390"/>
      <c r="C2390"/>
      <c r="D2390"/>
    </row>
    <row r="2391" spans="1:4" ht="12" customHeight="1" x14ac:dyDescent="0.2">
      <c r="A2391"/>
      <c r="B2391"/>
      <c r="C2391"/>
      <c r="D2391"/>
    </row>
    <row r="2392" spans="1:4" ht="12" customHeight="1" x14ac:dyDescent="0.2">
      <c r="A2392"/>
      <c r="B2392"/>
      <c r="C2392"/>
      <c r="D2392"/>
    </row>
    <row r="2393" spans="1:4" ht="12" customHeight="1" x14ac:dyDescent="0.2">
      <c r="A2393"/>
      <c r="B2393"/>
      <c r="C2393"/>
      <c r="D2393"/>
    </row>
    <row r="2394" spans="1:4" ht="12" customHeight="1" x14ac:dyDescent="0.2">
      <c r="A2394"/>
      <c r="B2394"/>
      <c r="C2394"/>
      <c r="D2394"/>
    </row>
    <row r="2395" spans="1:4" ht="12" customHeight="1" x14ac:dyDescent="0.2">
      <c r="A2395"/>
      <c r="B2395"/>
      <c r="C2395"/>
      <c r="D2395"/>
    </row>
    <row r="2396" spans="1:4" ht="12" customHeight="1" x14ac:dyDescent="0.2">
      <c r="A2396"/>
      <c r="B2396"/>
      <c r="C2396"/>
      <c r="D2396"/>
    </row>
    <row r="2397" spans="1:4" ht="12" customHeight="1" x14ac:dyDescent="0.2">
      <c r="A2397"/>
      <c r="B2397"/>
      <c r="C2397"/>
      <c r="D2397"/>
    </row>
    <row r="2398" spans="1:4" ht="12" customHeight="1" x14ac:dyDescent="0.2">
      <c r="A2398"/>
      <c r="B2398"/>
      <c r="C2398"/>
      <c r="D2398"/>
    </row>
    <row r="2399" spans="1:4" ht="12" customHeight="1" x14ac:dyDescent="0.2">
      <c r="A2399"/>
      <c r="B2399"/>
      <c r="C2399"/>
      <c r="D2399"/>
    </row>
    <row r="2400" spans="1:4" ht="12" customHeight="1" x14ac:dyDescent="0.2">
      <c r="A2400"/>
      <c r="B2400"/>
      <c r="C2400"/>
      <c r="D2400"/>
    </row>
    <row r="2401" spans="1:4" ht="12" customHeight="1" x14ac:dyDescent="0.2">
      <c r="A2401"/>
      <c r="B2401"/>
      <c r="C2401"/>
      <c r="D2401"/>
    </row>
    <row r="2402" spans="1:4" ht="12" customHeight="1" x14ac:dyDescent="0.2">
      <c r="A2402"/>
      <c r="B2402"/>
      <c r="C2402"/>
      <c r="D2402"/>
    </row>
    <row r="2403" spans="1:4" ht="12" customHeight="1" x14ac:dyDescent="0.2">
      <c r="A2403"/>
      <c r="B2403"/>
      <c r="C2403"/>
      <c r="D2403"/>
    </row>
    <row r="2404" spans="1:4" ht="12" customHeight="1" x14ac:dyDescent="0.2">
      <c r="A2404"/>
      <c r="B2404"/>
      <c r="C2404"/>
      <c r="D2404"/>
    </row>
    <row r="2405" spans="1:4" ht="12" customHeight="1" x14ac:dyDescent="0.2">
      <c r="A2405"/>
      <c r="B2405"/>
      <c r="C2405"/>
      <c r="D2405"/>
    </row>
    <row r="2406" spans="1:4" ht="12" customHeight="1" x14ac:dyDescent="0.2">
      <c r="A2406"/>
      <c r="B2406"/>
      <c r="C2406"/>
      <c r="D2406"/>
    </row>
    <row r="2407" spans="1:4" ht="12" customHeight="1" x14ac:dyDescent="0.2">
      <c r="A2407"/>
      <c r="B2407"/>
      <c r="C2407"/>
      <c r="D2407"/>
    </row>
    <row r="2408" spans="1:4" ht="12" customHeight="1" x14ac:dyDescent="0.2">
      <c r="A2408"/>
      <c r="B2408"/>
      <c r="C2408"/>
      <c r="D2408"/>
    </row>
    <row r="2409" spans="1:4" ht="12" customHeight="1" x14ac:dyDescent="0.2">
      <c r="A2409"/>
      <c r="B2409"/>
      <c r="C2409"/>
      <c r="D2409"/>
    </row>
    <row r="2410" spans="1:4" ht="12" customHeight="1" x14ac:dyDescent="0.2">
      <c r="A2410"/>
      <c r="B2410"/>
      <c r="C2410"/>
      <c r="D2410"/>
    </row>
    <row r="2411" spans="1:4" ht="12" customHeight="1" x14ac:dyDescent="0.2">
      <c r="A2411"/>
      <c r="B2411"/>
      <c r="C2411"/>
      <c r="D2411"/>
    </row>
    <row r="2412" spans="1:4" ht="12" customHeight="1" x14ac:dyDescent="0.2">
      <c r="A2412"/>
      <c r="B2412"/>
      <c r="C2412"/>
      <c r="D2412"/>
    </row>
    <row r="2413" spans="1:4" ht="12" customHeight="1" x14ac:dyDescent="0.2">
      <c r="A2413"/>
      <c r="B2413"/>
      <c r="C2413"/>
      <c r="D2413"/>
    </row>
    <row r="2414" spans="1:4" ht="12" customHeight="1" x14ac:dyDescent="0.2">
      <c r="A2414"/>
      <c r="B2414"/>
      <c r="C2414"/>
      <c r="D2414"/>
    </row>
    <row r="2415" spans="1:4" ht="12" customHeight="1" x14ac:dyDescent="0.2">
      <c r="A2415"/>
      <c r="B2415"/>
      <c r="C2415"/>
      <c r="D2415"/>
    </row>
    <row r="2416" spans="1:4" ht="12" customHeight="1" x14ac:dyDescent="0.2">
      <c r="A2416"/>
      <c r="B2416"/>
      <c r="C2416"/>
      <c r="D2416"/>
    </row>
    <row r="2417" spans="1:4" ht="12" customHeight="1" x14ac:dyDescent="0.2">
      <c r="A2417"/>
      <c r="B2417"/>
      <c r="C2417"/>
      <c r="D2417"/>
    </row>
    <row r="2418" spans="1:4" ht="12" customHeight="1" x14ac:dyDescent="0.2">
      <c r="A2418"/>
      <c r="B2418"/>
      <c r="C2418"/>
      <c r="D2418"/>
    </row>
    <row r="2419" spans="1:4" ht="12" customHeight="1" x14ac:dyDescent="0.2">
      <c r="A2419"/>
      <c r="B2419"/>
      <c r="C2419"/>
      <c r="D2419"/>
    </row>
    <row r="2420" spans="1:4" ht="12" customHeight="1" x14ac:dyDescent="0.2">
      <c r="A2420"/>
      <c r="B2420"/>
      <c r="C2420"/>
      <c r="D2420"/>
    </row>
    <row r="2421" spans="1:4" ht="12" customHeight="1" x14ac:dyDescent="0.2">
      <c r="A2421"/>
      <c r="B2421"/>
      <c r="C2421"/>
      <c r="D2421"/>
    </row>
    <row r="2422" spans="1:4" ht="12" customHeight="1" x14ac:dyDescent="0.2">
      <c r="A2422"/>
      <c r="B2422"/>
      <c r="C2422"/>
      <c r="D2422"/>
    </row>
    <row r="2423" spans="1:4" ht="12" customHeight="1" x14ac:dyDescent="0.2">
      <c r="A2423"/>
      <c r="B2423"/>
      <c r="C2423"/>
      <c r="D2423"/>
    </row>
    <row r="2424" spans="1:4" ht="12" customHeight="1" x14ac:dyDescent="0.2">
      <c r="A2424"/>
      <c r="B2424"/>
      <c r="C2424"/>
      <c r="D2424"/>
    </row>
    <row r="2425" spans="1:4" ht="12" customHeight="1" x14ac:dyDescent="0.2">
      <c r="A2425"/>
      <c r="B2425"/>
      <c r="C2425"/>
      <c r="D2425"/>
    </row>
    <row r="2426" spans="1:4" ht="12" customHeight="1" x14ac:dyDescent="0.2">
      <c r="A2426"/>
      <c r="B2426"/>
      <c r="C2426"/>
      <c r="D2426"/>
    </row>
    <row r="2427" spans="1:4" ht="12" customHeight="1" x14ac:dyDescent="0.2">
      <c r="A2427"/>
      <c r="B2427"/>
      <c r="C2427"/>
      <c r="D2427"/>
    </row>
    <row r="2428" spans="1:4" ht="12" customHeight="1" x14ac:dyDescent="0.2">
      <c r="A2428"/>
      <c r="B2428"/>
      <c r="C2428"/>
      <c r="D2428"/>
    </row>
    <row r="2429" spans="1:4" ht="12" customHeight="1" x14ac:dyDescent="0.2">
      <c r="A2429"/>
      <c r="B2429"/>
      <c r="C2429"/>
      <c r="D2429"/>
    </row>
    <row r="2430" spans="1:4" ht="12" customHeight="1" x14ac:dyDescent="0.2">
      <c r="A2430"/>
      <c r="B2430"/>
      <c r="C2430"/>
      <c r="D2430"/>
    </row>
    <row r="2431" spans="1:4" ht="12" customHeight="1" x14ac:dyDescent="0.2">
      <c r="A2431"/>
      <c r="B2431"/>
      <c r="C2431"/>
      <c r="D2431"/>
    </row>
    <row r="2432" spans="1:4" ht="12" customHeight="1" x14ac:dyDescent="0.2">
      <c r="A2432"/>
      <c r="B2432"/>
      <c r="C2432"/>
      <c r="D2432"/>
    </row>
    <row r="2433" spans="1:4" ht="12" customHeight="1" x14ac:dyDescent="0.2">
      <c r="A2433"/>
      <c r="B2433"/>
      <c r="C2433"/>
      <c r="D2433"/>
    </row>
    <row r="2434" spans="1:4" ht="12" customHeight="1" x14ac:dyDescent="0.2">
      <c r="A2434"/>
      <c r="B2434"/>
      <c r="C2434"/>
      <c r="D2434"/>
    </row>
    <row r="2435" spans="1:4" ht="12" customHeight="1" x14ac:dyDescent="0.2">
      <c r="A2435"/>
      <c r="B2435"/>
      <c r="C2435"/>
      <c r="D2435"/>
    </row>
    <row r="2436" spans="1:4" ht="12" customHeight="1" x14ac:dyDescent="0.2">
      <c r="A2436"/>
      <c r="B2436"/>
      <c r="C2436"/>
      <c r="D2436"/>
    </row>
    <row r="2437" spans="1:4" ht="12" customHeight="1" x14ac:dyDescent="0.2">
      <c r="A2437"/>
      <c r="B2437"/>
      <c r="C2437"/>
      <c r="D2437"/>
    </row>
    <row r="2438" spans="1:4" ht="12" customHeight="1" x14ac:dyDescent="0.2">
      <c r="A2438"/>
      <c r="B2438"/>
      <c r="C2438"/>
      <c r="D2438"/>
    </row>
    <row r="2439" spans="1:4" ht="12" customHeight="1" x14ac:dyDescent="0.2">
      <c r="A2439"/>
      <c r="B2439"/>
      <c r="C2439"/>
      <c r="D2439"/>
    </row>
    <row r="2440" spans="1:4" ht="12" customHeight="1" x14ac:dyDescent="0.2">
      <c r="A2440"/>
      <c r="B2440"/>
      <c r="C2440"/>
      <c r="D2440"/>
    </row>
    <row r="2441" spans="1:4" ht="12" customHeight="1" x14ac:dyDescent="0.2">
      <c r="A2441"/>
      <c r="B2441"/>
      <c r="C2441"/>
      <c r="D2441"/>
    </row>
    <row r="2442" spans="1:4" ht="12" customHeight="1" x14ac:dyDescent="0.2">
      <c r="A2442"/>
      <c r="B2442"/>
      <c r="C2442"/>
      <c r="D2442"/>
    </row>
    <row r="2443" spans="1:4" ht="12" customHeight="1" x14ac:dyDescent="0.2">
      <c r="A2443"/>
      <c r="B2443"/>
      <c r="C2443"/>
      <c r="D2443"/>
    </row>
    <row r="2444" spans="1:4" ht="12" customHeight="1" x14ac:dyDescent="0.2">
      <c r="A2444"/>
      <c r="B2444"/>
      <c r="C2444"/>
      <c r="D2444"/>
    </row>
    <row r="2445" spans="1:4" ht="12" customHeight="1" x14ac:dyDescent="0.2">
      <c r="A2445"/>
      <c r="B2445"/>
      <c r="C2445"/>
      <c r="D2445"/>
    </row>
    <row r="2446" spans="1:4" ht="12" customHeight="1" x14ac:dyDescent="0.2">
      <c r="A2446"/>
      <c r="B2446"/>
      <c r="C2446"/>
      <c r="D2446"/>
    </row>
    <row r="2447" spans="1:4" ht="12" customHeight="1" x14ac:dyDescent="0.2">
      <c r="A2447"/>
      <c r="B2447"/>
      <c r="C2447"/>
      <c r="D2447"/>
    </row>
    <row r="2448" spans="1:4" ht="12" customHeight="1" x14ac:dyDescent="0.2">
      <c r="A2448"/>
      <c r="B2448"/>
      <c r="C2448"/>
      <c r="D2448"/>
    </row>
    <row r="2449" spans="1:4" ht="12" customHeight="1" x14ac:dyDescent="0.2">
      <c r="A2449"/>
      <c r="B2449"/>
      <c r="C2449"/>
      <c r="D2449"/>
    </row>
    <row r="2450" spans="1:4" ht="12" customHeight="1" x14ac:dyDescent="0.2">
      <c r="A2450"/>
      <c r="B2450"/>
      <c r="C2450"/>
      <c r="D2450"/>
    </row>
    <row r="2451" spans="1:4" ht="12" customHeight="1" x14ac:dyDescent="0.2">
      <c r="A2451"/>
      <c r="B2451"/>
      <c r="C2451"/>
      <c r="D2451"/>
    </row>
    <row r="2452" spans="1:4" ht="12" customHeight="1" x14ac:dyDescent="0.2">
      <c r="A2452"/>
      <c r="B2452"/>
      <c r="C2452"/>
      <c r="D2452"/>
    </row>
    <row r="2453" spans="1:4" ht="12" customHeight="1" x14ac:dyDescent="0.2">
      <c r="A2453"/>
      <c r="B2453"/>
      <c r="C2453"/>
      <c r="D2453"/>
    </row>
    <row r="2454" spans="1:4" ht="12" customHeight="1" x14ac:dyDescent="0.2">
      <c r="A2454"/>
      <c r="B2454"/>
      <c r="C2454"/>
      <c r="D2454"/>
    </row>
    <row r="2455" spans="1:4" ht="12" customHeight="1" x14ac:dyDescent="0.2">
      <c r="A2455"/>
      <c r="B2455"/>
      <c r="C2455"/>
      <c r="D2455"/>
    </row>
    <row r="2456" spans="1:4" ht="12" customHeight="1" x14ac:dyDescent="0.2">
      <c r="A2456"/>
      <c r="B2456"/>
      <c r="C2456"/>
      <c r="D2456"/>
    </row>
    <row r="2457" spans="1:4" ht="12" customHeight="1" x14ac:dyDescent="0.2">
      <c r="A2457"/>
      <c r="B2457"/>
      <c r="C2457"/>
      <c r="D2457"/>
    </row>
    <row r="2458" spans="1:4" ht="12" customHeight="1" x14ac:dyDescent="0.2">
      <c r="A2458"/>
      <c r="B2458"/>
      <c r="C2458"/>
      <c r="D2458"/>
    </row>
    <row r="2459" spans="1:4" ht="12" customHeight="1" x14ac:dyDescent="0.2">
      <c r="A2459"/>
      <c r="B2459"/>
      <c r="C2459"/>
      <c r="D2459"/>
    </row>
    <row r="2460" spans="1:4" ht="12" customHeight="1" x14ac:dyDescent="0.2">
      <c r="A2460"/>
      <c r="B2460"/>
      <c r="C2460"/>
      <c r="D2460"/>
    </row>
    <row r="2461" spans="1:4" ht="12" customHeight="1" x14ac:dyDescent="0.2">
      <c r="A2461"/>
      <c r="B2461"/>
      <c r="C2461"/>
      <c r="D2461"/>
    </row>
    <row r="2462" spans="1:4" ht="12" customHeight="1" x14ac:dyDescent="0.2">
      <c r="A2462"/>
      <c r="B2462"/>
      <c r="C2462"/>
      <c r="D2462"/>
    </row>
    <row r="2463" spans="1:4" ht="12" customHeight="1" x14ac:dyDescent="0.2">
      <c r="A2463"/>
      <c r="B2463"/>
      <c r="C2463"/>
      <c r="D2463"/>
    </row>
    <row r="2464" spans="1:4" ht="12" customHeight="1" x14ac:dyDescent="0.2">
      <c r="A2464"/>
      <c r="B2464"/>
      <c r="C2464"/>
      <c r="D2464"/>
    </row>
    <row r="2465" spans="1:4" ht="12" customHeight="1" x14ac:dyDescent="0.2">
      <c r="A2465"/>
      <c r="B2465"/>
      <c r="C2465"/>
      <c r="D2465"/>
    </row>
    <row r="2466" spans="1:4" ht="12" customHeight="1" x14ac:dyDescent="0.2">
      <c r="A2466"/>
      <c r="B2466"/>
      <c r="C2466"/>
      <c r="D2466"/>
    </row>
    <row r="2467" spans="1:4" ht="12" customHeight="1" x14ac:dyDescent="0.2">
      <c r="A2467"/>
      <c r="B2467"/>
      <c r="C2467"/>
      <c r="D2467"/>
    </row>
    <row r="2468" spans="1:4" ht="12" customHeight="1" x14ac:dyDescent="0.2">
      <c r="A2468"/>
      <c r="B2468"/>
      <c r="C2468"/>
      <c r="D2468"/>
    </row>
    <row r="2469" spans="1:4" ht="12" customHeight="1" x14ac:dyDescent="0.2">
      <c r="A2469"/>
      <c r="B2469"/>
      <c r="C2469"/>
      <c r="D2469"/>
    </row>
    <row r="2470" spans="1:4" ht="12" customHeight="1" x14ac:dyDescent="0.2">
      <c r="A2470"/>
      <c r="B2470"/>
      <c r="C2470"/>
      <c r="D2470"/>
    </row>
    <row r="2471" spans="1:4" ht="12" customHeight="1" x14ac:dyDescent="0.2">
      <c r="A2471"/>
      <c r="B2471"/>
      <c r="C2471"/>
      <c r="D2471"/>
    </row>
    <row r="2472" spans="1:4" ht="12" customHeight="1" x14ac:dyDescent="0.2">
      <c r="A2472"/>
      <c r="B2472"/>
      <c r="C2472"/>
      <c r="D2472"/>
    </row>
    <row r="2473" spans="1:4" ht="12" customHeight="1" x14ac:dyDescent="0.2">
      <c r="A2473"/>
      <c r="B2473"/>
      <c r="C2473"/>
      <c r="D2473"/>
    </row>
    <row r="2474" spans="1:4" ht="12" customHeight="1" x14ac:dyDescent="0.2">
      <c r="A2474"/>
      <c r="B2474"/>
      <c r="C2474"/>
      <c r="D2474"/>
    </row>
    <row r="2475" spans="1:4" ht="12" customHeight="1" x14ac:dyDescent="0.2">
      <c r="A2475"/>
      <c r="B2475"/>
      <c r="C2475"/>
      <c r="D2475"/>
    </row>
    <row r="2476" spans="1:4" ht="12" customHeight="1" x14ac:dyDescent="0.2">
      <c r="A2476"/>
      <c r="B2476"/>
      <c r="C2476"/>
      <c r="D2476"/>
    </row>
    <row r="2477" spans="1:4" ht="12" customHeight="1" x14ac:dyDescent="0.2">
      <c r="A2477"/>
      <c r="B2477"/>
      <c r="C2477"/>
      <c r="D2477"/>
    </row>
    <row r="2478" spans="1:4" ht="12" customHeight="1" x14ac:dyDescent="0.2">
      <c r="A2478"/>
      <c r="B2478"/>
      <c r="C2478"/>
      <c r="D2478"/>
    </row>
    <row r="2479" spans="1:4" ht="12" customHeight="1" x14ac:dyDescent="0.2">
      <c r="A2479"/>
      <c r="B2479"/>
      <c r="C2479"/>
      <c r="D2479"/>
    </row>
    <row r="2480" spans="1:4" ht="12" customHeight="1" x14ac:dyDescent="0.2">
      <c r="A2480"/>
      <c r="B2480"/>
      <c r="C2480"/>
      <c r="D2480"/>
    </row>
    <row r="2481" spans="1:4" ht="12" customHeight="1" x14ac:dyDescent="0.2">
      <c r="A2481"/>
      <c r="B2481"/>
      <c r="C2481"/>
      <c r="D2481"/>
    </row>
    <row r="2482" spans="1:4" ht="12" customHeight="1" x14ac:dyDescent="0.2">
      <c r="A2482"/>
      <c r="B2482"/>
      <c r="C2482"/>
      <c r="D2482"/>
    </row>
    <row r="2483" spans="1:4" ht="12" customHeight="1" x14ac:dyDescent="0.2">
      <c r="A2483"/>
      <c r="B2483"/>
      <c r="C2483"/>
      <c r="D2483"/>
    </row>
    <row r="2484" spans="1:4" ht="12" customHeight="1" x14ac:dyDescent="0.2">
      <c r="A2484"/>
      <c r="B2484"/>
      <c r="C2484"/>
      <c r="D2484"/>
    </row>
    <row r="2485" spans="1:4" ht="12" customHeight="1" x14ac:dyDescent="0.2">
      <c r="A2485"/>
      <c r="B2485"/>
      <c r="C2485"/>
      <c r="D2485"/>
    </row>
    <row r="2486" spans="1:4" ht="12" customHeight="1" x14ac:dyDescent="0.2">
      <c r="A2486"/>
      <c r="B2486"/>
      <c r="C2486"/>
      <c r="D2486"/>
    </row>
    <row r="2487" spans="1:4" ht="12" customHeight="1" x14ac:dyDescent="0.2">
      <c r="A2487"/>
      <c r="B2487"/>
      <c r="C2487"/>
      <c r="D2487"/>
    </row>
    <row r="2488" spans="1:4" ht="12" customHeight="1" x14ac:dyDescent="0.2">
      <c r="A2488"/>
      <c r="B2488"/>
      <c r="C2488"/>
      <c r="D2488"/>
    </row>
    <row r="2489" spans="1:4" ht="12" customHeight="1" x14ac:dyDescent="0.2">
      <c r="A2489"/>
      <c r="B2489"/>
      <c r="C2489"/>
      <c r="D2489"/>
    </row>
    <row r="2490" spans="1:4" ht="12" customHeight="1" x14ac:dyDescent="0.2">
      <c r="A2490"/>
      <c r="B2490"/>
      <c r="C2490"/>
      <c r="D2490"/>
    </row>
    <row r="2491" spans="1:4" ht="12" customHeight="1" x14ac:dyDescent="0.2">
      <c r="A2491"/>
      <c r="B2491"/>
      <c r="C2491"/>
      <c r="D2491"/>
    </row>
    <row r="2492" spans="1:4" ht="12" customHeight="1" x14ac:dyDescent="0.2">
      <c r="A2492"/>
      <c r="B2492"/>
      <c r="C2492"/>
      <c r="D2492"/>
    </row>
    <row r="2493" spans="1:4" ht="12" customHeight="1" x14ac:dyDescent="0.2">
      <c r="A2493"/>
      <c r="B2493"/>
      <c r="C2493"/>
      <c r="D2493"/>
    </row>
    <row r="2494" spans="1:4" ht="12" customHeight="1" x14ac:dyDescent="0.2">
      <c r="A2494"/>
      <c r="B2494"/>
      <c r="C2494"/>
      <c r="D2494"/>
    </row>
    <row r="2495" spans="1:4" ht="12" customHeight="1" x14ac:dyDescent="0.2">
      <c r="A2495"/>
      <c r="B2495"/>
      <c r="C2495"/>
      <c r="D2495"/>
    </row>
    <row r="2496" spans="1:4" ht="12" customHeight="1" x14ac:dyDescent="0.2">
      <c r="A2496"/>
      <c r="B2496"/>
      <c r="C2496"/>
      <c r="D2496"/>
    </row>
    <row r="2497" spans="1:4" ht="12" customHeight="1" x14ac:dyDescent="0.2">
      <c r="A2497"/>
      <c r="B2497"/>
      <c r="C2497"/>
      <c r="D2497"/>
    </row>
    <row r="2498" spans="1:4" ht="12" customHeight="1" x14ac:dyDescent="0.2">
      <c r="A2498"/>
      <c r="B2498"/>
      <c r="C2498"/>
      <c r="D2498"/>
    </row>
    <row r="2499" spans="1:4" ht="12" customHeight="1" x14ac:dyDescent="0.2">
      <c r="A2499"/>
      <c r="B2499"/>
      <c r="C2499"/>
      <c r="D2499"/>
    </row>
    <row r="2500" spans="1:4" ht="12" customHeight="1" x14ac:dyDescent="0.2">
      <c r="A2500"/>
      <c r="B2500"/>
      <c r="C2500"/>
      <c r="D2500"/>
    </row>
    <row r="2501" spans="1:4" ht="12" customHeight="1" x14ac:dyDescent="0.2">
      <c r="A2501"/>
      <c r="B2501"/>
      <c r="C2501"/>
      <c r="D2501"/>
    </row>
    <row r="2502" spans="1:4" ht="12" customHeight="1" x14ac:dyDescent="0.2">
      <c r="A2502"/>
      <c r="B2502"/>
      <c r="C2502"/>
      <c r="D2502"/>
    </row>
    <row r="2503" spans="1:4" ht="12" customHeight="1" x14ac:dyDescent="0.2">
      <c r="A2503"/>
      <c r="B2503"/>
      <c r="C2503"/>
      <c r="D2503"/>
    </row>
    <row r="2504" spans="1:4" ht="12" customHeight="1" x14ac:dyDescent="0.2">
      <c r="A2504"/>
      <c r="B2504"/>
      <c r="C2504"/>
      <c r="D2504"/>
    </row>
    <row r="2505" spans="1:4" ht="12" customHeight="1" x14ac:dyDescent="0.2">
      <c r="A2505"/>
      <c r="B2505"/>
      <c r="C2505"/>
      <c r="D2505"/>
    </row>
    <row r="2506" spans="1:4" ht="12" customHeight="1" x14ac:dyDescent="0.2">
      <c r="A2506"/>
      <c r="B2506"/>
      <c r="C2506"/>
      <c r="D2506"/>
    </row>
    <row r="2507" spans="1:4" ht="12" customHeight="1" x14ac:dyDescent="0.2">
      <c r="A2507"/>
      <c r="B2507"/>
      <c r="C2507"/>
      <c r="D2507"/>
    </row>
    <row r="2508" spans="1:4" ht="12" customHeight="1" x14ac:dyDescent="0.2">
      <c r="A2508"/>
      <c r="B2508"/>
      <c r="C2508"/>
      <c r="D2508"/>
    </row>
    <row r="2509" spans="1:4" ht="12" customHeight="1" x14ac:dyDescent="0.2">
      <c r="A2509"/>
      <c r="B2509"/>
      <c r="C2509"/>
      <c r="D2509"/>
    </row>
    <row r="2510" spans="1:4" ht="12" customHeight="1" x14ac:dyDescent="0.2">
      <c r="A2510"/>
      <c r="B2510"/>
      <c r="C2510"/>
      <c r="D2510"/>
    </row>
    <row r="2511" spans="1:4" ht="12" customHeight="1" x14ac:dyDescent="0.2">
      <c r="A2511"/>
      <c r="B2511"/>
      <c r="C2511"/>
      <c r="D2511"/>
    </row>
    <row r="2512" spans="1:4" ht="12" customHeight="1" x14ac:dyDescent="0.2">
      <c r="A2512"/>
      <c r="B2512"/>
      <c r="C2512"/>
      <c r="D2512"/>
    </row>
    <row r="2513" spans="1:4" ht="12" customHeight="1" x14ac:dyDescent="0.2">
      <c r="A2513"/>
      <c r="B2513"/>
      <c r="C2513"/>
      <c r="D2513"/>
    </row>
    <row r="2514" spans="1:4" ht="12" customHeight="1" x14ac:dyDescent="0.2">
      <c r="A2514"/>
      <c r="B2514"/>
      <c r="C2514"/>
      <c r="D2514"/>
    </row>
    <row r="2515" spans="1:4" ht="12" customHeight="1" x14ac:dyDescent="0.2">
      <c r="A2515"/>
      <c r="B2515"/>
      <c r="C2515"/>
      <c r="D2515"/>
    </row>
    <row r="2516" spans="1:4" ht="12" customHeight="1" x14ac:dyDescent="0.2">
      <c r="A2516"/>
      <c r="B2516"/>
      <c r="C2516"/>
      <c r="D2516"/>
    </row>
    <row r="2517" spans="1:4" ht="12" customHeight="1" x14ac:dyDescent="0.2">
      <c r="A2517"/>
      <c r="B2517"/>
      <c r="C2517"/>
      <c r="D2517"/>
    </row>
    <row r="2518" spans="1:4" ht="12" customHeight="1" x14ac:dyDescent="0.2">
      <c r="A2518"/>
      <c r="B2518"/>
      <c r="C2518"/>
      <c r="D2518"/>
    </row>
    <row r="2519" spans="1:4" ht="12" customHeight="1" x14ac:dyDescent="0.2">
      <c r="A2519"/>
      <c r="B2519"/>
      <c r="C2519"/>
      <c r="D2519"/>
    </row>
    <row r="2520" spans="1:4" ht="12" customHeight="1" x14ac:dyDescent="0.2">
      <c r="A2520"/>
      <c r="B2520"/>
      <c r="C2520"/>
      <c r="D2520"/>
    </row>
    <row r="2521" spans="1:4" ht="12" customHeight="1" x14ac:dyDescent="0.2">
      <c r="A2521"/>
      <c r="B2521"/>
      <c r="C2521"/>
      <c r="D2521"/>
    </row>
    <row r="2522" spans="1:4" ht="12" customHeight="1" x14ac:dyDescent="0.2">
      <c r="A2522"/>
      <c r="B2522"/>
      <c r="C2522"/>
      <c r="D2522"/>
    </row>
    <row r="2523" spans="1:4" ht="12" customHeight="1" x14ac:dyDescent="0.2">
      <c r="A2523"/>
      <c r="B2523"/>
      <c r="C2523"/>
      <c r="D2523"/>
    </row>
    <row r="2524" spans="1:4" ht="12" customHeight="1" x14ac:dyDescent="0.2">
      <c r="A2524"/>
      <c r="B2524"/>
      <c r="C2524"/>
      <c r="D2524"/>
    </row>
    <row r="2525" spans="1:4" ht="12" customHeight="1" x14ac:dyDescent="0.2">
      <c r="A2525"/>
      <c r="B2525"/>
      <c r="C2525"/>
      <c r="D2525"/>
    </row>
    <row r="2526" spans="1:4" ht="12" customHeight="1" x14ac:dyDescent="0.2">
      <c r="A2526"/>
      <c r="B2526"/>
      <c r="C2526"/>
      <c r="D2526"/>
    </row>
    <row r="2527" spans="1:4" ht="12" customHeight="1" x14ac:dyDescent="0.2">
      <c r="A2527"/>
      <c r="B2527"/>
      <c r="C2527"/>
      <c r="D2527"/>
    </row>
    <row r="2528" spans="1:4" ht="12" customHeight="1" x14ac:dyDescent="0.2">
      <c r="A2528"/>
      <c r="B2528"/>
      <c r="C2528"/>
      <c r="D2528"/>
    </row>
    <row r="2529" spans="1:4" ht="12" customHeight="1" x14ac:dyDescent="0.2">
      <c r="A2529"/>
      <c r="B2529"/>
      <c r="C2529"/>
      <c r="D2529"/>
    </row>
    <row r="2530" spans="1:4" ht="12" customHeight="1" x14ac:dyDescent="0.2">
      <c r="A2530"/>
      <c r="B2530"/>
      <c r="C2530"/>
      <c r="D2530"/>
    </row>
    <row r="2531" spans="1:4" ht="12" customHeight="1" x14ac:dyDescent="0.2">
      <c r="A2531"/>
      <c r="B2531"/>
      <c r="C2531"/>
      <c r="D2531"/>
    </row>
    <row r="2532" spans="1:4" ht="12" customHeight="1" x14ac:dyDescent="0.2">
      <c r="A2532"/>
      <c r="B2532"/>
      <c r="C2532"/>
      <c r="D2532"/>
    </row>
    <row r="2533" spans="1:4" ht="12" customHeight="1" x14ac:dyDescent="0.2">
      <c r="A2533"/>
      <c r="B2533"/>
      <c r="C2533"/>
      <c r="D2533"/>
    </row>
    <row r="2534" spans="1:4" ht="12" customHeight="1" x14ac:dyDescent="0.2">
      <c r="A2534"/>
      <c r="B2534"/>
      <c r="C2534"/>
      <c r="D2534"/>
    </row>
    <row r="2535" spans="1:4" ht="12" customHeight="1" x14ac:dyDescent="0.2">
      <c r="A2535"/>
      <c r="B2535"/>
      <c r="C2535"/>
      <c r="D2535"/>
    </row>
    <row r="2536" spans="1:4" ht="12" customHeight="1" x14ac:dyDescent="0.2">
      <c r="A2536"/>
      <c r="B2536"/>
      <c r="C2536"/>
      <c r="D2536"/>
    </row>
    <row r="2537" spans="1:4" ht="12" customHeight="1" x14ac:dyDescent="0.2">
      <c r="A2537"/>
      <c r="B2537"/>
      <c r="C2537"/>
      <c r="D2537"/>
    </row>
    <row r="2538" spans="1:4" ht="12" customHeight="1" x14ac:dyDescent="0.2">
      <c r="A2538"/>
      <c r="B2538"/>
      <c r="C2538"/>
      <c r="D2538"/>
    </row>
    <row r="2539" spans="1:4" ht="12" customHeight="1" x14ac:dyDescent="0.2">
      <c r="A2539"/>
      <c r="B2539"/>
      <c r="C2539"/>
      <c r="D2539"/>
    </row>
    <row r="2540" spans="1:4" ht="12" customHeight="1" x14ac:dyDescent="0.2">
      <c r="A2540"/>
      <c r="B2540"/>
      <c r="C2540"/>
      <c r="D2540"/>
    </row>
    <row r="2541" spans="1:4" ht="12" customHeight="1" x14ac:dyDescent="0.2">
      <c r="A2541"/>
      <c r="B2541"/>
      <c r="C2541"/>
      <c r="D2541"/>
    </row>
    <row r="2542" spans="1:4" ht="12" customHeight="1" x14ac:dyDescent="0.2">
      <c r="A2542"/>
      <c r="B2542"/>
      <c r="C2542"/>
      <c r="D2542"/>
    </row>
    <row r="2543" spans="1:4" ht="12" customHeight="1" x14ac:dyDescent="0.2">
      <c r="A2543"/>
      <c r="B2543"/>
      <c r="C2543"/>
      <c r="D2543"/>
    </row>
    <row r="2544" spans="1:4" ht="12" customHeight="1" x14ac:dyDescent="0.2">
      <c r="A2544"/>
      <c r="B2544"/>
      <c r="C2544"/>
      <c r="D2544"/>
    </row>
    <row r="2545" spans="1:4" ht="12" customHeight="1" x14ac:dyDescent="0.2">
      <c r="A2545"/>
      <c r="B2545"/>
      <c r="C2545"/>
      <c r="D2545"/>
    </row>
    <row r="2546" spans="1:4" ht="12" customHeight="1" x14ac:dyDescent="0.2">
      <c r="A2546"/>
      <c r="B2546"/>
      <c r="C2546"/>
      <c r="D2546"/>
    </row>
    <row r="2547" spans="1:4" ht="12" customHeight="1" x14ac:dyDescent="0.2">
      <c r="A2547"/>
      <c r="B2547"/>
      <c r="C2547"/>
      <c r="D2547"/>
    </row>
    <row r="2548" spans="1:4" ht="12" customHeight="1" x14ac:dyDescent="0.2">
      <c r="A2548"/>
      <c r="B2548"/>
      <c r="C2548"/>
      <c r="D2548"/>
    </row>
    <row r="2549" spans="1:4" ht="12" customHeight="1" x14ac:dyDescent="0.2">
      <c r="A2549"/>
      <c r="B2549"/>
      <c r="C2549"/>
      <c r="D2549"/>
    </row>
    <row r="2550" spans="1:4" ht="12" customHeight="1" x14ac:dyDescent="0.2">
      <c r="A2550"/>
      <c r="B2550"/>
      <c r="C2550"/>
      <c r="D2550"/>
    </row>
    <row r="2551" spans="1:4" ht="12" customHeight="1" x14ac:dyDescent="0.2">
      <c r="A2551"/>
      <c r="B2551"/>
      <c r="C2551"/>
      <c r="D2551"/>
    </row>
    <row r="2552" spans="1:4" ht="12" customHeight="1" x14ac:dyDescent="0.2">
      <c r="A2552"/>
      <c r="B2552"/>
      <c r="C2552"/>
      <c r="D2552"/>
    </row>
    <row r="2553" spans="1:4" ht="12" customHeight="1" x14ac:dyDescent="0.2">
      <c r="A2553"/>
      <c r="B2553"/>
      <c r="C2553"/>
      <c r="D2553"/>
    </row>
    <row r="2554" spans="1:4" ht="12" customHeight="1" x14ac:dyDescent="0.2">
      <c r="A2554"/>
      <c r="B2554"/>
      <c r="C2554"/>
      <c r="D2554"/>
    </row>
    <row r="2555" spans="1:4" ht="12" customHeight="1" x14ac:dyDescent="0.2">
      <c r="A2555"/>
      <c r="B2555"/>
      <c r="C2555"/>
      <c r="D2555"/>
    </row>
    <row r="2556" spans="1:4" ht="12" customHeight="1" x14ac:dyDescent="0.2">
      <c r="A2556"/>
      <c r="B2556"/>
      <c r="C2556"/>
      <c r="D2556"/>
    </row>
    <row r="2557" spans="1:4" ht="12" customHeight="1" x14ac:dyDescent="0.2">
      <c r="A2557"/>
      <c r="B2557"/>
      <c r="C2557"/>
      <c r="D2557"/>
    </row>
    <row r="2558" spans="1:4" ht="12" customHeight="1" x14ac:dyDescent="0.2">
      <c r="A2558"/>
      <c r="B2558"/>
      <c r="C2558"/>
      <c r="D2558"/>
    </row>
    <row r="2559" spans="1:4" ht="12" customHeight="1" x14ac:dyDescent="0.2">
      <c r="A2559"/>
      <c r="B2559"/>
      <c r="C2559"/>
      <c r="D2559"/>
    </row>
    <row r="2560" spans="1:4" ht="12" customHeight="1" x14ac:dyDescent="0.2">
      <c r="A2560"/>
      <c r="B2560"/>
      <c r="C2560"/>
      <c r="D2560"/>
    </row>
    <row r="2561" spans="1:4" ht="12" customHeight="1" x14ac:dyDescent="0.2">
      <c r="A2561"/>
      <c r="B2561"/>
      <c r="C2561"/>
      <c r="D2561"/>
    </row>
    <row r="2562" spans="1:4" ht="12" customHeight="1" x14ac:dyDescent="0.2">
      <c r="A2562"/>
      <c r="B2562"/>
      <c r="C2562"/>
      <c r="D2562"/>
    </row>
    <row r="2563" spans="1:4" ht="12" customHeight="1" x14ac:dyDescent="0.2">
      <c r="A2563"/>
      <c r="B2563"/>
      <c r="C2563"/>
      <c r="D2563"/>
    </row>
    <row r="2564" spans="1:4" ht="12" customHeight="1" x14ac:dyDescent="0.2">
      <c r="A2564"/>
      <c r="B2564"/>
      <c r="C2564"/>
      <c r="D2564"/>
    </row>
    <row r="2565" spans="1:4" ht="12" customHeight="1" x14ac:dyDescent="0.2">
      <c r="A2565"/>
      <c r="B2565"/>
      <c r="C2565"/>
      <c r="D2565"/>
    </row>
    <row r="2566" spans="1:4" ht="12" customHeight="1" x14ac:dyDescent="0.2">
      <c r="A2566"/>
      <c r="B2566"/>
      <c r="C2566"/>
      <c r="D2566"/>
    </row>
    <row r="2567" spans="1:4" ht="12" customHeight="1" x14ac:dyDescent="0.2">
      <c r="A2567"/>
      <c r="B2567"/>
      <c r="C2567"/>
      <c r="D2567"/>
    </row>
    <row r="2568" spans="1:4" ht="12" customHeight="1" x14ac:dyDescent="0.2">
      <c r="A2568"/>
      <c r="B2568"/>
      <c r="C2568"/>
      <c r="D2568"/>
    </row>
    <row r="2569" spans="1:4" ht="12" customHeight="1" x14ac:dyDescent="0.2">
      <c r="A2569"/>
      <c r="B2569"/>
      <c r="C2569"/>
      <c r="D2569"/>
    </row>
    <row r="2570" spans="1:4" ht="12" customHeight="1" x14ac:dyDescent="0.2">
      <c r="A2570"/>
      <c r="B2570"/>
      <c r="C2570"/>
      <c r="D2570"/>
    </row>
    <row r="2571" spans="1:4" ht="12" customHeight="1" x14ac:dyDescent="0.2">
      <c r="A2571"/>
      <c r="B2571"/>
      <c r="C2571"/>
      <c r="D2571"/>
    </row>
    <row r="2572" spans="1:4" ht="12" customHeight="1" x14ac:dyDescent="0.2">
      <c r="A2572"/>
      <c r="B2572"/>
      <c r="C2572"/>
      <c r="D2572"/>
    </row>
    <row r="2573" spans="1:4" ht="12" customHeight="1" x14ac:dyDescent="0.2">
      <c r="A2573"/>
      <c r="B2573"/>
      <c r="C2573"/>
      <c r="D2573"/>
    </row>
    <row r="2574" spans="1:4" ht="12" customHeight="1" x14ac:dyDescent="0.2">
      <c r="A2574"/>
      <c r="B2574"/>
      <c r="C2574"/>
      <c r="D2574"/>
    </row>
    <row r="2575" spans="1:4" ht="12" customHeight="1" x14ac:dyDescent="0.2">
      <c r="A2575"/>
      <c r="B2575"/>
      <c r="C2575"/>
      <c r="D2575"/>
    </row>
    <row r="2576" spans="1:4" ht="12" customHeight="1" x14ac:dyDescent="0.2">
      <c r="A2576"/>
      <c r="B2576"/>
      <c r="C2576"/>
      <c r="D2576"/>
    </row>
    <row r="2577" spans="1:4" ht="12" customHeight="1" x14ac:dyDescent="0.2">
      <c r="A2577"/>
      <c r="B2577"/>
      <c r="C2577"/>
      <c r="D2577"/>
    </row>
    <row r="2578" spans="1:4" ht="12" customHeight="1" x14ac:dyDescent="0.2">
      <c r="A2578"/>
      <c r="B2578"/>
      <c r="C2578"/>
      <c r="D2578"/>
    </row>
    <row r="2579" spans="1:4" ht="12" customHeight="1" x14ac:dyDescent="0.2">
      <c r="A2579"/>
      <c r="B2579"/>
      <c r="C2579"/>
      <c r="D2579"/>
    </row>
    <row r="2580" spans="1:4" ht="12" customHeight="1" x14ac:dyDescent="0.2">
      <c r="A2580"/>
      <c r="B2580"/>
      <c r="C2580"/>
      <c r="D2580"/>
    </row>
    <row r="2581" spans="1:4" ht="12" customHeight="1" x14ac:dyDescent="0.2">
      <c r="A2581"/>
      <c r="B2581"/>
      <c r="C2581"/>
      <c r="D2581"/>
    </row>
    <row r="2582" spans="1:4" ht="12" customHeight="1" x14ac:dyDescent="0.2">
      <c r="A2582"/>
      <c r="B2582"/>
      <c r="C2582"/>
      <c r="D2582"/>
    </row>
    <row r="2583" spans="1:4" ht="12" customHeight="1" x14ac:dyDescent="0.2">
      <c r="A2583"/>
      <c r="B2583"/>
      <c r="C2583"/>
      <c r="D2583"/>
    </row>
    <row r="2584" spans="1:4" ht="12" customHeight="1" x14ac:dyDescent="0.2">
      <c r="A2584"/>
      <c r="B2584"/>
      <c r="C2584"/>
      <c r="D2584"/>
    </row>
    <row r="2585" spans="1:4" ht="12" customHeight="1" x14ac:dyDescent="0.2">
      <c r="A2585"/>
      <c r="B2585"/>
      <c r="C2585"/>
      <c r="D2585"/>
    </row>
    <row r="2586" spans="1:4" ht="12" customHeight="1" x14ac:dyDescent="0.2">
      <c r="A2586"/>
      <c r="B2586"/>
      <c r="C2586"/>
      <c r="D2586"/>
    </row>
    <row r="2587" spans="1:4" ht="12" customHeight="1" x14ac:dyDescent="0.2">
      <c r="A2587"/>
      <c r="B2587"/>
      <c r="C2587"/>
      <c r="D2587"/>
    </row>
    <row r="2588" spans="1:4" ht="12" customHeight="1" x14ac:dyDescent="0.2">
      <c r="A2588"/>
      <c r="B2588"/>
      <c r="C2588"/>
      <c r="D2588"/>
    </row>
    <row r="2589" spans="1:4" ht="12" customHeight="1" x14ac:dyDescent="0.2">
      <c r="A2589"/>
      <c r="B2589"/>
      <c r="C2589"/>
      <c r="D2589"/>
    </row>
    <row r="2590" spans="1:4" ht="12" customHeight="1" x14ac:dyDescent="0.2">
      <c r="A2590"/>
      <c r="B2590"/>
      <c r="C2590"/>
      <c r="D2590"/>
    </row>
    <row r="2591" spans="1:4" ht="12" customHeight="1" x14ac:dyDescent="0.2">
      <c r="A2591"/>
      <c r="B2591"/>
      <c r="C2591"/>
      <c r="D2591"/>
    </row>
    <row r="2592" spans="1:4" ht="12" customHeight="1" x14ac:dyDescent="0.2">
      <c r="A2592"/>
      <c r="B2592"/>
      <c r="C2592"/>
      <c r="D2592"/>
    </row>
    <row r="2593" spans="1:4" ht="12" customHeight="1" x14ac:dyDescent="0.2">
      <c r="A2593"/>
      <c r="B2593"/>
      <c r="C2593"/>
      <c r="D2593"/>
    </row>
    <row r="2594" spans="1:4" ht="12" customHeight="1" x14ac:dyDescent="0.2">
      <c r="A2594"/>
      <c r="B2594"/>
      <c r="C2594"/>
      <c r="D2594"/>
    </row>
    <row r="2595" spans="1:4" ht="12" customHeight="1" x14ac:dyDescent="0.2">
      <c r="A2595"/>
      <c r="B2595"/>
      <c r="C2595"/>
      <c r="D2595"/>
    </row>
    <row r="2596" spans="1:4" ht="12" customHeight="1" x14ac:dyDescent="0.2">
      <c r="A2596"/>
      <c r="B2596"/>
      <c r="C2596"/>
      <c r="D2596"/>
    </row>
    <row r="2597" spans="1:4" ht="12" customHeight="1" x14ac:dyDescent="0.2">
      <c r="A2597"/>
      <c r="B2597"/>
      <c r="C2597"/>
      <c r="D2597"/>
    </row>
    <row r="2598" spans="1:4" ht="12" customHeight="1" x14ac:dyDescent="0.2">
      <c r="A2598"/>
      <c r="B2598"/>
      <c r="C2598"/>
      <c r="D2598"/>
    </row>
    <row r="2599" spans="1:4" ht="12" customHeight="1" x14ac:dyDescent="0.2">
      <c r="A2599"/>
      <c r="B2599"/>
      <c r="C2599"/>
      <c r="D2599"/>
    </row>
    <row r="2600" spans="1:4" ht="12" customHeight="1" x14ac:dyDescent="0.2">
      <c r="A2600"/>
      <c r="B2600"/>
      <c r="C2600"/>
      <c r="D2600"/>
    </row>
    <row r="2601" spans="1:4" ht="12" customHeight="1" x14ac:dyDescent="0.2">
      <c r="A2601"/>
      <c r="B2601"/>
      <c r="C2601"/>
      <c r="D2601"/>
    </row>
    <row r="2602" spans="1:4" ht="12" customHeight="1" x14ac:dyDescent="0.2">
      <c r="A2602"/>
      <c r="B2602"/>
      <c r="C2602"/>
      <c r="D2602"/>
    </row>
    <row r="2603" spans="1:4" ht="12" customHeight="1" x14ac:dyDescent="0.2">
      <c r="A2603"/>
      <c r="B2603"/>
      <c r="C2603"/>
      <c r="D2603"/>
    </row>
    <row r="2604" spans="1:4" ht="12" customHeight="1" x14ac:dyDescent="0.2">
      <c r="A2604"/>
      <c r="B2604"/>
      <c r="C2604"/>
      <c r="D2604"/>
    </row>
    <row r="2605" spans="1:4" ht="12" customHeight="1" x14ac:dyDescent="0.2">
      <c r="A2605"/>
      <c r="B2605"/>
      <c r="C2605"/>
      <c r="D2605"/>
    </row>
    <row r="2606" spans="1:4" ht="12" customHeight="1" x14ac:dyDescent="0.2">
      <c r="A2606"/>
      <c r="B2606"/>
      <c r="C2606"/>
      <c r="D2606"/>
    </row>
    <row r="2607" spans="1:4" ht="12" customHeight="1" x14ac:dyDescent="0.2">
      <c r="A2607"/>
      <c r="B2607"/>
      <c r="C2607"/>
      <c r="D2607"/>
    </row>
    <row r="2608" spans="1:4" ht="12" customHeight="1" x14ac:dyDescent="0.2">
      <c r="A2608"/>
      <c r="B2608"/>
      <c r="C2608"/>
      <c r="D2608"/>
    </row>
    <row r="2609" spans="1:4" ht="12" customHeight="1" x14ac:dyDescent="0.2">
      <c r="A2609"/>
      <c r="B2609"/>
      <c r="C2609"/>
      <c r="D2609"/>
    </row>
    <row r="2610" spans="1:4" ht="12" customHeight="1" x14ac:dyDescent="0.2">
      <c r="A2610"/>
      <c r="B2610"/>
      <c r="C2610"/>
      <c r="D2610"/>
    </row>
    <row r="2611" spans="1:4" ht="12" customHeight="1" x14ac:dyDescent="0.2">
      <c r="A2611"/>
      <c r="B2611"/>
      <c r="C2611"/>
      <c r="D2611"/>
    </row>
    <row r="2612" spans="1:4" ht="12" customHeight="1" x14ac:dyDescent="0.2">
      <c r="A2612"/>
      <c r="B2612"/>
      <c r="C2612"/>
      <c r="D2612"/>
    </row>
    <row r="2613" spans="1:4" ht="12" customHeight="1" x14ac:dyDescent="0.2">
      <c r="A2613"/>
      <c r="B2613"/>
      <c r="C2613"/>
      <c r="D2613"/>
    </row>
    <row r="2614" spans="1:4" ht="12" customHeight="1" x14ac:dyDescent="0.2">
      <c r="A2614"/>
      <c r="B2614"/>
      <c r="C2614"/>
      <c r="D2614"/>
    </row>
    <row r="2615" spans="1:4" ht="12" customHeight="1" x14ac:dyDescent="0.2">
      <c r="A2615"/>
      <c r="B2615"/>
      <c r="C2615"/>
      <c r="D2615"/>
    </row>
    <row r="2616" spans="1:4" ht="12" customHeight="1" x14ac:dyDescent="0.2">
      <c r="A2616"/>
      <c r="B2616"/>
      <c r="C2616"/>
      <c r="D2616"/>
    </row>
    <row r="2617" spans="1:4" ht="12" customHeight="1" x14ac:dyDescent="0.2">
      <c r="A2617"/>
      <c r="B2617"/>
      <c r="C2617"/>
      <c r="D2617"/>
    </row>
    <row r="2618" spans="1:4" ht="12" customHeight="1" x14ac:dyDescent="0.2">
      <c r="A2618"/>
      <c r="B2618"/>
      <c r="C2618"/>
      <c r="D2618"/>
    </row>
    <row r="2619" spans="1:4" ht="12" customHeight="1" x14ac:dyDescent="0.2">
      <c r="A2619"/>
      <c r="B2619"/>
      <c r="C2619"/>
      <c r="D2619"/>
    </row>
    <row r="2620" spans="1:4" ht="12" customHeight="1" x14ac:dyDescent="0.2">
      <c r="A2620"/>
      <c r="B2620"/>
      <c r="C2620"/>
      <c r="D2620"/>
    </row>
    <row r="2621" spans="1:4" ht="12" customHeight="1" x14ac:dyDescent="0.2">
      <c r="A2621"/>
      <c r="B2621"/>
      <c r="C2621"/>
      <c r="D2621"/>
    </row>
    <row r="2622" spans="1:4" ht="12" customHeight="1" x14ac:dyDescent="0.2">
      <c r="A2622"/>
      <c r="B2622"/>
      <c r="C2622"/>
      <c r="D2622"/>
    </row>
    <row r="2623" spans="1:4" ht="12" customHeight="1" x14ac:dyDescent="0.2">
      <c r="A2623"/>
      <c r="B2623"/>
      <c r="C2623"/>
      <c r="D2623"/>
    </row>
    <row r="2624" spans="1:4" ht="12" customHeight="1" x14ac:dyDescent="0.2">
      <c r="A2624"/>
      <c r="B2624"/>
      <c r="C2624"/>
      <c r="D2624"/>
    </row>
    <row r="2625" spans="1:4" ht="12" customHeight="1" x14ac:dyDescent="0.2">
      <c r="A2625"/>
      <c r="B2625"/>
      <c r="C2625"/>
      <c r="D2625"/>
    </row>
    <row r="2626" spans="1:4" ht="12" customHeight="1" x14ac:dyDescent="0.2">
      <c r="A2626"/>
      <c r="B2626"/>
      <c r="C2626"/>
      <c r="D2626"/>
    </row>
    <row r="2627" spans="1:4" ht="12" customHeight="1" x14ac:dyDescent="0.2">
      <c r="A2627"/>
      <c r="B2627"/>
      <c r="C2627"/>
      <c r="D2627"/>
    </row>
    <row r="2628" spans="1:4" ht="12" customHeight="1" x14ac:dyDescent="0.2">
      <c r="A2628"/>
      <c r="B2628"/>
      <c r="C2628"/>
      <c r="D2628"/>
    </row>
    <row r="2629" spans="1:4" ht="12" customHeight="1" x14ac:dyDescent="0.2">
      <c r="A2629"/>
      <c r="B2629"/>
      <c r="C2629"/>
      <c r="D2629"/>
    </row>
    <row r="2630" spans="1:4" ht="12" customHeight="1" x14ac:dyDescent="0.2">
      <c r="A2630"/>
      <c r="B2630"/>
      <c r="C2630"/>
      <c r="D2630"/>
    </row>
    <row r="2631" spans="1:4" ht="12" customHeight="1" x14ac:dyDescent="0.2">
      <c r="A2631"/>
      <c r="B2631"/>
      <c r="C2631"/>
      <c r="D2631"/>
    </row>
    <row r="2632" spans="1:4" ht="12" customHeight="1" x14ac:dyDescent="0.2">
      <c r="A2632"/>
      <c r="B2632"/>
      <c r="C2632"/>
      <c r="D2632"/>
    </row>
    <row r="2633" spans="1:4" ht="12" customHeight="1" x14ac:dyDescent="0.2">
      <c r="A2633"/>
      <c r="B2633"/>
      <c r="C2633"/>
      <c r="D2633"/>
    </row>
    <row r="2634" spans="1:4" ht="12" customHeight="1" x14ac:dyDescent="0.2">
      <c r="A2634"/>
      <c r="B2634"/>
      <c r="C2634"/>
      <c r="D2634"/>
    </row>
    <row r="2635" spans="1:4" ht="12" customHeight="1" x14ac:dyDescent="0.2">
      <c r="A2635"/>
      <c r="B2635"/>
      <c r="C2635"/>
      <c r="D2635"/>
    </row>
    <row r="2636" spans="1:4" ht="12" customHeight="1" x14ac:dyDescent="0.2">
      <c r="A2636"/>
      <c r="B2636"/>
      <c r="C2636"/>
      <c r="D2636"/>
    </row>
    <row r="2637" spans="1:4" ht="12" customHeight="1" x14ac:dyDescent="0.2">
      <c r="A2637"/>
      <c r="B2637"/>
      <c r="C2637"/>
      <c r="D2637"/>
    </row>
    <row r="2638" spans="1:4" ht="12" customHeight="1" x14ac:dyDescent="0.2">
      <c r="A2638"/>
      <c r="B2638"/>
      <c r="C2638"/>
      <c r="D2638"/>
    </row>
    <row r="2639" spans="1:4" ht="12" customHeight="1" x14ac:dyDescent="0.2">
      <c r="A2639"/>
      <c r="B2639"/>
      <c r="C2639"/>
      <c r="D2639"/>
    </row>
    <row r="2640" spans="1:4" ht="12" customHeight="1" x14ac:dyDescent="0.2">
      <c r="A2640"/>
      <c r="B2640"/>
      <c r="C2640"/>
      <c r="D2640"/>
    </row>
    <row r="2641" spans="1:4" ht="12" customHeight="1" x14ac:dyDescent="0.2">
      <c r="A2641"/>
      <c r="B2641"/>
      <c r="C2641"/>
      <c r="D2641"/>
    </row>
    <row r="2642" spans="1:4" ht="12" customHeight="1" x14ac:dyDescent="0.2">
      <c r="A2642"/>
      <c r="B2642"/>
      <c r="C2642"/>
      <c r="D2642"/>
    </row>
    <row r="2643" spans="1:4" ht="12" customHeight="1" x14ac:dyDescent="0.2">
      <c r="A2643"/>
      <c r="B2643"/>
      <c r="C2643"/>
      <c r="D2643"/>
    </row>
    <row r="2644" spans="1:4" ht="12" customHeight="1" x14ac:dyDescent="0.2">
      <c r="A2644"/>
      <c r="B2644"/>
      <c r="C2644"/>
      <c r="D2644"/>
    </row>
    <row r="2645" spans="1:4" ht="12" customHeight="1" x14ac:dyDescent="0.2">
      <c r="A2645"/>
      <c r="B2645"/>
      <c r="C2645"/>
      <c r="D2645"/>
    </row>
    <row r="2646" spans="1:4" ht="12" customHeight="1" x14ac:dyDescent="0.2">
      <c r="A2646"/>
      <c r="B2646"/>
      <c r="C2646"/>
      <c r="D2646"/>
    </row>
    <row r="2647" spans="1:4" ht="12" customHeight="1" x14ac:dyDescent="0.2">
      <c r="A2647"/>
      <c r="B2647"/>
      <c r="C2647"/>
      <c r="D2647"/>
    </row>
    <row r="2648" spans="1:4" ht="12" customHeight="1" x14ac:dyDescent="0.2">
      <c r="A2648"/>
      <c r="B2648"/>
      <c r="C2648"/>
      <c r="D2648"/>
    </row>
    <row r="2649" spans="1:4" ht="12" customHeight="1" x14ac:dyDescent="0.2">
      <c r="A2649"/>
      <c r="B2649"/>
      <c r="C2649"/>
      <c r="D2649"/>
    </row>
    <row r="2650" spans="1:4" ht="12" customHeight="1" x14ac:dyDescent="0.2">
      <c r="A2650"/>
      <c r="B2650"/>
      <c r="C2650"/>
      <c r="D2650"/>
    </row>
    <row r="2651" spans="1:4" ht="12" customHeight="1" x14ac:dyDescent="0.2">
      <c r="A2651"/>
      <c r="B2651"/>
      <c r="C2651"/>
      <c r="D2651"/>
    </row>
    <row r="2652" spans="1:4" ht="12" customHeight="1" x14ac:dyDescent="0.2">
      <c r="A2652"/>
      <c r="B2652"/>
      <c r="C2652"/>
      <c r="D2652"/>
    </row>
    <row r="2653" spans="1:4" ht="12" customHeight="1" x14ac:dyDescent="0.2">
      <c r="A2653"/>
      <c r="B2653"/>
      <c r="C2653"/>
      <c r="D2653"/>
    </row>
    <row r="2654" spans="1:4" ht="12" customHeight="1" x14ac:dyDescent="0.2">
      <c r="A2654"/>
      <c r="B2654"/>
      <c r="C2654"/>
      <c r="D2654"/>
    </row>
    <row r="2655" spans="1:4" ht="12" customHeight="1" x14ac:dyDescent="0.2">
      <c r="A2655"/>
      <c r="B2655"/>
      <c r="C2655"/>
      <c r="D2655"/>
    </row>
    <row r="2656" spans="1:4" ht="12" customHeight="1" x14ac:dyDescent="0.2">
      <c r="A2656"/>
      <c r="B2656"/>
      <c r="C2656"/>
      <c r="D2656"/>
    </row>
    <row r="2657" spans="1:4" ht="12" customHeight="1" x14ac:dyDescent="0.2">
      <c r="A2657"/>
      <c r="B2657"/>
      <c r="C2657"/>
      <c r="D2657"/>
    </row>
    <row r="2658" spans="1:4" ht="12" customHeight="1" x14ac:dyDescent="0.2">
      <c r="A2658"/>
      <c r="B2658"/>
      <c r="C2658"/>
      <c r="D2658"/>
    </row>
    <row r="2659" spans="1:4" ht="12" customHeight="1" x14ac:dyDescent="0.2">
      <c r="A2659"/>
      <c r="B2659"/>
      <c r="C2659"/>
      <c r="D2659"/>
    </row>
    <row r="2660" spans="1:4" ht="12" customHeight="1" x14ac:dyDescent="0.2">
      <c r="A2660"/>
      <c r="B2660"/>
      <c r="C2660"/>
      <c r="D2660"/>
    </row>
    <row r="2661" spans="1:4" ht="12" customHeight="1" x14ac:dyDescent="0.2">
      <c r="A2661"/>
      <c r="B2661"/>
      <c r="C2661"/>
      <c r="D2661"/>
    </row>
    <row r="2662" spans="1:4" ht="12" customHeight="1" x14ac:dyDescent="0.2">
      <c r="A2662"/>
      <c r="B2662"/>
      <c r="C2662"/>
      <c r="D2662"/>
    </row>
    <row r="2663" spans="1:4" ht="12" customHeight="1" x14ac:dyDescent="0.2">
      <c r="A2663"/>
      <c r="B2663"/>
      <c r="C2663"/>
      <c r="D2663"/>
    </row>
    <row r="2664" spans="1:4" ht="12" customHeight="1" x14ac:dyDescent="0.2">
      <c r="A2664"/>
      <c r="B2664"/>
      <c r="C2664"/>
      <c r="D2664"/>
    </row>
    <row r="2665" spans="1:4" ht="12" customHeight="1" x14ac:dyDescent="0.2">
      <c r="A2665"/>
      <c r="B2665"/>
      <c r="C2665"/>
      <c r="D2665"/>
    </row>
    <row r="2666" spans="1:4" ht="12" customHeight="1" x14ac:dyDescent="0.2">
      <c r="A2666"/>
      <c r="B2666"/>
      <c r="C2666"/>
      <c r="D2666"/>
    </row>
    <row r="2667" spans="1:4" ht="12" customHeight="1" x14ac:dyDescent="0.2">
      <c r="A2667"/>
      <c r="B2667"/>
      <c r="C2667"/>
      <c r="D2667"/>
    </row>
    <row r="2668" spans="1:4" ht="12" customHeight="1" x14ac:dyDescent="0.2">
      <c r="A2668"/>
      <c r="B2668"/>
      <c r="C2668"/>
      <c r="D2668"/>
    </row>
    <row r="2669" spans="1:4" ht="12" customHeight="1" x14ac:dyDescent="0.2">
      <c r="A2669"/>
      <c r="B2669"/>
      <c r="C2669"/>
      <c r="D2669"/>
    </row>
    <row r="2670" spans="1:4" ht="12" customHeight="1" x14ac:dyDescent="0.2">
      <c r="A2670"/>
      <c r="B2670"/>
      <c r="C2670"/>
      <c r="D2670"/>
    </row>
    <row r="2671" spans="1:4" ht="12" customHeight="1" x14ac:dyDescent="0.2">
      <c r="A2671"/>
      <c r="B2671"/>
      <c r="C2671"/>
      <c r="D2671"/>
    </row>
    <row r="2672" spans="1:4" ht="12" customHeight="1" x14ac:dyDescent="0.2">
      <c r="A2672"/>
      <c r="B2672"/>
      <c r="C2672"/>
      <c r="D2672"/>
    </row>
    <row r="2673" spans="1:4" ht="12" customHeight="1" x14ac:dyDescent="0.2">
      <c r="A2673"/>
      <c r="B2673"/>
      <c r="C2673"/>
      <c r="D2673"/>
    </row>
    <row r="2674" spans="1:4" ht="12" customHeight="1" x14ac:dyDescent="0.2">
      <c r="A2674"/>
      <c r="B2674"/>
      <c r="C2674"/>
      <c r="D2674"/>
    </row>
    <row r="2675" spans="1:4" ht="12" customHeight="1" x14ac:dyDescent="0.2">
      <c r="A2675"/>
      <c r="B2675"/>
      <c r="C2675"/>
      <c r="D2675"/>
    </row>
    <row r="2676" spans="1:4" ht="12" customHeight="1" x14ac:dyDescent="0.2">
      <c r="A2676"/>
      <c r="B2676"/>
      <c r="C2676"/>
      <c r="D2676"/>
    </row>
    <row r="2677" spans="1:4" ht="12" customHeight="1" x14ac:dyDescent="0.2">
      <c r="A2677"/>
      <c r="B2677"/>
      <c r="C2677"/>
      <c r="D2677"/>
    </row>
    <row r="2678" spans="1:4" ht="12" customHeight="1" x14ac:dyDescent="0.2">
      <c r="A2678"/>
      <c r="B2678"/>
      <c r="C2678"/>
      <c r="D2678"/>
    </row>
    <row r="2679" spans="1:4" ht="12" customHeight="1" x14ac:dyDescent="0.2">
      <c r="A2679"/>
      <c r="B2679"/>
      <c r="C2679"/>
      <c r="D2679"/>
    </row>
    <row r="2680" spans="1:4" ht="12" customHeight="1" x14ac:dyDescent="0.2">
      <c r="A2680"/>
      <c r="B2680"/>
      <c r="C2680"/>
      <c r="D2680"/>
    </row>
    <row r="2681" spans="1:4" ht="12" customHeight="1" x14ac:dyDescent="0.2">
      <c r="A2681"/>
      <c r="B2681"/>
      <c r="C2681"/>
      <c r="D2681"/>
    </row>
    <row r="2682" spans="1:4" ht="12" customHeight="1" x14ac:dyDescent="0.2">
      <c r="A2682"/>
      <c r="B2682"/>
      <c r="C2682"/>
      <c r="D2682"/>
    </row>
    <row r="2683" spans="1:4" ht="12" customHeight="1" x14ac:dyDescent="0.2">
      <c r="A2683"/>
      <c r="B2683"/>
      <c r="C2683"/>
      <c r="D2683"/>
    </row>
    <row r="2684" spans="1:4" ht="12" customHeight="1" x14ac:dyDescent="0.2">
      <c r="A2684"/>
      <c r="B2684"/>
      <c r="C2684"/>
      <c r="D2684"/>
    </row>
    <row r="2685" spans="1:4" ht="12" customHeight="1" x14ac:dyDescent="0.2">
      <c r="A2685"/>
      <c r="B2685"/>
      <c r="C2685"/>
      <c r="D2685"/>
    </row>
    <row r="2686" spans="1:4" ht="12" customHeight="1" x14ac:dyDescent="0.2">
      <c r="A2686"/>
      <c r="B2686"/>
      <c r="C2686"/>
      <c r="D2686"/>
    </row>
    <row r="2687" spans="1:4" ht="12" customHeight="1" x14ac:dyDescent="0.2">
      <c r="A2687"/>
      <c r="B2687"/>
      <c r="C2687"/>
      <c r="D2687"/>
    </row>
    <row r="2688" spans="1:4" ht="12" customHeight="1" x14ac:dyDescent="0.2">
      <c r="A2688"/>
      <c r="B2688"/>
      <c r="C2688"/>
      <c r="D2688"/>
    </row>
    <row r="2689" spans="1:4" ht="12" customHeight="1" x14ac:dyDescent="0.2">
      <c r="A2689"/>
      <c r="B2689"/>
      <c r="C2689"/>
      <c r="D2689"/>
    </row>
    <row r="2690" spans="1:4" ht="12" customHeight="1" x14ac:dyDescent="0.2">
      <c r="A2690"/>
      <c r="B2690"/>
      <c r="C2690"/>
      <c r="D2690"/>
    </row>
    <row r="2691" spans="1:4" ht="12" customHeight="1" x14ac:dyDescent="0.2">
      <c r="A2691"/>
      <c r="B2691"/>
      <c r="C2691"/>
      <c r="D2691"/>
    </row>
    <row r="2692" spans="1:4" ht="12" customHeight="1" x14ac:dyDescent="0.2">
      <c r="A2692"/>
      <c r="B2692"/>
      <c r="C2692"/>
      <c r="D2692"/>
    </row>
    <row r="2693" spans="1:4" ht="12" customHeight="1" x14ac:dyDescent="0.2">
      <c r="A2693"/>
      <c r="B2693"/>
      <c r="C2693"/>
      <c r="D2693"/>
    </row>
    <row r="2694" spans="1:4" ht="12" customHeight="1" x14ac:dyDescent="0.2">
      <c r="A2694"/>
      <c r="B2694"/>
      <c r="C2694"/>
      <c r="D2694"/>
    </row>
    <row r="2695" spans="1:4" ht="12" customHeight="1" x14ac:dyDescent="0.2">
      <c r="A2695"/>
      <c r="B2695"/>
      <c r="C2695"/>
      <c r="D2695"/>
    </row>
    <row r="2696" spans="1:4" ht="12" customHeight="1" x14ac:dyDescent="0.2">
      <c r="A2696"/>
      <c r="B2696"/>
      <c r="C2696"/>
      <c r="D2696"/>
    </row>
    <row r="2697" spans="1:4" ht="12" customHeight="1" x14ac:dyDescent="0.2">
      <c r="A2697"/>
      <c r="B2697"/>
      <c r="C2697"/>
      <c r="D2697"/>
    </row>
    <row r="2698" spans="1:4" ht="12" customHeight="1" x14ac:dyDescent="0.2">
      <c r="A2698"/>
      <c r="B2698"/>
      <c r="C2698"/>
      <c r="D2698"/>
    </row>
    <row r="2699" spans="1:4" ht="12" customHeight="1" x14ac:dyDescent="0.2">
      <c r="A2699"/>
      <c r="B2699"/>
      <c r="C2699"/>
      <c r="D2699"/>
    </row>
    <row r="2700" spans="1:4" ht="12" customHeight="1" x14ac:dyDescent="0.2">
      <c r="A2700"/>
      <c r="B2700"/>
      <c r="C2700"/>
      <c r="D2700"/>
    </row>
    <row r="2701" spans="1:4" ht="12" customHeight="1" x14ac:dyDescent="0.2">
      <c r="A2701"/>
      <c r="B2701"/>
      <c r="C2701"/>
      <c r="D2701"/>
    </row>
    <row r="2702" spans="1:4" ht="12" customHeight="1" x14ac:dyDescent="0.2">
      <c r="A2702"/>
      <c r="B2702"/>
      <c r="C2702"/>
      <c r="D2702"/>
    </row>
    <row r="2703" spans="1:4" ht="12" customHeight="1" x14ac:dyDescent="0.2">
      <c r="A2703"/>
      <c r="B2703"/>
      <c r="C2703"/>
      <c r="D2703"/>
    </row>
    <row r="2704" spans="1:4" ht="12" customHeight="1" x14ac:dyDescent="0.2">
      <c r="A2704"/>
      <c r="B2704"/>
      <c r="C2704"/>
      <c r="D2704"/>
    </row>
    <row r="2705" spans="1:4" ht="12" customHeight="1" x14ac:dyDescent="0.2">
      <c r="A2705"/>
      <c r="B2705"/>
      <c r="C2705"/>
      <c r="D2705"/>
    </row>
    <row r="2706" spans="1:4" ht="12" customHeight="1" x14ac:dyDescent="0.2">
      <c r="A2706"/>
      <c r="B2706"/>
      <c r="C2706"/>
      <c r="D2706"/>
    </row>
    <row r="2707" spans="1:4" ht="12" customHeight="1" x14ac:dyDescent="0.2">
      <c r="A2707"/>
      <c r="B2707"/>
      <c r="C2707"/>
      <c r="D2707"/>
    </row>
    <row r="2708" spans="1:4" ht="12" customHeight="1" x14ac:dyDescent="0.2">
      <c r="A2708"/>
      <c r="B2708"/>
      <c r="C2708"/>
      <c r="D2708"/>
    </row>
    <row r="2709" spans="1:4" ht="12" customHeight="1" x14ac:dyDescent="0.2">
      <c r="A2709"/>
      <c r="B2709"/>
      <c r="C2709"/>
      <c r="D2709"/>
    </row>
    <row r="2710" spans="1:4" ht="12" customHeight="1" x14ac:dyDescent="0.2">
      <c r="A2710"/>
      <c r="B2710"/>
      <c r="C2710"/>
      <c r="D2710"/>
    </row>
    <row r="2711" spans="1:4" ht="12" customHeight="1" x14ac:dyDescent="0.2">
      <c r="A2711"/>
      <c r="B2711"/>
      <c r="C2711"/>
      <c r="D2711"/>
    </row>
    <row r="2712" spans="1:4" ht="12" customHeight="1" x14ac:dyDescent="0.2">
      <c r="A2712"/>
      <c r="B2712"/>
      <c r="C2712"/>
      <c r="D2712"/>
    </row>
    <row r="2713" spans="1:4" ht="12" customHeight="1" x14ac:dyDescent="0.2">
      <c r="A2713"/>
      <c r="B2713"/>
      <c r="C2713"/>
      <c r="D2713"/>
    </row>
    <row r="2714" spans="1:4" ht="12" customHeight="1" x14ac:dyDescent="0.2">
      <c r="A2714"/>
      <c r="B2714"/>
      <c r="C2714"/>
      <c r="D2714"/>
    </row>
    <row r="2715" spans="1:4" ht="12" customHeight="1" x14ac:dyDescent="0.2">
      <c r="A2715"/>
      <c r="B2715"/>
      <c r="C2715"/>
      <c r="D2715"/>
    </row>
    <row r="2716" spans="1:4" ht="12" customHeight="1" x14ac:dyDescent="0.2">
      <c r="A2716"/>
      <c r="B2716"/>
      <c r="C2716"/>
      <c r="D2716"/>
    </row>
    <row r="2717" spans="1:4" ht="12" customHeight="1" x14ac:dyDescent="0.2">
      <c r="A2717"/>
      <c r="B2717"/>
      <c r="C2717"/>
      <c r="D2717"/>
    </row>
    <row r="2718" spans="1:4" ht="12" customHeight="1" x14ac:dyDescent="0.2">
      <c r="A2718"/>
      <c r="B2718"/>
      <c r="C2718"/>
      <c r="D2718"/>
    </row>
    <row r="2719" spans="1:4" ht="12" customHeight="1" x14ac:dyDescent="0.2">
      <c r="A2719"/>
      <c r="B2719"/>
      <c r="C2719"/>
      <c r="D2719"/>
    </row>
    <row r="2720" spans="1:4" ht="12" customHeight="1" x14ac:dyDescent="0.2">
      <c r="A2720"/>
      <c r="B2720"/>
      <c r="C2720"/>
      <c r="D2720"/>
    </row>
    <row r="2721" spans="1:4" ht="12" customHeight="1" x14ac:dyDescent="0.2">
      <c r="A2721"/>
      <c r="B2721"/>
      <c r="C2721"/>
      <c r="D2721"/>
    </row>
    <row r="2722" spans="1:4" ht="12" customHeight="1" x14ac:dyDescent="0.2">
      <c r="A2722"/>
      <c r="B2722"/>
      <c r="C2722"/>
      <c r="D2722"/>
    </row>
    <row r="2723" spans="1:4" ht="12" customHeight="1" x14ac:dyDescent="0.2">
      <c r="A2723"/>
      <c r="B2723"/>
      <c r="C2723"/>
      <c r="D2723"/>
    </row>
    <row r="2724" spans="1:4" ht="12" customHeight="1" x14ac:dyDescent="0.2">
      <c r="A2724"/>
      <c r="B2724"/>
      <c r="C2724"/>
      <c r="D2724"/>
    </row>
    <row r="2725" spans="1:4" ht="12" customHeight="1" x14ac:dyDescent="0.2">
      <c r="A2725"/>
      <c r="B2725"/>
      <c r="C2725"/>
      <c r="D2725"/>
    </row>
    <row r="2726" spans="1:4" ht="12" customHeight="1" x14ac:dyDescent="0.2">
      <c r="A2726"/>
      <c r="B2726"/>
      <c r="C2726"/>
      <c r="D2726"/>
    </row>
    <row r="2727" spans="1:4" ht="12" customHeight="1" x14ac:dyDescent="0.2">
      <c r="A2727"/>
      <c r="B2727"/>
      <c r="C2727"/>
      <c r="D2727"/>
    </row>
    <row r="2728" spans="1:4" ht="12" customHeight="1" x14ac:dyDescent="0.2">
      <c r="A2728"/>
      <c r="B2728"/>
      <c r="C2728"/>
      <c r="D2728"/>
    </row>
    <row r="2729" spans="1:4" ht="12" customHeight="1" x14ac:dyDescent="0.2">
      <c r="A2729"/>
      <c r="B2729"/>
      <c r="C2729"/>
      <c r="D2729"/>
    </row>
    <row r="2730" spans="1:4" ht="12" customHeight="1" x14ac:dyDescent="0.2">
      <c r="A2730"/>
      <c r="B2730"/>
      <c r="C2730"/>
      <c r="D2730"/>
    </row>
    <row r="2731" spans="1:4" ht="12" customHeight="1" x14ac:dyDescent="0.2">
      <c r="A2731"/>
      <c r="B2731"/>
      <c r="C2731"/>
      <c r="D2731"/>
    </row>
    <row r="2732" spans="1:4" ht="12" customHeight="1" x14ac:dyDescent="0.2">
      <c r="A2732"/>
      <c r="B2732"/>
      <c r="C2732"/>
      <c r="D2732"/>
    </row>
    <row r="2733" spans="1:4" ht="12" customHeight="1" x14ac:dyDescent="0.2">
      <c r="A2733"/>
      <c r="B2733"/>
      <c r="C2733"/>
      <c r="D2733"/>
    </row>
    <row r="2734" spans="1:4" ht="12" customHeight="1" x14ac:dyDescent="0.2">
      <c r="A2734"/>
      <c r="B2734"/>
      <c r="C2734"/>
      <c r="D2734"/>
    </row>
    <row r="2735" spans="1:4" ht="12" customHeight="1" x14ac:dyDescent="0.2">
      <c r="A2735"/>
      <c r="B2735"/>
      <c r="C2735"/>
      <c r="D2735"/>
    </row>
    <row r="2736" spans="1:4" ht="12" customHeight="1" x14ac:dyDescent="0.2">
      <c r="A2736"/>
      <c r="B2736"/>
      <c r="C2736"/>
      <c r="D2736"/>
    </row>
    <row r="2737" spans="1:4" ht="12" customHeight="1" x14ac:dyDescent="0.2">
      <c r="A2737"/>
      <c r="B2737"/>
      <c r="C2737"/>
      <c r="D2737"/>
    </row>
    <row r="2738" spans="1:4" ht="12" customHeight="1" x14ac:dyDescent="0.2">
      <c r="A2738"/>
      <c r="B2738"/>
      <c r="C2738"/>
      <c r="D2738"/>
    </row>
    <row r="2739" spans="1:4" ht="12" customHeight="1" x14ac:dyDescent="0.2">
      <c r="A2739"/>
      <c r="B2739"/>
      <c r="C2739"/>
      <c r="D2739"/>
    </row>
    <row r="2740" spans="1:4" ht="12" customHeight="1" x14ac:dyDescent="0.2">
      <c r="A2740"/>
      <c r="B2740"/>
      <c r="C2740"/>
      <c r="D2740"/>
    </row>
    <row r="2741" spans="1:4" ht="12" customHeight="1" x14ac:dyDescent="0.2">
      <c r="A2741"/>
      <c r="B2741"/>
      <c r="C2741"/>
      <c r="D2741"/>
    </row>
    <row r="2742" spans="1:4" ht="12" customHeight="1" x14ac:dyDescent="0.2">
      <c r="A2742"/>
      <c r="B2742"/>
      <c r="C2742"/>
      <c r="D2742"/>
    </row>
    <row r="2743" spans="1:4" ht="12" customHeight="1" x14ac:dyDescent="0.2">
      <c r="A2743"/>
      <c r="B2743"/>
      <c r="C2743"/>
      <c r="D2743"/>
    </row>
    <row r="2744" spans="1:4" ht="12" customHeight="1" x14ac:dyDescent="0.2">
      <c r="A2744"/>
      <c r="B2744"/>
      <c r="C2744"/>
      <c r="D2744"/>
    </row>
    <row r="2745" spans="1:4" ht="12" customHeight="1" x14ac:dyDescent="0.2">
      <c r="A2745"/>
      <c r="B2745"/>
      <c r="C2745"/>
      <c r="D2745"/>
    </row>
    <row r="2746" spans="1:4" ht="12" customHeight="1" x14ac:dyDescent="0.2">
      <c r="A2746"/>
      <c r="B2746"/>
      <c r="C2746"/>
      <c r="D2746"/>
    </row>
    <row r="2747" spans="1:4" ht="12" customHeight="1" x14ac:dyDescent="0.2">
      <c r="A2747"/>
      <c r="B2747"/>
      <c r="C2747"/>
      <c r="D2747"/>
    </row>
    <row r="2748" spans="1:4" ht="12" customHeight="1" x14ac:dyDescent="0.2">
      <c r="A2748"/>
      <c r="B2748"/>
      <c r="C2748"/>
      <c r="D2748"/>
    </row>
    <row r="2749" spans="1:4" ht="12" customHeight="1" x14ac:dyDescent="0.2">
      <c r="A2749"/>
      <c r="B2749"/>
      <c r="C2749"/>
      <c r="D2749"/>
    </row>
    <row r="2750" spans="1:4" ht="12" customHeight="1" x14ac:dyDescent="0.2">
      <c r="A2750"/>
      <c r="B2750"/>
      <c r="C2750"/>
      <c r="D2750"/>
    </row>
    <row r="2751" spans="1:4" ht="12" customHeight="1" x14ac:dyDescent="0.2">
      <c r="A2751"/>
      <c r="B2751"/>
      <c r="C2751"/>
      <c r="D2751"/>
    </row>
    <row r="2752" spans="1:4" ht="12" customHeight="1" x14ac:dyDescent="0.2">
      <c r="A2752"/>
      <c r="B2752"/>
      <c r="C2752"/>
      <c r="D2752"/>
    </row>
    <row r="2753" spans="1:4" ht="12" customHeight="1" x14ac:dyDescent="0.2">
      <c r="A2753"/>
      <c r="B2753"/>
      <c r="C2753"/>
      <c r="D2753"/>
    </row>
    <row r="2754" spans="1:4" ht="12" customHeight="1" x14ac:dyDescent="0.2">
      <c r="A2754"/>
      <c r="B2754"/>
      <c r="C2754"/>
      <c r="D2754"/>
    </row>
    <row r="2755" spans="1:4" ht="12" customHeight="1" x14ac:dyDescent="0.2">
      <c r="A2755"/>
      <c r="B2755"/>
      <c r="C2755"/>
      <c r="D2755"/>
    </row>
    <row r="2756" spans="1:4" ht="12" customHeight="1" x14ac:dyDescent="0.2">
      <c r="A2756"/>
      <c r="B2756"/>
      <c r="C2756"/>
      <c r="D2756"/>
    </row>
    <row r="2757" spans="1:4" ht="12" customHeight="1" x14ac:dyDescent="0.2">
      <c r="A2757"/>
      <c r="B2757"/>
      <c r="C2757"/>
      <c r="D2757"/>
    </row>
    <row r="2758" spans="1:4" ht="12" customHeight="1" x14ac:dyDescent="0.2">
      <c r="A2758"/>
      <c r="B2758"/>
      <c r="C2758"/>
      <c r="D2758"/>
    </row>
    <row r="2759" spans="1:4" ht="12" customHeight="1" x14ac:dyDescent="0.2">
      <c r="A2759"/>
      <c r="B2759"/>
      <c r="C2759"/>
      <c r="D2759"/>
    </row>
    <row r="2760" spans="1:4" ht="12" customHeight="1" x14ac:dyDescent="0.2">
      <c r="A2760"/>
      <c r="B2760"/>
      <c r="C2760"/>
      <c r="D2760"/>
    </row>
    <row r="2761" spans="1:4" ht="12" customHeight="1" x14ac:dyDescent="0.2">
      <c r="A2761"/>
      <c r="B2761"/>
      <c r="C2761"/>
      <c r="D2761"/>
    </row>
    <row r="2762" spans="1:4" ht="12" customHeight="1" x14ac:dyDescent="0.2">
      <c r="A2762"/>
      <c r="B2762"/>
      <c r="C2762"/>
      <c r="D2762"/>
    </row>
    <row r="2763" spans="1:4" ht="12" customHeight="1" x14ac:dyDescent="0.2">
      <c r="A2763"/>
      <c r="B2763"/>
      <c r="C2763"/>
      <c r="D2763"/>
    </row>
    <row r="2764" spans="1:4" ht="12" customHeight="1" x14ac:dyDescent="0.2">
      <c r="A2764"/>
      <c r="B2764"/>
      <c r="C2764"/>
      <c r="D2764"/>
    </row>
    <row r="2765" spans="1:4" ht="12" customHeight="1" x14ac:dyDescent="0.2">
      <c r="A2765"/>
      <c r="B2765"/>
      <c r="C2765"/>
      <c r="D2765"/>
    </row>
    <row r="2766" spans="1:4" ht="12" customHeight="1" x14ac:dyDescent="0.2">
      <c r="A2766"/>
      <c r="B2766"/>
      <c r="C2766"/>
      <c r="D2766"/>
    </row>
    <row r="2767" spans="1:4" ht="12" customHeight="1" x14ac:dyDescent="0.2">
      <c r="A2767"/>
      <c r="B2767"/>
      <c r="C2767"/>
      <c r="D2767"/>
    </row>
    <row r="2768" spans="1:4" ht="12" customHeight="1" x14ac:dyDescent="0.2">
      <c r="A2768"/>
      <c r="B2768"/>
      <c r="C2768"/>
      <c r="D2768"/>
    </row>
    <row r="2769" spans="1:4" ht="12" customHeight="1" x14ac:dyDescent="0.2">
      <c r="A2769"/>
      <c r="B2769"/>
      <c r="C2769"/>
      <c r="D2769"/>
    </row>
    <row r="2770" spans="1:4" ht="12" customHeight="1" x14ac:dyDescent="0.2">
      <c r="A2770"/>
      <c r="B2770"/>
      <c r="C2770"/>
      <c r="D2770"/>
    </row>
    <row r="2771" spans="1:4" ht="12" customHeight="1" x14ac:dyDescent="0.2">
      <c r="A2771"/>
      <c r="B2771"/>
      <c r="C2771"/>
      <c r="D2771"/>
    </row>
    <row r="2772" spans="1:4" ht="12" customHeight="1" x14ac:dyDescent="0.2">
      <c r="A2772"/>
      <c r="B2772"/>
      <c r="C2772"/>
      <c r="D2772"/>
    </row>
    <row r="2773" spans="1:4" ht="12" customHeight="1" x14ac:dyDescent="0.2">
      <c r="A2773"/>
      <c r="B2773"/>
      <c r="C2773"/>
      <c r="D2773"/>
    </row>
    <row r="2774" spans="1:4" ht="12" customHeight="1" x14ac:dyDescent="0.2">
      <c r="A2774"/>
      <c r="B2774"/>
      <c r="C2774"/>
      <c r="D2774"/>
    </row>
    <row r="2775" spans="1:4" ht="12" customHeight="1" x14ac:dyDescent="0.2">
      <c r="A2775"/>
      <c r="B2775"/>
      <c r="C2775"/>
      <c r="D2775"/>
    </row>
    <row r="2776" spans="1:4" ht="12" customHeight="1" x14ac:dyDescent="0.2">
      <c r="A2776"/>
      <c r="B2776"/>
      <c r="C2776"/>
      <c r="D2776"/>
    </row>
    <row r="2777" spans="1:4" ht="12" customHeight="1" x14ac:dyDescent="0.2">
      <c r="A2777"/>
      <c r="B2777"/>
      <c r="C2777"/>
      <c r="D2777"/>
    </row>
    <row r="2778" spans="1:4" ht="12" customHeight="1" x14ac:dyDescent="0.2">
      <c r="A2778"/>
      <c r="B2778"/>
      <c r="C2778"/>
      <c r="D2778"/>
    </row>
    <row r="2779" spans="1:4" ht="12" customHeight="1" x14ac:dyDescent="0.2">
      <c r="A2779"/>
      <c r="B2779"/>
      <c r="C2779"/>
      <c r="D2779"/>
    </row>
    <row r="2780" spans="1:4" ht="12" customHeight="1" x14ac:dyDescent="0.2">
      <c r="A2780"/>
      <c r="B2780"/>
      <c r="C2780"/>
      <c r="D2780"/>
    </row>
    <row r="2781" spans="1:4" ht="12" customHeight="1" x14ac:dyDescent="0.2">
      <c r="A2781"/>
      <c r="B2781"/>
      <c r="C2781"/>
      <c r="D2781"/>
    </row>
    <row r="2782" spans="1:4" ht="12" customHeight="1" x14ac:dyDescent="0.2">
      <c r="A2782"/>
      <c r="B2782"/>
      <c r="C2782"/>
      <c r="D2782"/>
    </row>
    <row r="2783" spans="1:4" ht="12" customHeight="1" x14ac:dyDescent="0.2">
      <c r="A2783"/>
      <c r="B2783"/>
      <c r="C2783"/>
      <c r="D2783"/>
    </row>
    <row r="2784" spans="1:4" ht="12" customHeight="1" x14ac:dyDescent="0.2">
      <c r="A2784"/>
      <c r="B2784"/>
      <c r="C2784"/>
      <c r="D2784"/>
    </row>
    <row r="2785" spans="1:4" ht="12" customHeight="1" x14ac:dyDescent="0.2">
      <c r="A2785"/>
      <c r="B2785"/>
      <c r="C2785"/>
      <c r="D2785"/>
    </row>
    <row r="2786" spans="1:4" ht="12" customHeight="1" x14ac:dyDescent="0.2">
      <c r="A2786"/>
      <c r="B2786"/>
      <c r="C2786"/>
      <c r="D2786"/>
    </row>
    <row r="2787" spans="1:4" ht="12" customHeight="1" x14ac:dyDescent="0.2">
      <c r="A2787"/>
      <c r="B2787"/>
      <c r="C2787"/>
      <c r="D2787"/>
    </row>
    <row r="2788" spans="1:4" ht="12" customHeight="1" x14ac:dyDescent="0.2">
      <c r="A2788"/>
      <c r="B2788"/>
      <c r="C2788"/>
      <c r="D2788"/>
    </row>
    <row r="2789" spans="1:4" ht="12" customHeight="1" x14ac:dyDescent="0.2">
      <c r="A2789"/>
      <c r="B2789"/>
      <c r="C2789"/>
      <c r="D2789"/>
    </row>
    <row r="2790" spans="1:4" ht="12" customHeight="1" x14ac:dyDescent="0.2">
      <c r="A2790"/>
      <c r="B2790"/>
      <c r="C2790"/>
      <c r="D2790"/>
    </row>
    <row r="2791" spans="1:4" ht="12" customHeight="1" x14ac:dyDescent="0.2">
      <c r="A2791"/>
      <c r="B2791"/>
      <c r="C2791"/>
      <c r="D2791"/>
    </row>
    <row r="2792" spans="1:4" ht="12" customHeight="1" x14ac:dyDescent="0.2">
      <c r="A2792"/>
      <c r="B2792"/>
      <c r="C2792"/>
      <c r="D2792"/>
    </row>
    <row r="2793" spans="1:4" ht="12" customHeight="1" x14ac:dyDescent="0.2">
      <c r="A2793"/>
      <c r="B2793"/>
      <c r="C2793"/>
      <c r="D2793"/>
    </row>
    <row r="2794" spans="1:4" ht="12" customHeight="1" x14ac:dyDescent="0.2">
      <c r="A2794"/>
      <c r="B2794"/>
      <c r="C2794"/>
      <c r="D2794"/>
    </row>
    <row r="2795" spans="1:4" ht="12" customHeight="1" x14ac:dyDescent="0.2">
      <c r="A2795"/>
      <c r="B2795"/>
      <c r="C2795"/>
      <c r="D2795"/>
    </row>
    <row r="2796" spans="1:4" ht="12" customHeight="1" x14ac:dyDescent="0.2">
      <c r="A2796"/>
      <c r="B2796"/>
      <c r="C2796"/>
      <c r="D2796"/>
    </row>
    <row r="2797" spans="1:4" ht="12" customHeight="1" x14ac:dyDescent="0.2">
      <c r="A2797"/>
      <c r="B2797"/>
      <c r="C2797"/>
      <c r="D2797"/>
    </row>
    <row r="2798" spans="1:4" ht="12" customHeight="1" x14ac:dyDescent="0.2">
      <c r="A2798"/>
      <c r="B2798"/>
      <c r="C2798"/>
      <c r="D2798"/>
    </row>
    <row r="2799" spans="1:4" ht="12" customHeight="1" x14ac:dyDescent="0.2">
      <c r="A2799"/>
      <c r="B2799"/>
      <c r="C2799"/>
      <c r="D2799"/>
    </row>
    <row r="2800" spans="1:4" ht="12" customHeight="1" x14ac:dyDescent="0.2">
      <c r="A2800"/>
      <c r="B2800"/>
      <c r="C2800"/>
      <c r="D2800"/>
    </row>
    <row r="2801" spans="1:4" ht="12" customHeight="1" x14ac:dyDescent="0.2">
      <c r="A2801"/>
      <c r="B2801"/>
      <c r="C2801"/>
      <c r="D2801"/>
    </row>
    <row r="2802" spans="1:4" ht="12" customHeight="1" x14ac:dyDescent="0.2">
      <c r="A2802"/>
      <c r="B2802"/>
      <c r="C2802"/>
      <c r="D2802"/>
    </row>
    <row r="2803" spans="1:4" ht="12" customHeight="1" x14ac:dyDescent="0.2">
      <c r="A2803"/>
      <c r="B2803"/>
      <c r="C2803"/>
      <c r="D2803"/>
    </row>
    <row r="2804" spans="1:4" ht="12" customHeight="1" x14ac:dyDescent="0.2">
      <c r="A2804"/>
      <c r="B2804"/>
      <c r="C2804"/>
      <c r="D2804"/>
    </row>
    <row r="2805" spans="1:4" ht="12" customHeight="1" x14ac:dyDescent="0.2">
      <c r="A2805"/>
      <c r="B2805"/>
      <c r="C2805"/>
      <c r="D2805"/>
    </row>
    <row r="2806" spans="1:4" ht="12" customHeight="1" x14ac:dyDescent="0.2">
      <c r="A2806"/>
      <c r="B2806"/>
      <c r="C2806"/>
      <c r="D2806"/>
    </row>
    <row r="2807" spans="1:4" ht="12" customHeight="1" x14ac:dyDescent="0.2">
      <c r="A2807"/>
      <c r="B2807"/>
      <c r="C2807"/>
      <c r="D2807"/>
    </row>
    <row r="2808" spans="1:4" ht="12" customHeight="1" x14ac:dyDescent="0.2">
      <c r="A2808"/>
      <c r="B2808"/>
      <c r="C2808"/>
      <c r="D2808"/>
    </row>
    <row r="2809" spans="1:4" ht="12" customHeight="1" x14ac:dyDescent="0.2">
      <c r="A2809"/>
      <c r="B2809"/>
      <c r="C2809"/>
      <c r="D2809"/>
    </row>
    <row r="2810" spans="1:4" ht="12" customHeight="1" x14ac:dyDescent="0.2">
      <c r="A2810"/>
      <c r="B2810"/>
      <c r="C2810"/>
      <c r="D2810"/>
    </row>
    <row r="2811" spans="1:4" ht="12" customHeight="1" x14ac:dyDescent="0.2">
      <c r="A2811"/>
      <c r="B2811"/>
      <c r="C2811"/>
      <c r="D2811"/>
    </row>
    <row r="2812" spans="1:4" ht="12" customHeight="1" x14ac:dyDescent="0.2">
      <c r="A2812"/>
      <c r="B2812"/>
      <c r="C2812"/>
      <c r="D2812"/>
    </row>
    <row r="2813" spans="1:4" ht="12" customHeight="1" x14ac:dyDescent="0.2">
      <c r="A2813"/>
      <c r="B2813"/>
      <c r="C2813"/>
      <c r="D2813"/>
    </row>
    <row r="2814" spans="1:4" ht="12" customHeight="1" x14ac:dyDescent="0.2">
      <c r="A2814"/>
      <c r="B2814"/>
      <c r="C2814"/>
      <c r="D2814"/>
    </row>
    <row r="2815" spans="1:4" ht="12" customHeight="1" x14ac:dyDescent="0.2">
      <c r="A2815"/>
      <c r="B2815"/>
      <c r="C2815"/>
      <c r="D2815"/>
    </row>
    <row r="2816" spans="1:4" ht="12" customHeight="1" x14ac:dyDescent="0.2">
      <c r="A2816"/>
      <c r="B2816"/>
      <c r="C2816"/>
      <c r="D2816"/>
    </row>
    <row r="2817" spans="1:4" ht="12" customHeight="1" x14ac:dyDescent="0.2">
      <c r="A2817"/>
      <c r="B2817"/>
      <c r="C2817"/>
      <c r="D2817"/>
    </row>
    <row r="2818" spans="1:4" ht="12" customHeight="1" x14ac:dyDescent="0.2">
      <c r="A2818"/>
      <c r="B2818"/>
      <c r="C2818"/>
      <c r="D2818"/>
    </row>
    <row r="2819" spans="1:4" ht="12" customHeight="1" x14ac:dyDescent="0.2">
      <c r="A2819"/>
      <c r="B2819"/>
      <c r="C2819"/>
      <c r="D2819"/>
    </row>
    <row r="2820" spans="1:4" ht="12" customHeight="1" x14ac:dyDescent="0.2">
      <c r="A2820"/>
      <c r="B2820"/>
      <c r="C2820"/>
      <c r="D2820"/>
    </row>
    <row r="2821" spans="1:4" ht="12" customHeight="1" x14ac:dyDescent="0.2">
      <c r="A2821"/>
      <c r="B2821"/>
      <c r="C2821"/>
      <c r="D2821"/>
    </row>
    <row r="2822" spans="1:4" ht="12" customHeight="1" x14ac:dyDescent="0.2">
      <c r="A2822"/>
      <c r="B2822"/>
      <c r="C2822"/>
      <c r="D2822"/>
    </row>
    <row r="2823" spans="1:4" ht="12" customHeight="1" x14ac:dyDescent="0.2">
      <c r="A2823"/>
      <c r="B2823"/>
      <c r="C2823"/>
      <c r="D2823"/>
    </row>
    <row r="2824" spans="1:4" ht="12" customHeight="1" x14ac:dyDescent="0.2">
      <c r="A2824"/>
      <c r="B2824"/>
      <c r="C2824"/>
      <c r="D2824"/>
    </row>
    <row r="2825" spans="1:4" ht="12" customHeight="1" x14ac:dyDescent="0.2">
      <c r="A2825"/>
      <c r="B2825"/>
      <c r="C2825"/>
      <c r="D2825"/>
    </row>
    <row r="2826" spans="1:4" ht="12" customHeight="1" x14ac:dyDescent="0.2">
      <c r="A2826"/>
      <c r="B2826"/>
      <c r="C2826"/>
      <c r="D2826"/>
    </row>
    <row r="2827" spans="1:4" ht="12" customHeight="1" x14ac:dyDescent="0.2">
      <c r="A2827"/>
      <c r="B2827"/>
      <c r="C2827"/>
      <c r="D2827"/>
    </row>
    <row r="2828" spans="1:4" ht="12" customHeight="1" x14ac:dyDescent="0.2">
      <c r="A2828"/>
      <c r="B2828"/>
      <c r="C2828"/>
      <c r="D2828"/>
    </row>
    <row r="2829" spans="1:4" ht="12" customHeight="1" x14ac:dyDescent="0.2">
      <c r="A2829"/>
      <c r="B2829"/>
      <c r="C2829"/>
      <c r="D2829"/>
    </row>
    <row r="2830" spans="1:4" ht="12" customHeight="1" x14ac:dyDescent="0.2">
      <c r="A2830"/>
      <c r="B2830"/>
      <c r="C2830"/>
      <c r="D2830"/>
    </row>
    <row r="2831" spans="1:4" ht="12" customHeight="1" x14ac:dyDescent="0.2">
      <c r="A2831"/>
      <c r="B2831"/>
      <c r="C2831"/>
      <c r="D2831"/>
    </row>
    <row r="2832" spans="1:4" ht="12" customHeight="1" x14ac:dyDescent="0.2">
      <c r="A2832"/>
      <c r="B2832"/>
      <c r="C2832"/>
      <c r="D2832"/>
    </row>
    <row r="2833" spans="1:4" ht="12" customHeight="1" x14ac:dyDescent="0.2">
      <c r="A2833"/>
      <c r="B2833"/>
      <c r="C2833"/>
      <c r="D2833"/>
    </row>
    <row r="2834" spans="1:4" ht="12" customHeight="1" x14ac:dyDescent="0.2">
      <c r="A2834"/>
      <c r="B2834"/>
      <c r="C2834"/>
      <c r="D2834"/>
    </row>
    <row r="2835" spans="1:4" ht="12" customHeight="1" x14ac:dyDescent="0.2">
      <c r="A2835"/>
      <c r="B2835"/>
      <c r="C2835"/>
      <c r="D2835"/>
    </row>
    <row r="2836" spans="1:4" ht="12" customHeight="1" x14ac:dyDescent="0.2">
      <c r="A2836"/>
      <c r="B2836"/>
      <c r="C2836"/>
      <c r="D2836"/>
    </row>
    <row r="2837" spans="1:4" ht="12" customHeight="1" x14ac:dyDescent="0.2">
      <c r="A2837"/>
      <c r="B2837"/>
      <c r="C2837"/>
      <c r="D2837"/>
    </row>
    <row r="2838" spans="1:4" ht="12" customHeight="1" x14ac:dyDescent="0.2">
      <c r="A2838"/>
      <c r="B2838"/>
      <c r="C2838"/>
      <c r="D2838"/>
    </row>
    <row r="2839" spans="1:4" ht="12" customHeight="1" x14ac:dyDescent="0.2">
      <c r="A2839"/>
      <c r="B2839"/>
      <c r="C2839"/>
      <c r="D2839"/>
    </row>
    <row r="2840" spans="1:4" ht="12" customHeight="1" x14ac:dyDescent="0.2">
      <c r="A2840"/>
      <c r="B2840"/>
      <c r="C2840"/>
      <c r="D2840"/>
    </row>
    <row r="2841" spans="1:4" ht="12" customHeight="1" x14ac:dyDescent="0.2">
      <c r="A2841"/>
      <c r="B2841"/>
      <c r="C2841"/>
      <c r="D2841"/>
    </row>
    <row r="2842" spans="1:4" ht="12" customHeight="1" x14ac:dyDescent="0.2">
      <c r="A2842"/>
      <c r="B2842"/>
      <c r="C2842"/>
      <c r="D2842"/>
    </row>
    <row r="2843" spans="1:4" ht="12" customHeight="1" x14ac:dyDescent="0.2">
      <c r="A2843"/>
      <c r="B2843"/>
      <c r="C2843"/>
      <c r="D2843"/>
    </row>
    <row r="2844" spans="1:4" ht="12" customHeight="1" x14ac:dyDescent="0.2">
      <c r="A2844"/>
      <c r="B2844"/>
      <c r="C2844"/>
      <c r="D2844"/>
    </row>
    <row r="2845" spans="1:4" ht="12" customHeight="1" x14ac:dyDescent="0.2">
      <c r="A2845"/>
      <c r="B2845"/>
      <c r="C2845"/>
      <c r="D2845"/>
    </row>
    <row r="2846" spans="1:4" ht="12" customHeight="1" x14ac:dyDescent="0.2">
      <c r="A2846"/>
      <c r="B2846"/>
      <c r="C2846"/>
      <c r="D2846"/>
    </row>
    <row r="2847" spans="1:4" ht="12" customHeight="1" x14ac:dyDescent="0.2">
      <c r="A2847"/>
      <c r="B2847"/>
      <c r="C2847"/>
      <c r="D2847"/>
    </row>
    <row r="2848" spans="1:4" ht="12" customHeight="1" x14ac:dyDescent="0.2">
      <c r="A2848"/>
      <c r="B2848"/>
      <c r="C2848"/>
      <c r="D2848"/>
    </row>
    <row r="2849" spans="1:4" ht="12" customHeight="1" x14ac:dyDescent="0.2">
      <c r="A2849"/>
      <c r="B2849"/>
      <c r="C2849"/>
      <c r="D2849"/>
    </row>
    <row r="2850" spans="1:4" ht="12" customHeight="1" x14ac:dyDescent="0.2">
      <c r="A2850"/>
      <c r="B2850"/>
      <c r="C2850"/>
      <c r="D2850"/>
    </row>
    <row r="2851" spans="1:4" ht="12" customHeight="1" x14ac:dyDescent="0.2">
      <c r="A2851"/>
      <c r="B2851"/>
      <c r="C2851"/>
      <c r="D2851"/>
    </row>
    <row r="2852" spans="1:4" ht="12" customHeight="1" x14ac:dyDescent="0.2">
      <c r="A2852"/>
      <c r="B2852"/>
      <c r="C2852"/>
      <c r="D2852"/>
    </row>
    <row r="2853" spans="1:4" ht="12" customHeight="1" x14ac:dyDescent="0.2">
      <c r="A2853"/>
      <c r="B2853"/>
      <c r="C2853"/>
      <c r="D2853"/>
    </row>
    <row r="2854" spans="1:4" ht="12" customHeight="1" x14ac:dyDescent="0.2">
      <c r="A2854"/>
      <c r="B2854"/>
      <c r="C2854"/>
      <c r="D2854"/>
    </row>
    <row r="2855" spans="1:4" ht="12" customHeight="1" x14ac:dyDescent="0.2">
      <c r="A2855"/>
      <c r="B2855"/>
      <c r="C2855"/>
      <c r="D2855"/>
    </row>
    <row r="2856" spans="1:4" ht="12" customHeight="1" x14ac:dyDescent="0.2">
      <c r="A2856"/>
      <c r="B2856"/>
      <c r="C2856"/>
      <c r="D2856"/>
    </row>
    <row r="2857" spans="1:4" ht="12" customHeight="1" x14ac:dyDescent="0.2">
      <c r="A2857"/>
      <c r="B2857"/>
      <c r="C2857"/>
      <c r="D2857"/>
    </row>
    <row r="2858" spans="1:4" ht="12" customHeight="1" x14ac:dyDescent="0.2">
      <c r="A2858"/>
      <c r="B2858"/>
      <c r="C2858"/>
      <c r="D2858"/>
    </row>
    <row r="2859" spans="1:4" ht="12" customHeight="1" x14ac:dyDescent="0.2">
      <c r="A2859"/>
      <c r="B2859"/>
      <c r="C2859"/>
      <c r="D2859"/>
    </row>
    <row r="2860" spans="1:4" ht="12" customHeight="1" x14ac:dyDescent="0.2">
      <c r="A2860"/>
      <c r="B2860"/>
      <c r="C2860"/>
      <c r="D2860"/>
    </row>
    <row r="2861" spans="1:4" ht="12" customHeight="1" x14ac:dyDescent="0.2">
      <c r="A2861"/>
      <c r="B2861"/>
      <c r="C2861"/>
      <c r="D2861"/>
    </row>
    <row r="2862" spans="1:4" ht="12" customHeight="1" x14ac:dyDescent="0.2">
      <c r="A2862"/>
      <c r="B2862"/>
      <c r="C2862"/>
      <c r="D2862"/>
    </row>
    <row r="2863" spans="1:4" ht="12" customHeight="1" x14ac:dyDescent="0.2">
      <c r="A2863"/>
      <c r="B2863"/>
      <c r="C2863"/>
      <c r="D2863"/>
    </row>
    <row r="2864" spans="1:4" ht="12" customHeight="1" x14ac:dyDescent="0.2">
      <c r="A2864"/>
      <c r="B2864"/>
      <c r="C2864"/>
      <c r="D2864"/>
    </row>
    <row r="2865" spans="1:4" ht="12" customHeight="1" x14ac:dyDescent="0.2">
      <c r="A2865"/>
      <c r="B2865"/>
      <c r="C2865"/>
      <c r="D2865"/>
    </row>
    <row r="2866" spans="1:4" ht="12" customHeight="1" x14ac:dyDescent="0.2">
      <c r="A2866"/>
      <c r="B2866"/>
      <c r="C2866"/>
      <c r="D2866"/>
    </row>
    <row r="2867" spans="1:4" ht="12" customHeight="1" x14ac:dyDescent="0.2">
      <c r="A2867"/>
      <c r="B2867"/>
      <c r="C2867"/>
      <c r="D2867"/>
    </row>
    <row r="2868" spans="1:4" ht="12" customHeight="1" x14ac:dyDescent="0.2">
      <c r="A2868"/>
      <c r="B2868"/>
      <c r="C2868"/>
      <c r="D2868"/>
    </row>
    <row r="2869" spans="1:4" ht="12" customHeight="1" x14ac:dyDescent="0.2">
      <c r="A2869"/>
      <c r="B2869"/>
      <c r="C2869"/>
      <c r="D2869"/>
    </row>
    <row r="2870" spans="1:4" ht="12" customHeight="1" x14ac:dyDescent="0.2">
      <c r="A2870"/>
      <c r="B2870"/>
      <c r="C2870"/>
      <c r="D2870"/>
    </row>
    <row r="2871" spans="1:4" ht="12" customHeight="1" x14ac:dyDescent="0.2">
      <c r="A2871"/>
      <c r="B2871"/>
      <c r="C2871"/>
      <c r="D2871"/>
    </row>
    <row r="2872" spans="1:4" ht="12" customHeight="1" x14ac:dyDescent="0.2">
      <c r="A2872"/>
      <c r="B2872"/>
      <c r="C2872"/>
      <c r="D2872"/>
    </row>
    <row r="2873" spans="1:4" ht="12" customHeight="1" x14ac:dyDescent="0.2">
      <c r="A2873"/>
      <c r="B2873"/>
      <c r="C2873"/>
      <c r="D2873"/>
    </row>
    <row r="2874" spans="1:4" ht="12" customHeight="1" x14ac:dyDescent="0.2">
      <c r="A2874"/>
      <c r="B2874"/>
      <c r="C2874"/>
      <c r="D2874"/>
    </row>
    <row r="2875" spans="1:4" ht="12" customHeight="1" x14ac:dyDescent="0.2">
      <c r="A2875"/>
      <c r="B2875"/>
      <c r="C2875"/>
      <c r="D2875"/>
    </row>
    <row r="2876" spans="1:4" ht="12" customHeight="1" x14ac:dyDescent="0.2">
      <c r="A2876"/>
      <c r="B2876"/>
      <c r="C2876"/>
      <c r="D2876"/>
    </row>
    <row r="2877" spans="1:4" ht="12" customHeight="1" x14ac:dyDescent="0.2">
      <c r="A2877"/>
      <c r="B2877"/>
      <c r="C2877"/>
      <c r="D2877"/>
    </row>
    <row r="2878" spans="1:4" ht="12" customHeight="1" x14ac:dyDescent="0.2">
      <c r="A2878"/>
      <c r="B2878"/>
      <c r="C2878"/>
      <c r="D2878"/>
    </row>
    <row r="2879" spans="1:4" ht="12" customHeight="1" x14ac:dyDescent="0.2">
      <c r="A2879"/>
      <c r="B2879"/>
      <c r="C2879"/>
      <c r="D2879"/>
    </row>
    <row r="2880" spans="1:4" ht="12" customHeight="1" x14ac:dyDescent="0.2">
      <c r="A2880"/>
      <c r="B2880"/>
      <c r="C2880"/>
      <c r="D2880"/>
    </row>
    <row r="2881" spans="1:4" ht="12" customHeight="1" x14ac:dyDescent="0.2">
      <c r="A2881"/>
      <c r="B2881"/>
      <c r="C2881"/>
      <c r="D2881"/>
    </row>
    <row r="2882" spans="1:4" ht="12" customHeight="1" x14ac:dyDescent="0.2">
      <c r="A2882"/>
      <c r="B2882"/>
      <c r="C2882"/>
      <c r="D2882"/>
    </row>
    <row r="2883" spans="1:4" ht="12" customHeight="1" x14ac:dyDescent="0.2">
      <c r="A2883"/>
      <c r="B2883"/>
      <c r="C2883"/>
      <c r="D2883"/>
    </row>
    <row r="2884" spans="1:4" ht="12" customHeight="1" x14ac:dyDescent="0.2">
      <c r="A2884"/>
      <c r="B2884"/>
      <c r="C2884"/>
      <c r="D2884"/>
    </row>
    <row r="2885" spans="1:4" ht="12" customHeight="1" x14ac:dyDescent="0.2">
      <c r="A2885"/>
      <c r="B2885"/>
      <c r="C2885"/>
      <c r="D2885"/>
    </row>
    <row r="2886" spans="1:4" ht="12" customHeight="1" x14ac:dyDescent="0.2">
      <c r="A2886"/>
      <c r="B2886"/>
      <c r="C2886"/>
      <c r="D2886"/>
    </row>
  </sheetData>
  <phoneticPr fontId="4"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BX1455"/>
  <sheetViews>
    <sheetView workbookViewId="0"/>
  </sheetViews>
  <sheetFormatPr defaultColWidth="9.140625" defaultRowHeight="12.75" x14ac:dyDescent="0.2"/>
  <cols>
    <col min="1" max="1" width="12.7109375" style="28" customWidth="1"/>
    <col min="2" max="2" width="14" style="28" customWidth="1"/>
    <col min="3" max="3" width="11.85546875" style="28" customWidth="1"/>
    <col min="4" max="4" width="9.5703125" style="28" bestFit="1" customWidth="1"/>
    <col min="5" max="9" width="11.5703125" style="28" bestFit="1" customWidth="1"/>
    <col min="10" max="10" width="10.5703125" style="28" bestFit="1" customWidth="1"/>
    <col min="11" max="14" width="11.5703125" style="28" bestFit="1" customWidth="1"/>
    <col min="15" max="15" width="10.5703125" style="28" bestFit="1" customWidth="1"/>
    <col min="16" max="16" width="9.28515625" style="28" bestFit="1" customWidth="1"/>
    <col min="17" max="18" width="10.5703125" style="28" bestFit="1" customWidth="1"/>
    <col min="19" max="19" width="11.5703125" style="28" bestFit="1" customWidth="1"/>
    <col min="20" max="22" width="10.5703125" style="28" bestFit="1" customWidth="1"/>
    <col min="23" max="23" width="11.5703125" style="28" bestFit="1" customWidth="1"/>
    <col min="24" max="25" width="10.5703125" style="28" bestFit="1" customWidth="1"/>
    <col min="26" max="26" width="12.5703125" style="28" bestFit="1" customWidth="1"/>
    <col min="27" max="27" width="10.5703125" style="28" bestFit="1" customWidth="1"/>
    <col min="28" max="28" width="9.5703125" style="28" bestFit="1" customWidth="1"/>
    <col min="29" max="29" width="10.5703125" style="28" bestFit="1" customWidth="1"/>
    <col min="30" max="30" width="9.5703125" style="28" bestFit="1" customWidth="1"/>
    <col min="31" max="32" width="11.5703125" style="28" bestFit="1" customWidth="1"/>
    <col min="33" max="33" width="10.5703125" style="28" bestFit="1" customWidth="1"/>
    <col min="34" max="39" width="11.5703125" style="28" bestFit="1" customWidth="1"/>
    <col min="40" max="40" width="10.5703125" style="28" bestFit="1" customWidth="1"/>
    <col min="41" max="49" width="11.5703125" style="28" bestFit="1" customWidth="1"/>
    <col min="50" max="50" width="12.5703125" style="28" bestFit="1" customWidth="1"/>
    <col min="51" max="51" width="11.5703125" style="28" bestFit="1" customWidth="1"/>
    <col min="52" max="52" width="12.5703125" style="28" bestFit="1" customWidth="1"/>
    <col min="53" max="54" width="11.5703125" style="28" bestFit="1" customWidth="1"/>
    <col min="55" max="56" width="12.5703125" style="28" bestFit="1" customWidth="1"/>
    <col min="57" max="58" width="11.5703125" style="28" bestFit="1" customWidth="1"/>
    <col min="59" max="59" width="12.5703125" style="28" bestFit="1" customWidth="1"/>
    <col min="60" max="60" width="11.5703125" style="28" bestFit="1" customWidth="1"/>
    <col min="61" max="61" width="12.5703125" style="28" bestFit="1" customWidth="1"/>
    <col min="62" max="63" width="11.5703125" style="28" bestFit="1" customWidth="1"/>
    <col min="64" max="64" width="10.5703125" style="28" bestFit="1" customWidth="1"/>
    <col min="65" max="65" width="12.5703125" style="28" bestFit="1" customWidth="1"/>
    <col min="66" max="66" width="9.28515625" style="28" bestFit="1" customWidth="1"/>
    <col min="67" max="67" width="9.5703125" style="28" bestFit="1" customWidth="1"/>
    <col min="68" max="68" width="9.28515625" style="28" bestFit="1" customWidth="1"/>
    <col min="69" max="69" width="12.5703125" style="28" bestFit="1" customWidth="1"/>
    <col min="70" max="70" width="22.7109375" style="28" bestFit="1" customWidth="1"/>
    <col min="71" max="71" width="12.28515625" style="28" customWidth="1"/>
    <col min="72" max="73" width="9.140625" style="28"/>
    <col min="74" max="75" width="25.42578125" style="28" customWidth="1"/>
    <col min="76" max="76" width="11.140625" style="28" customWidth="1"/>
    <col min="77" max="16384" width="9.140625" style="28"/>
  </cols>
  <sheetData>
    <row r="1" spans="1:76" x14ac:dyDescent="0.2">
      <c r="A1" s="52"/>
      <c r="B1" s="52"/>
      <c r="C1" s="40"/>
      <c r="D1" s="43" t="s">
        <v>29</v>
      </c>
      <c r="E1" s="43" t="s">
        <v>30</v>
      </c>
      <c r="F1" s="43" t="s">
        <v>31</v>
      </c>
      <c r="G1" s="43" t="s">
        <v>32</v>
      </c>
      <c r="H1" s="43" t="s">
        <v>33</v>
      </c>
      <c r="I1" s="43" t="s">
        <v>34</v>
      </c>
      <c r="J1" s="43" t="s">
        <v>35</v>
      </c>
      <c r="K1" s="43" t="s">
        <v>36</v>
      </c>
      <c r="L1" s="43" t="s">
        <v>37</v>
      </c>
      <c r="M1" s="43" t="s">
        <v>38</v>
      </c>
      <c r="N1" s="43" t="s">
        <v>39</v>
      </c>
      <c r="O1" s="43" t="s">
        <v>40</v>
      </c>
      <c r="P1" s="43" t="s">
        <v>41</v>
      </c>
      <c r="Q1" s="43" t="s">
        <v>42</v>
      </c>
      <c r="R1" s="43" t="s">
        <v>43</v>
      </c>
      <c r="S1" s="43" t="s">
        <v>44</v>
      </c>
      <c r="T1" s="43" t="s">
        <v>45</v>
      </c>
      <c r="U1" s="43" t="s">
        <v>46</v>
      </c>
      <c r="V1" s="43" t="s">
        <v>47</v>
      </c>
      <c r="W1" s="43" t="s">
        <v>48</v>
      </c>
      <c r="X1" s="43" t="s">
        <v>49</v>
      </c>
      <c r="Y1" s="43" t="s">
        <v>50</v>
      </c>
      <c r="Z1" s="43" t="s">
        <v>51</v>
      </c>
      <c r="AA1" s="43" t="s">
        <v>52</v>
      </c>
      <c r="AB1" s="43" t="s">
        <v>53</v>
      </c>
      <c r="AC1" s="43" t="s">
        <v>54</v>
      </c>
      <c r="AD1" s="43" t="s">
        <v>55</v>
      </c>
      <c r="AE1" s="43" t="s">
        <v>56</v>
      </c>
      <c r="AF1" s="43" t="s">
        <v>57</v>
      </c>
      <c r="AG1" s="43" t="s">
        <v>58</v>
      </c>
      <c r="AH1" s="43" t="s">
        <v>59</v>
      </c>
      <c r="AI1" s="43" t="s">
        <v>60</v>
      </c>
      <c r="AJ1" s="43" t="s">
        <v>61</v>
      </c>
      <c r="AK1" s="43" t="s">
        <v>62</v>
      </c>
      <c r="AL1" s="43" t="s">
        <v>63</v>
      </c>
      <c r="AM1" s="43" t="s">
        <v>64</v>
      </c>
      <c r="AN1" s="43" t="s">
        <v>65</v>
      </c>
      <c r="AO1" s="43" t="s">
        <v>66</v>
      </c>
      <c r="AP1" s="43" t="s">
        <v>67</v>
      </c>
      <c r="AQ1" s="43" t="s">
        <v>68</v>
      </c>
      <c r="AR1" s="43" t="s">
        <v>69</v>
      </c>
      <c r="AS1" s="43" t="s">
        <v>70</v>
      </c>
      <c r="AT1" s="43" t="s">
        <v>71</v>
      </c>
      <c r="AU1" s="43" t="s">
        <v>72</v>
      </c>
      <c r="AV1" s="43" t="s">
        <v>73</v>
      </c>
      <c r="AW1" s="43" t="s">
        <v>74</v>
      </c>
      <c r="AX1" s="43" t="s">
        <v>75</v>
      </c>
      <c r="AY1" s="43" t="s">
        <v>76</v>
      </c>
      <c r="AZ1" s="43" t="s">
        <v>77</v>
      </c>
      <c r="BA1" s="43" t="s">
        <v>78</v>
      </c>
      <c r="BB1" s="43" t="s">
        <v>79</v>
      </c>
      <c r="BC1" s="43" t="s">
        <v>80</v>
      </c>
      <c r="BD1" s="43" t="s">
        <v>81</v>
      </c>
      <c r="BE1" s="43" t="s">
        <v>82</v>
      </c>
      <c r="BF1" s="43" t="s">
        <v>83</v>
      </c>
      <c r="BG1" s="43" t="s">
        <v>84</v>
      </c>
      <c r="BH1" s="43" t="s">
        <v>85</v>
      </c>
      <c r="BI1" s="43" t="s">
        <v>86</v>
      </c>
      <c r="BJ1" s="43" t="s">
        <v>87</v>
      </c>
      <c r="BK1" s="43" t="s">
        <v>88</v>
      </c>
      <c r="BL1" s="43" t="s">
        <v>89</v>
      </c>
      <c r="BM1" s="43" t="s">
        <v>90</v>
      </c>
      <c r="BN1" s="43" t="s">
        <v>91</v>
      </c>
      <c r="BO1" s="43" t="s">
        <v>92</v>
      </c>
      <c r="BP1" s="43" t="s">
        <v>93</v>
      </c>
      <c r="BQ1" s="43" t="s">
        <v>94</v>
      </c>
      <c r="BR1" s="43" t="s">
        <v>95</v>
      </c>
      <c r="BS1" s="43"/>
      <c r="BT1" s="40"/>
      <c r="BU1" s="40"/>
      <c r="BV1" s="40"/>
      <c r="BW1" s="40"/>
      <c r="BX1" s="40" t="str">
        <f>VLOOKUP(Data!$B$4,country_lookup!B:C,2,FALSE)</f>
        <v>AFGH</v>
      </c>
    </row>
    <row r="2" spans="1:76" x14ac:dyDescent="0.2">
      <c r="A2" s="53"/>
      <c r="B2" s="43" t="s">
        <v>97</v>
      </c>
      <c r="C2" s="43" t="s">
        <v>98</v>
      </c>
      <c r="D2" s="39" t="s">
        <v>99</v>
      </c>
      <c r="E2" s="39" t="s">
        <v>30</v>
      </c>
      <c r="F2" s="39" t="s">
        <v>31</v>
      </c>
      <c r="G2" s="39" t="s">
        <v>100</v>
      </c>
      <c r="H2" s="39" t="s">
        <v>33</v>
      </c>
      <c r="I2" s="39" t="s">
        <v>34</v>
      </c>
      <c r="J2" s="39" t="s">
        <v>35</v>
      </c>
      <c r="K2" s="39" t="s">
        <v>36</v>
      </c>
      <c r="L2" s="39" t="s">
        <v>37</v>
      </c>
      <c r="M2" s="39" t="s">
        <v>38</v>
      </c>
      <c r="N2" s="39" t="s">
        <v>39</v>
      </c>
      <c r="O2" s="39" t="s">
        <v>40</v>
      </c>
      <c r="P2" s="39" t="s">
        <v>41</v>
      </c>
      <c r="Q2" s="39" t="s">
        <v>42</v>
      </c>
      <c r="R2" s="39" t="s">
        <v>43</v>
      </c>
      <c r="S2" s="39" t="s">
        <v>44</v>
      </c>
      <c r="T2" s="39" t="s">
        <v>45</v>
      </c>
      <c r="U2" s="39" t="s">
        <v>101</v>
      </c>
      <c r="V2" s="39" t="s">
        <v>102</v>
      </c>
      <c r="W2" s="39" t="s">
        <v>48</v>
      </c>
      <c r="X2" s="39" t="s">
        <v>49</v>
      </c>
      <c r="Y2" s="39" t="s">
        <v>50</v>
      </c>
      <c r="Z2" s="39" t="s">
        <v>51</v>
      </c>
      <c r="AA2" s="39" t="s">
        <v>52</v>
      </c>
      <c r="AB2" s="39" t="s">
        <v>53</v>
      </c>
      <c r="AC2" s="39" t="s">
        <v>54</v>
      </c>
      <c r="AD2" s="39" t="s">
        <v>103</v>
      </c>
      <c r="AE2" s="39" t="s">
        <v>56</v>
      </c>
      <c r="AF2" s="39" t="s">
        <v>57</v>
      </c>
      <c r="AG2" s="39" t="s">
        <v>58</v>
      </c>
      <c r="AH2" s="39" t="s">
        <v>59</v>
      </c>
      <c r="AI2" s="39" t="s">
        <v>104</v>
      </c>
      <c r="AJ2" s="39" t="s">
        <v>61</v>
      </c>
      <c r="AK2" s="39" t="s">
        <v>62</v>
      </c>
      <c r="AL2" s="39" t="s">
        <v>63</v>
      </c>
      <c r="AM2" s="39" t="s">
        <v>64</v>
      </c>
      <c r="AN2" s="39" t="s">
        <v>65</v>
      </c>
      <c r="AO2" s="39" t="s">
        <v>66</v>
      </c>
      <c r="AP2" s="39" t="s">
        <v>67</v>
      </c>
      <c r="AQ2" s="39" t="s">
        <v>105</v>
      </c>
      <c r="AR2" s="39" t="s">
        <v>69</v>
      </c>
      <c r="AS2" s="39" t="s">
        <v>70</v>
      </c>
      <c r="AT2" s="39" t="s">
        <v>71</v>
      </c>
      <c r="AU2" s="39" t="s">
        <v>72</v>
      </c>
      <c r="AV2" s="39" t="s">
        <v>73</v>
      </c>
      <c r="AW2" s="39" t="s">
        <v>74</v>
      </c>
      <c r="AX2" s="39" t="s">
        <v>75</v>
      </c>
      <c r="AY2" s="39" t="s">
        <v>76</v>
      </c>
      <c r="AZ2" s="39" t="s">
        <v>106</v>
      </c>
      <c r="BA2" s="39" t="s">
        <v>78</v>
      </c>
      <c r="BB2" s="39" t="s">
        <v>107</v>
      </c>
      <c r="BC2" s="39" t="s">
        <v>108</v>
      </c>
      <c r="BD2" s="39" t="s">
        <v>81</v>
      </c>
      <c r="BE2" s="39" t="s">
        <v>82</v>
      </c>
      <c r="BF2" s="39" t="s">
        <v>109</v>
      </c>
      <c r="BG2" s="39" t="s">
        <v>110</v>
      </c>
      <c r="BH2" s="39" t="s">
        <v>85</v>
      </c>
      <c r="BI2" s="39" t="s">
        <v>86</v>
      </c>
      <c r="BJ2" s="39" t="s">
        <v>87</v>
      </c>
      <c r="BK2" s="39" t="s">
        <v>111</v>
      </c>
      <c r="BL2" s="39" t="s">
        <v>112</v>
      </c>
      <c r="BM2" s="39" t="s">
        <v>90</v>
      </c>
      <c r="BN2" s="39" t="s">
        <v>113</v>
      </c>
      <c r="BO2" s="39" t="s">
        <v>114</v>
      </c>
      <c r="BP2" s="39" t="s">
        <v>93</v>
      </c>
      <c r="BQ2" s="39" t="s">
        <v>94</v>
      </c>
      <c r="BR2" s="39" t="s">
        <v>115</v>
      </c>
      <c r="BS2" s="39"/>
      <c r="BT2" s="40"/>
      <c r="BU2" s="40" t="s">
        <v>116</v>
      </c>
      <c r="BV2" s="40" t="s">
        <v>117</v>
      </c>
      <c r="BW2" s="40"/>
      <c r="BX2" s="40" t="str">
        <f>country_lookup!G7</f>
        <v>2022–23</v>
      </c>
    </row>
    <row r="3" spans="1:76" x14ac:dyDescent="0.2">
      <c r="A3" s="40" t="str">
        <f t="shared" ref="A3:A66" si="0">B3&amp;C3</f>
        <v>2022–23AFGH</v>
      </c>
      <c r="B3" s="40" t="s">
        <v>660</v>
      </c>
      <c r="C3" s="40" t="s">
        <v>118</v>
      </c>
      <c r="D3" s="40">
        <v>0</v>
      </c>
      <c r="E3" s="40">
        <v>0</v>
      </c>
      <c r="F3">
        <v>0</v>
      </c>
      <c r="G3">
        <v>0</v>
      </c>
      <c r="H3">
        <v>0</v>
      </c>
      <c r="I3">
        <v>19380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70216.69</v>
      </c>
      <c r="AS3">
        <v>0</v>
      </c>
      <c r="AT3">
        <v>0</v>
      </c>
      <c r="AU3">
        <v>0</v>
      </c>
      <c r="AV3">
        <v>0</v>
      </c>
      <c r="AW3">
        <v>0</v>
      </c>
      <c r="AX3">
        <v>0</v>
      </c>
      <c r="AY3">
        <v>0</v>
      </c>
      <c r="AZ3">
        <v>0</v>
      </c>
      <c r="BA3">
        <v>0</v>
      </c>
      <c r="BB3">
        <v>0</v>
      </c>
      <c r="BC3">
        <v>0</v>
      </c>
      <c r="BD3">
        <v>0</v>
      </c>
      <c r="BE3">
        <v>0</v>
      </c>
      <c r="BF3">
        <v>0</v>
      </c>
      <c r="BG3">
        <v>0</v>
      </c>
      <c r="BH3">
        <v>1531.05</v>
      </c>
      <c r="BI3" s="37">
        <v>0</v>
      </c>
      <c r="BJ3">
        <v>0</v>
      </c>
      <c r="BK3">
        <v>0</v>
      </c>
      <c r="BL3">
        <v>0</v>
      </c>
      <c r="BM3">
        <v>1013.51</v>
      </c>
      <c r="BN3">
        <v>0</v>
      </c>
      <c r="BO3">
        <v>0</v>
      </c>
      <c r="BP3">
        <v>0</v>
      </c>
      <c r="BQ3">
        <v>0</v>
      </c>
      <c r="BR3">
        <v>0</v>
      </c>
      <c r="BS3" s="41"/>
      <c r="BT3" s="40"/>
      <c r="BU3" s="40">
        <f>RANK(BX3,$BX$3:$BX$69,0)</f>
        <v>5</v>
      </c>
      <c r="BV3" s="39" t="s">
        <v>99</v>
      </c>
      <c r="BW3" s="40" t="str">
        <f>RIGHT(BV3,LEN(BV3)-3)</f>
        <v>Live animals (excl. fish)</v>
      </c>
      <c r="BX3" s="40">
        <f t="shared" ref="BX3:BX12" si="1">HLOOKUP($BV3,$A$2:$BS$9998,(MATCH(BX$2&amp;$BX$1,$A:$A,0)-1),FALSE)</f>
        <v>0</v>
      </c>
    </row>
    <row r="4" spans="1:76" x14ac:dyDescent="0.2">
      <c r="A4" s="40" t="str">
        <f t="shared" si="0"/>
        <v>2022–23AGUA</v>
      </c>
      <c r="B4" s="40" t="s">
        <v>660</v>
      </c>
      <c r="C4" s="40" t="s">
        <v>119</v>
      </c>
      <c r="D4" s="40">
        <v>0</v>
      </c>
      <c r="E4" s="40">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s="37">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v>0</v>
      </c>
      <c r="BR4">
        <v>5133.6000000000004</v>
      </c>
      <c r="BS4" s="41"/>
      <c r="BT4" s="40"/>
      <c r="BU4" s="40">
        <f t="shared" ref="BU4:BU67" si="2">RANK(BX4,$BX$3:$BX$69,0)</f>
        <v>5</v>
      </c>
      <c r="BV4" s="39" t="s">
        <v>30</v>
      </c>
      <c r="BW4" s="40" t="str">
        <f t="shared" ref="BW4:BW67" si="3">RIGHT(BV4,LEN(BV4)-3)</f>
        <v>Meat and meat preparations</v>
      </c>
      <c r="BX4" s="40">
        <f t="shared" si="1"/>
        <v>0</v>
      </c>
    </row>
    <row r="5" spans="1:76" x14ac:dyDescent="0.2">
      <c r="A5" s="40" t="str">
        <f t="shared" si="0"/>
        <v>2022–23ALBA</v>
      </c>
      <c r="B5" s="40" t="s">
        <v>660</v>
      </c>
      <c r="C5" s="40" t="s">
        <v>120</v>
      </c>
      <c r="D5" s="40">
        <v>0</v>
      </c>
      <c r="E5" s="40">
        <v>0</v>
      </c>
      <c r="F5">
        <v>0</v>
      </c>
      <c r="G5">
        <v>0</v>
      </c>
      <c r="H5">
        <v>0</v>
      </c>
      <c r="I5">
        <v>26860.21</v>
      </c>
      <c r="J5">
        <v>0</v>
      </c>
      <c r="K5">
        <v>1029.48</v>
      </c>
      <c r="L5">
        <v>0</v>
      </c>
      <c r="M5">
        <v>0</v>
      </c>
      <c r="N5">
        <v>0</v>
      </c>
      <c r="O5">
        <v>0</v>
      </c>
      <c r="P5">
        <v>0</v>
      </c>
      <c r="Q5">
        <v>0</v>
      </c>
      <c r="R5">
        <v>0</v>
      </c>
      <c r="S5">
        <v>0</v>
      </c>
      <c r="T5">
        <v>0</v>
      </c>
      <c r="U5">
        <v>0</v>
      </c>
      <c r="V5">
        <v>0</v>
      </c>
      <c r="W5">
        <v>0</v>
      </c>
      <c r="X5">
        <v>68712.39</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142276.53</v>
      </c>
      <c r="AX5" s="37">
        <v>0</v>
      </c>
      <c r="AY5">
        <v>0</v>
      </c>
      <c r="AZ5" s="37">
        <v>0</v>
      </c>
      <c r="BA5">
        <v>0</v>
      </c>
      <c r="BB5">
        <v>0</v>
      </c>
      <c r="BC5">
        <v>0</v>
      </c>
      <c r="BD5">
        <v>0</v>
      </c>
      <c r="BE5">
        <v>39222.089999999997</v>
      </c>
      <c r="BF5">
        <v>0</v>
      </c>
      <c r="BG5">
        <v>0</v>
      </c>
      <c r="BH5">
        <v>1505.91</v>
      </c>
      <c r="BI5">
        <v>114941.64</v>
      </c>
      <c r="BJ5">
        <v>0</v>
      </c>
      <c r="BK5">
        <v>0</v>
      </c>
      <c r="BL5">
        <v>0</v>
      </c>
      <c r="BM5">
        <v>0</v>
      </c>
      <c r="BN5">
        <v>0</v>
      </c>
      <c r="BO5">
        <v>0</v>
      </c>
      <c r="BP5">
        <v>0</v>
      </c>
      <c r="BQ5">
        <v>0</v>
      </c>
      <c r="BR5">
        <v>0</v>
      </c>
      <c r="BS5" s="41"/>
      <c r="BT5" s="40"/>
      <c r="BU5" s="40">
        <f t="shared" si="2"/>
        <v>5</v>
      </c>
      <c r="BV5" s="39" t="s">
        <v>31</v>
      </c>
      <c r="BW5" s="40" t="str">
        <f t="shared" si="3"/>
        <v>Dairy products and birds’ eggs</v>
      </c>
      <c r="BX5" s="40">
        <f t="shared" si="1"/>
        <v>0</v>
      </c>
    </row>
    <row r="6" spans="1:76" x14ac:dyDescent="0.2">
      <c r="A6" s="40" t="str">
        <f t="shared" si="0"/>
        <v>2022–23ALGR</v>
      </c>
      <c r="B6" s="40" t="s">
        <v>660</v>
      </c>
      <c r="C6" s="40" t="s">
        <v>121</v>
      </c>
      <c r="D6" s="40">
        <v>0</v>
      </c>
      <c r="E6" s="40">
        <v>0</v>
      </c>
      <c r="F6">
        <v>0</v>
      </c>
      <c r="G6" s="37">
        <v>0</v>
      </c>
      <c r="H6" s="37">
        <v>0</v>
      </c>
      <c r="I6" s="37">
        <v>0</v>
      </c>
      <c r="J6" s="37">
        <v>0</v>
      </c>
      <c r="K6" s="37">
        <v>0</v>
      </c>
      <c r="L6" s="37">
        <v>0</v>
      </c>
      <c r="M6">
        <v>0</v>
      </c>
      <c r="N6">
        <v>0</v>
      </c>
      <c r="O6">
        <v>0</v>
      </c>
      <c r="P6">
        <v>0</v>
      </c>
      <c r="Q6" s="37">
        <v>0</v>
      </c>
      <c r="R6">
        <v>0</v>
      </c>
      <c r="S6">
        <v>0</v>
      </c>
      <c r="T6">
        <v>0</v>
      </c>
      <c r="U6">
        <v>0</v>
      </c>
      <c r="V6">
        <v>0</v>
      </c>
      <c r="W6" s="37">
        <v>0</v>
      </c>
      <c r="X6" s="37">
        <v>0</v>
      </c>
      <c r="Y6">
        <v>0</v>
      </c>
      <c r="Z6">
        <v>315472636.63999999</v>
      </c>
      <c r="AA6">
        <v>0</v>
      </c>
      <c r="AB6">
        <v>0</v>
      </c>
      <c r="AC6" s="37">
        <v>0</v>
      </c>
      <c r="AD6" s="37">
        <v>0</v>
      </c>
      <c r="AE6">
        <v>0</v>
      </c>
      <c r="AF6" s="37">
        <v>0</v>
      </c>
      <c r="AG6" s="37">
        <v>0</v>
      </c>
      <c r="AH6">
        <v>0</v>
      </c>
      <c r="AI6">
        <v>0</v>
      </c>
      <c r="AJ6">
        <v>0</v>
      </c>
      <c r="AK6">
        <v>0</v>
      </c>
      <c r="AL6">
        <v>0</v>
      </c>
      <c r="AM6" s="37">
        <v>0</v>
      </c>
      <c r="AN6" s="37">
        <v>0</v>
      </c>
      <c r="AO6" s="37">
        <v>0</v>
      </c>
      <c r="AP6">
        <v>0</v>
      </c>
      <c r="AQ6">
        <v>0</v>
      </c>
      <c r="AR6" s="37">
        <v>0</v>
      </c>
      <c r="AS6" s="37">
        <v>0</v>
      </c>
      <c r="AT6" s="37">
        <v>0</v>
      </c>
      <c r="AU6">
        <v>0</v>
      </c>
      <c r="AV6" s="37">
        <v>0</v>
      </c>
      <c r="AW6" s="37">
        <v>0</v>
      </c>
      <c r="AX6" s="37">
        <v>0</v>
      </c>
      <c r="AY6">
        <v>0</v>
      </c>
      <c r="AZ6" s="37">
        <v>0</v>
      </c>
      <c r="BA6">
        <v>0</v>
      </c>
      <c r="BB6" s="37">
        <v>0</v>
      </c>
      <c r="BC6" s="37">
        <v>0</v>
      </c>
      <c r="BD6" s="37">
        <v>0</v>
      </c>
      <c r="BE6">
        <v>0</v>
      </c>
      <c r="BF6" s="37">
        <v>0</v>
      </c>
      <c r="BG6">
        <v>0</v>
      </c>
      <c r="BH6">
        <v>0</v>
      </c>
      <c r="BI6" s="37">
        <v>0</v>
      </c>
      <c r="BJ6" s="37">
        <v>0</v>
      </c>
      <c r="BK6" s="37">
        <v>0</v>
      </c>
      <c r="BL6">
        <v>0</v>
      </c>
      <c r="BM6" s="37">
        <v>0</v>
      </c>
      <c r="BN6">
        <v>0</v>
      </c>
      <c r="BO6">
        <v>0</v>
      </c>
      <c r="BP6">
        <v>0</v>
      </c>
      <c r="BQ6">
        <v>0</v>
      </c>
      <c r="BR6" s="37">
        <v>0</v>
      </c>
      <c r="BS6" s="41"/>
      <c r="BT6" s="40"/>
      <c r="BU6" s="40">
        <f t="shared" si="2"/>
        <v>5</v>
      </c>
      <c r="BV6" s="39" t="s">
        <v>100</v>
      </c>
      <c r="BW6" s="40" t="str">
        <f t="shared" si="3"/>
        <v>Fish, crustaceans, molluscs and aquatic invertebrates</v>
      </c>
      <c r="BX6" s="40">
        <f t="shared" si="1"/>
        <v>0</v>
      </c>
    </row>
    <row r="7" spans="1:76" x14ac:dyDescent="0.2">
      <c r="A7" s="40" t="str">
        <f t="shared" si="0"/>
        <v>2022–23ANGO</v>
      </c>
      <c r="B7" s="40" t="s">
        <v>660</v>
      </c>
      <c r="C7" s="40" t="s">
        <v>122</v>
      </c>
      <c r="D7" s="40">
        <v>0</v>
      </c>
      <c r="E7" s="40">
        <v>0</v>
      </c>
      <c r="F7">
        <v>0</v>
      </c>
      <c r="G7">
        <v>0</v>
      </c>
      <c r="H7">
        <v>0</v>
      </c>
      <c r="I7">
        <v>0</v>
      </c>
      <c r="J7">
        <v>0</v>
      </c>
      <c r="K7">
        <v>0</v>
      </c>
      <c r="L7">
        <v>0</v>
      </c>
      <c r="M7">
        <v>0</v>
      </c>
      <c r="N7">
        <v>0</v>
      </c>
      <c r="O7">
        <v>0</v>
      </c>
      <c r="P7">
        <v>0</v>
      </c>
      <c r="Q7">
        <v>0</v>
      </c>
      <c r="R7">
        <v>0</v>
      </c>
      <c r="S7" s="3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117487.26</v>
      </c>
      <c r="BA7">
        <v>0</v>
      </c>
      <c r="BB7">
        <v>0</v>
      </c>
      <c r="BC7">
        <v>0</v>
      </c>
      <c r="BD7">
        <v>27711.119999999999</v>
      </c>
      <c r="BE7">
        <v>0</v>
      </c>
      <c r="BF7">
        <v>0</v>
      </c>
      <c r="BG7">
        <v>0</v>
      </c>
      <c r="BH7">
        <v>0</v>
      </c>
      <c r="BI7">
        <v>0</v>
      </c>
      <c r="BJ7">
        <v>0</v>
      </c>
      <c r="BK7">
        <v>0</v>
      </c>
      <c r="BL7">
        <v>0</v>
      </c>
      <c r="BM7">
        <v>0</v>
      </c>
      <c r="BN7">
        <v>0</v>
      </c>
      <c r="BO7">
        <v>0</v>
      </c>
      <c r="BP7">
        <v>0</v>
      </c>
      <c r="BQ7">
        <v>0</v>
      </c>
      <c r="BR7">
        <v>0</v>
      </c>
      <c r="BS7" s="41"/>
      <c r="BT7" s="40"/>
      <c r="BU7" s="40">
        <f t="shared" si="2"/>
        <v>5</v>
      </c>
      <c r="BV7" s="39" t="s">
        <v>33</v>
      </c>
      <c r="BW7" s="40" t="str">
        <f t="shared" si="3"/>
        <v>Cereals and cereal preparations</v>
      </c>
      <c r="BX7" s="40">
        <f t="shared" si="1"/>
        <v>0</v>
      </c>
    </row>
    <row r="8" spans="1:76" x14ac:dyDescent="0.2">
      <c r="A8" s="40" t="str">
        <f t="shared" si="0"/>
        <v>2022–23ANTI</v>
      </c>
      <c r="B8" s="40" t="s">
        <v>660</v>
      </c>
      <c r="C8" s="40" t="s">
        <v>124</v>
      </c>
      <c r="D8" s="40">
        <v>0</v>
      </c>
      <c r="E8" s="40">
        <v>0</v>
      </c>
      <c r="F8">
        <v>0</v>
      </c>
      <c r="G8">
        <v>0</v>
      </c>
      <c r="H8" s="37">
        <v>0</v>
      </c>
      <c r="I8" s="37">
        <v>0</v>
      </c>
      <c r="J8" s="37">
        <v>0</v>
      </c>
      <c r="K8" s="37">
        <v>0</v>
      </c>
      <c r="L8" s="37">
        <v>0</v>
      </c>
      <c r="M8" s="37">
        <v>0</v>
      </c>
      <c r="N8" s="37">
        <v>0</v>
      </c>
      <c r="O8">
        <v>0</v>
      </c>
      <c r="P8">
        <v>0</v>
      </c>
      <c r="Q8">
        <v>0</v>
      </c>
      <c r="R8">
        <v>0</v>
      </c>
      <c r="S8" s="37">
        <v>0</v>
      </c>
      <c r="T8">
        <v>0</v>
      </c>
      <c r="U8">
        <v>0</v>
      </c>
      <c r="V8" s="37">
        <v>0</v>
      </c>
      <c r="W8">
        <v>0</v>
      </c>
      <c r="X8">
        <v>0</v>
      </c>
      <c r="Y8">
        <v>0</v>
      </c>
      <c r="Z8" s="37">
        <v>0</v>
      </c>
      <c r="AA8">
        <v>0</v>
      </c>
      <c r="AB8">
        <v>0</v>
      </c>
      <c r="AC8">
        <v>0</v>
      </c>
      <c r="AD8">
        <v>0</v>
      </c>
      <c r="AE8">
        <v>0</v>
      </c>
      <c r="AF8" s="37">
        <v>0</v>
      </c>
      <c r="AG8" s="37">
        <v>0</v>
      </c>
      <c r="AH8" s="37">
        <v>0</v>
      </c>
      <c r="AI8" s="37">
        <v>0</v>
      </c>
      <c r="AJ8">
        <v>0</v>
      </c>
      <c r="AK8" s="37">
        <v>0</v>
      </c>
      <c r="AL8" s="37">
        <v>0</v>
      </c>
      <c r="AM8" s="37">
        <v>0</v>
      </c>
      <c r="AN8" s="37">
        <v>0</v>
      </c>
      <c r="AO8" s="37">
        <v>0</v>
      </c>
      <c r="AP8" s="37">
        <v>0</v>
      </c>
      <c r="AQ8" s="37">
        <v>0</v>
      </c>
      <c r="AR8" s="37">
        <v>0</v>
      </c>
      <c r="AS8" s="37">
        <v>0</v>
      </c>
      <c r="AT8" s="37">
        <v>0</v>
      </c>
      <c r="AU8" s="37">
        <v>0</v>
      </c>
      <c r="AV8" s="37">
        <v>0</v>
      </c>
      <c r="AW8" s="37">
        <v>0</v>
      </c>
      <c r="AX8" s="37">
        <v>1584.4</v>
      </c>
      <c r="AY8" s="37">
        <v>0</v>
      </c>
      <c r="AZ8" s="37">
        <v>2828.09</v>
      </c>
      <c r="BA8" s="37">
        <v>0</v>
      </c>
      <c r="BB8" s="37">
        <v>0</v>
      </c>
      <c r="BC8" s="37">
        <v>0</v>
      </c>
      <c r="BD8" s="37">
        <v>0</v>
      </c>
      <c r="BE8" s="37">
        <v>0</v>
      </c>
      <c r="BF8" s="37">
        <v>0</v>
      </c>
      <c r="BG8" s="37">
        <v>0</v>
      </c>
      <c r="BH8" s="37">
        <v>0</v>
      </c>
      <c r="BI8" s="37">
        <v>1017.7</v>
      </c>
      <c r="BJ8" s="37">
        <v>0</v>
      </c>
      <c r="BK8" s="37">
        <v>0</v>
      </c>
      <c r="BL8" s="37">
        <v>0</v>
      </c>
      <c r="BM8" s="37">
        <v>0</v>
      </c>
      <c r="BN8" s="37">
        <v>0</v>
      </c>
      <c r="BO8">
        <v>0</v>
      </c>
      <c r="BP8">
        <v>0</v>
      </c>
      <c r="BQ8">
        <v>0</v>
      </c>
      <c r="BR8" s="37">
        <v>0</v>
      </c>
      <c r="BS8" s="41"/>
      <c r="BT8" s="40"/>
      <c r="BU8" s="40">
        <f t="shared" si="2"/>
        <v>2</v>
      </c>
      <c r="BV8" s="39" t="s">
        <v>34</v>
      </c>
      <c r="BW8" s="40" t="str">
        <f t="shared" si="3"/>
        <v>Vegetables and fruit</v>
      </c>
      <c r="BX8" s="40">
        <f t="shared" si="1"/>
        <v>19380</v>
      </c>
    </row>
    <row r="9" spans="1:76" x14ac:dyDescent="0.2">
      <c r="A9" s="40" t="str">
        <f t="shared" si="0"/>
        <v>2022–23ARGE</v>
      </c>
      <c r="B9" s="40" t="s">
        <v>660</v>
      </c>
      <c r="C9" s="40" t="s">
        <v>125</v>
      </c>
      <c r="D9" s="54">
        <v>0</v>
      </c>
      <c r="E9" s="54">
        <v>0</v>
      </c>
      <c r="F9" s="37">
        <v>0</v>
      </c>
      <c r="G9" s="37">
        <v>14939.42</v>
      </c>
      <c r="H9" s="37">
        <v>0</v>
      </c>
      <c r="I9" s="37">
        <v>1970336.52</v>
      </c>
      <c r="J9" s="37">
        <v>644494.36</v>
      </c>
      <c r="K9" s="37">
        <v>0</v>
      </c>
      <c r="L9" s="37">
        <v>122974616.29000001</v>
      </c>
      <c r="M9" s="37">
        <v>26188.75</v>
      </c>
      <c r="N9" s="37">
        <v>118836.57</v>
      </c>
      <c r="O9">
        <v>0</v>
      </c>
      <c r="P9">
        <v>0</v>
      </c>
      <c r="Q9" s="37">
        <v>13848190.25</v>
      </c>
      <c r="R9">
        <v>0</v>
      </c>
      <c r="S9" s="37">
        <v>0</v>
      </c>
      <c r="T9" s="37">
        <v>0</v>
      </c>
      <c r="U9" s="37">
        <v>0</v>
      </c>
      <c r="V9" s="37">
        <v>1086.5899999999999</v>
      </c>
      <c r="W9" s="37">
        <v>0</v>
      </c>
      <c r="X9" s="37">
        <v>977476.82</v>
      </c>
      <c r="Y9">
        <v>0</v>
      </c>
      <c r="Z9" s="37">
        <v>0</v>
      </c>
      <c r="AA9">
        <v>0</v>
      </c>
      <c r="AB9" s="37">
        <v>0</v>
      </c>
      <c r="AC9" s="37">
        <v>1202737.99</v>
      </c>
      <c r="AD9" s="37">
        <v>0</v>
      </c>
      <c r="AE9" s="37">
        <v>48611.64</v>
      </c>
      <c r="AF9" s="37">
        <v>250559.7</v>
      </c>
      <c r="AG9" s="37">
        <v>0</v>
      </c>
      <c r="AH9" s="37">
        <v>0</v>
      </c>
      <c r="AI9" s="37">
        <v>0</v>
      </c>
      <c r="AJ9" s="37">
        <v>62669.58</v>
      </c>
      <c r="AK9" s="37">
        <v>0</v>
      </c>
      <c r="AL9" s="37">
        <v>0</v>
      </c>
      <c r="AM9" s="37">
        <v>8175075.5199999996</v>
      </c>
      <c r="AN9" s="37">
        <v>52994.9</v>
      </c>
      <c r="AO9" s="37">
        <v>0</v>
      </c>
      <c r="AP9" s="37">
        <v>0</v>
      </c>
      <c r="AQ9" s="37">
        <v>0</v>
      </c>
      <c r="AR9" s="37">
        <v>19148.54</v>
      </c>
      <c r="AS9" s="37">
        <v>179532.51</v>
      </c>
      <c r="AT9" s="37">
        <v>1621.48</v>
      </c>
      <c r="AU9" s="37">
        <v>0</v>
      </c>
      <c r="AV9" s="37">
        <v>401255.34</v>
      </c>
      <c r="AW9" s="37">
        <v>31915.62</v>
      </c>
      <c r="AX9" s="37">
        <v>3582183.52</v>
      </c>
      <c r="AY9" s="37">
        <v>0</v>
      </c>
      <c r="AZ9" s="37">
        <v>605431.73</v>
      </c>
      <c r="BA9" s="37">
        <v>0</v>
      </c>
      <c r="BB9" s="37">
        <v>0</v>
      </c>
      <c r="BC9" s="37">
        <v>0</v>
      </c>
      <c r="BD9" s="37">
        <v>17604851.289999999</v>
      </c>
      <c r="BE9" s="37">
        <v>20491.2</v>
      </c>
      <c r="BF9" s="37">
        <v>0</v>
      </c>
      <c r="BG9" s="37">
        <v>0</v>
      </c>
      <c r="BH9" s="37">
        <v>0</v>
      </c>
      <c r="BI9" s="37">
        <v>0</v>
      </c>
      <c r="BJ9" s="37">
        <v>0</v>
      </c>
      <c r="BK9" s="37">
        <v>0</v>
      </c>
      <c r="BL9" s="37">
        <v>0</v>
      </c>
      <c r="BM9" s="37">
        <v>168498.16</v>
      </c>
      <c r="BN9" s="37">
        <v>0</v>
      </c>
      <c r="BO9" s="37">
        <v>0</v>
      </c>
      <c r="BP9">
        <v>0</v>
      </c>
      <c r="BQ9">
        <v>0</v>
      </c>
      <c r="BR9" s="37">
        <v>28269.35</v>
      </c>
      <c r="BS9" s="41"/>
      <c r="BT9" s="40"/>
      <c r="BU9" s="40">
        <f t="shared" si="2"/>
        <v>5</v>
      </c>
      <c r="BV9" s="39" t="s">
        <v>35</v>
      </c>
      <c r="BW9" s="40" t="str">
        <f t="shared" si="3"/>
        <v>Sugars, sugar preparations and honey</v>
      </c>
      <c r="BX9" s="40">
        <f t="shared" si="1"/>
        <v>0</v>
      </c>
    </row>
    <row r="10" spans="1:76" x14ac:dyDescent="0.2">
      <c r="A10" s="40" t="str">
        <f t="shared" si="0"/>
        <v>2022–23ARMN</v>
      </c>
      <c r="B10" s="40" t="s">
        <v>660</v>
      </c>
      <c r="C10" s="40" t="s">
        <v>126</v>
      </c>
      <c r="D10" s="40">
        <v>0</v>
      </c>
      <c r="E10" s="40">
        <v>0</v>
      </c>
      <c r="F10">
        <v>0</v>
      </c>
      <c r="G10">
        <v>0</v>
      </c>
      <c r="H10">
        <v>0</v>
      </c>
      <c r="I10">
        <v>0</v>
      </c>
      <c r="J10">
        <v>0</v>
      </c>
      <c r="K10">
        <v>0</v>
      </c>
      <c r="L10">
        <v>0</v>
      </c>
      <c r="M10">
        <v>0</v>
      </c>
      <c r="N10">
        <v>0</v>
      </c>
      <c r="O10">
        <v>0</v>
      </c>
      <c r="P10">
        <v>0</v>
      </c>
      <c r="Q10">
        <v>0</v>
      </c>
      <c r="R10">
        <v>0</v>
      </c>
      <c r="S10">
        <v>0</v>
      </c>
      <c r="T10">
        <v>0</v>
      </c>
      <c r="U10" s="37">
        <v>0</v>
      </c>
      <c r="V10">
        <v>0</v>
      </c>
      <c r="W10">
        <v>0</v>
      </c>
      <c r="X10">
        <v>0</v>
      </c>
      <c r="Y10">
        <v>0</v>
      </c>
      <c r="Z10">
        <v>0</v>
      </c>
      <c r="AA10">
        <v>0</v>
      </c>
      <c r="AB10">
        <v>0</v>
      </c>
      <c r="AC10">
        <v>0</v>
      </c>
      <c r="AD10">
        <v>0</v>
      </c>
      <c r="AE10">
        <v>0</v>
      </c>
      <c r="AF10">
        <v>0</v>
      </c>
      <c r="AG10">
        <v>0</v>
      </c>
      <c r="AH10">
        <v>0</v>
      </c>
      <c r="AI10">
        <v>0</v>
      </c>
      <c r="AJ10">
        <v>0</v>
      </c>
      <c r="AK10">
        <v>0</v>
      </c>
      <c r="AL10">
        <v>0</v>
      </c>
      <c r="AM10">
        <v>0</v>
      </c>
      <c r="AN10" s="37">
        <v>0</v>
      </c>
      <c r="AO10">
        <v>0</v>
      </c>
      <c r="AP10">
        <v>0</v>
      </c>
      <c r="AQ10" s="37">
        <v>0</v>
      </c>
      <c r="AR10" s="37">
        <v>0</v>
      </c>
      <c r="AS10">
        <v>0</v>
      </c>
      <c r="AT10" s="37">
        <v>0</v>
      </c>
      <c r="AU10">
        <v>0</v>
      </c>
      <c r="AV10" s="37">
        <v>0</v>
      </c>
      <c r="AW10">
        <v>0</v>
      </c>
      <c r="AX10">
        <v>0</v>
      </c>
      <c r="AY10">
        <v>0</v>
      </c>
      <c r="AZ10">
        <v>0</v>
      </c>
      <c r="BA10">
        <v>0</v>
      </c>
      <c r="BB10">
        <v>0</v>
      </c>
      <c r="BC10" s="37">
        <v>0</v>
      </c>
      <c r="BD10">
        <v>0</v>
      </c>
      <c r="BE10">
        <v>0</v>
      </c>
      <c r="BF10">
        <v>0</v>
      </c>
      <c r="BG10" s="37">
        <v>0</v>
      </c>
      <c r="BH10" s="37">
        <v>0</v>
      </c>
      <c r="BI10" s="37">
        <v>321545.86</v>
      </c>
      <c r="BJ10" s="37">
        <v>0</v>
      </c>
      <c r="BK10">
        <v>0</v>
      </c>
      <c r="BL10" s="37">
        <v>0</v>
      </c>
      <c r="BM10" s="37">
        <v>0</v>
      </c>
      <c r="BN10">
        <v>0</v>
      </c>
      <c r="BO10">
        <v>0</v>
      </c>
      <c r="BP10">
        <v>0</v>
      </c>
      <c r="BQ10">
        <v>0</v>
      </c>
      <c r="BR10">
        <v>0</v>
      </c>
      <c r="BS10" s="41"/>
      <c r="BT10" s="40"/>
      <c r="BU10" s="40">
        <f t="shared" si="2"/>
        <v>5</v>
      </c>
      <c r="BV10" s="39" t="s">
        <v>36</v>
      </c>
      <c r="BW10" s="40" t="str">
        <f t="shared" si="3"/>
        <v>Coffee, tea, cocoa, spices, and manufactures thereof</v>
      </c>
      <c r="BX10" s="40">
        <f t="shared" si="1"/>
        <v>0</v>
      </c>
    </row>
    <row r="11" spans="1:76" x14ac:dyDescent="0.2">
      <c r="A11" s="40" t="str">
        <f t="shared" si="0"/>
        <v>2022–23ASTA</v>
      </c>
      <c r="B11" s="40" t="s">
        <v>660</v>
      </c>
      <c r="C11" s="40" t="s">
        <v>127</v>
      </c>
      <c r="D11" s="40">
        <v>0</v>
      </c>
      <c r="E11" s="40">
        <v>0</v>
      </c>
      <c r="F11">
        <v>0</v>
      </c>
      <c r="G11">
        <v>0</v>
      </c>
      <c r="H11">
        <v>0</v>
      </c>
      <c r="I11">
        <v>520537.95</v>
      </c>
      <c r="J11">
        <v>12411.03</v>
      </c>
      <c r="K11">
        <v>200504.71</v>
      </c>
      <c r="L11">
        <v>5035321.2699999996</v>
      </c>
      <c r="M11">
        <v>11606.88</v>
      </c>
      <c r="N11">
        <v>24676612.719999999</v>
      </c>
      <c r="O11">
        <v>0</v>
      </c>
      <c r="P11">
        <v>0</v>
      </c>
      <c r="Q11">
        <v>0</v>
      </c>
      <c r="R11">
        <v>0</v>
      </c>
      <c r="S11">
        <v>1619865.93</v>
      </c>
      <c r="T11">
        <v>0</v>
      </c>
      <c r="U11">
        <v>0</v>
      </c>
      <c r="V11">
        <v>22794.33</v>
      </c>
      <c r="W11">
        <v>0</v>
      </c>
      <c r="X11">
        <v>0</v>
      </c>
      <c r="Y11">
        <v>9647.4699999999993</v>
      </c>
      <c r="Z11">
        <v>60859.96</v>
      </c>
      <c r="AA11">
        <v>0</v>
      </c>
      <c r="AB11">
        <v>0</v>
      </c>
      <c r="AC11">
        <v>0</v>
      </c>
      <c r="AD11">
        <v>0</v>
      </c>
      <c r="AE11">
        <v>0</v>
      </c>
      <c r="AF11">
        <v>980010.9</v>
      </c>
      <c r="AG11">
        <v>85555.94</v>
      </c>
      <c r="AH11">
        <v>2370605.65</v>
      </c>
      <c r="AI11">
        <v>41143.360000000001</v>
      </c>
      <c r="AJ11">
        <v>0</v>
      </c>
      <c r="AK11">
        <v>216360.5</v>
      </c>
      <c r="AL11">
        <v>2773946.89</v>
      </c>
      <c r="AM11">
        <v>12969166.210000001</v>
      </c>
      <c r="AN11">
        <v>1109.58</v>
      </c>
      <c r="AO11">
        <v>849845</v>
      </c>
      <c r="AP11">
        <v>2900796.47</v>
      </c>
      <c r="AQ11">
        <v>490742.71</v>
      </c>
      <c r="AR11">
        <v>388877.57</v>
      </c>
      <c r="AS11">
        <v>7466106.7800000003</v>
      </c>
      <c r="AT11">
        <v>5084504.49</v>
      </c>
      <c r="AU11">
        <v>21697.11</v>
      </c>
      <c r="AV11">
        <v>2478242.15</v>
      </c>
      <c r="AW11">
        <v>6471587.2599999998</v>
      </c>
      <c r="AX11">
        <v>35851750.770000003</v>
      </c>
      <c r="AY11">
        <v>7727690.5599999996</v>
      </c>
      <c r="AZ11">
        <v>18874402.390000001</v>
      </c>
      <c r="BA11">
        <v>357298.79</v>
      </c>
      <c r="BB11">
        <v>788412.56</v>
      </c>
      <c r="BC11">
        <v>24964411.710000001</v>
      </c>
      <c r="BD11">
        <v>160321562.94</v>
      </c>
      <c r="BE11">
        <v>32249729.27</v>
      </c>
      <c r="BF11">
        <v>801058.46</v>
      </c>
      <c r="BG11">
        <v>2903043.46</v>
      </c>
      <c r="BH11">
        <v>20510.7</v>
      </c>
      <c r="BI11">
        <v>1884775.56</v>
      </c>
      <c r="BJ11" s="37">
        <v>52264.959999999999</v>
      </c>
      <c r="BK11">
        <v>9264237.0800000001</v>
      </c>
      <c r="BL11">
        <v>350459.68</v>
      </c>
      <c r="BM11">
        <v>3615202.43</v>
      </c>
      <c r="BN11" s="37">
        <v>0</v>
      </c>
      <c r="BO11">
        <v>100207.72</v>
      </c>
      <c r="BP11">
        <v>11069.62</v>
      </c>
      <c r="BQ11">
        <v>0</v>
      </c>
      <c r="BR11">
        <v>21333544.629999999</v>
      </c>
      <c r="BS11" s="41"/>
      <c r="BT11" s="40"/>
      <c r="BU11" s="40">
        <f t="shared" si="2"/>
        <v>5</v>
      </c>
      <c r="BV11" s="39" t="s">
        <v>37</v>
      </c>
      <c r="BW11" s="40" t="str">
        <f t="shared" si="3"/>
        <v>Feeding stuff for animals (excl. unmilled cereals)</v>
      </c>
      <c r="BX11" s="40">
        <f t="shared" si="1"/>
        <v>0</v>
      </c>
    </row>
    <row r="12" spans="1:76" x14ac:dyDescent="0.2">
      <c r="A12" s="40" t="str">
        <f t="shared" si="0"/>
        <v>2022–23AUST</v>
      </c>
      <c r="B12" s="40" t="s">
        <v>660</v>
      </c>
      <c r="C12" s="40" t="s">
        <v>356</v>
      </c>
      <c r="D12" s="40">
        <v>28966.37</v>
      </c>
      <c r="E12" s="40">
        <v>11173427.439999999</v>
      </c>
      <c r="F12">
        <v>0</v>
      </c>
      <c r="G12">
        <v>3642977.67</v>
      </c>
      <c r="H12">
        <v>31847.18</v>
      </c>
      <c r="I12">
        <v>648641.42000000004</v>
      </c>
      <c r="J12">
        <v>186066.12</v>
      </c>
      <c r="K12">
        <v>93121.63</v>
      </c>
      <c r="L12">
        <v>1116145.31</v>
      </c>
      <c r="M12">
        <v>437909.56</v>
      </c>
      <c r="N12">
        <v>50804.91</v>
      </c>
      <c r="O12">
        <v>0</v>
      </c>
      <c r="P12">
        <v>0</v>
      </c>
      <c r="Q12">
        <v>1036.7</v>
      </c>
      <c r="R12">
        <v>0</v>
      </c>
      <c r="S12">
        <v>19525.39</v>
      </c>
      <c r="T12">
        <v>0</v>
      </c>
      <c r="U12">
        <v>681982.32</v>
      </c>
      <c r="V12">
        <v>244969.24</v>
      </c>
      <c r="W12">
        <v>13981.03</v>
      </c>
      <c r="X12">
        <v>256556.37</v>
      </c>
      <c r="Y12">
        <v>0</v>
      </c>
      <c r="Z12">
        <v>2298813.08</v>
      </c>
      <c r="AA12">
        <v>1096274.18</v>
      </c>
      <c r="AB12">
        <v>73201.789999999994</v>
      </c>
      <c r="AC12">
        <v>171134.65</v>
      </c>
      <c r="AD12">
        <v>0</v>
      </c>
      <c r="AE12">
        <v>547418.99</v>
      </c>
      <c r="AF12">
        <v>3901742.72</v>
      </c>
      <c r="AG12">
        <v>10968.78</v>
      </c>
      <c r="AH12">
        <v>4702796.17</v>
      </c>
      <c r="AI12">
        <v>691492.64</v>
      </c>
      <c r="AJ12">
        <v>1434269.65</v>
      </c>
      <c r="AK12">
        <v>24685.24</v>
      </c>
      <c r="AL12">
        <v>118593.07</v>
      </c>
      <c r="AM12">
        <v>423347.87</v>
      </c>
      <c r="AN12">
        <v>19999.05</v>
      </c>
      <c r="AO12">
        <v>208172.51</v>
      </c>
      <c r="AP12">
        <v>0</v>
      </c>
      <c r="AQ12">
        <v>139780.76</v>
      </c>
      <c r="AR12">
        <v>1005651.44</v>
      </c>
      <c r="AS12">
        <v>7463117.71</v>
      </c>
      <c r="AT12">
        <v>22101.54</v>
      </c>
      <c r="AU12">
        <v>16000</v>
      </c>
      <c r="AV12">
        <v>497023.25</v>
      </c>
      <c r="AW12">
        <v>10866383.289999999</v>
      </c>
      <c r="AX12">
        <v>6025210.7000000002</v>
      </c>
      <c r="AY12">
        <v>728983.66</v>
      </c>
      <c r="AZ12" s="37">
        <v>5995104.5099999998</v>
      </c>
      <c r="BA12">
        <v>2028345.22</v>
      </c>
      <c r="BB12">
        <v>7617354.6699999999</v>
      </c>
      <c r="BC12">
        <v>5005349.5</v>
      </c>
      <c r="BD12">
        <v>2916196.77</v>
      </c>
      <c r="BE12">
        <v>25203077.170000002</v>
      </c>
      <c r="BF12">
        <v>204891.6</v>
      </c>
      <c r="BG12">
        <v>172831</v>
      </c>
      <c r="BH12">
        <v>9237.65</v>
      </c>
      <c r="BI12">
        <v>231945.17</v>
      </c>
      <c r="BJ12">
        <v>36259.4</v>
      </c>
      <c r="BK12">
        <v>10621218</v>
      </c>
      <c r="BL12">
        <v>236922.29</v>
      </c>
      <c r="BM12">
        <v>5403502.6600000001</v>
      </c>
      <c r="BN12">
        <v>27605.93</v>
      </c>
      <c r="BO12">
        <v>511179.17</v>
      </c>
      <c r="BP12">
        <v>615138.98</v>
      </c>
      <c r="BQ12">
        <v>230966.18</v>
      </c>
      <c r="BR12">
        <v>11403742.619999999</v>
      </c>
      <c r="BS12" s="41"/>
      <c r="BT12" s="40"/>
      <c r="BU12" s="40">
        <f t="shared" si="2"/>
        <v>5</v>
      </c>
      <c r="BV12" s="39" t="s">
        <v>38</v>
      </c>
      <c r="BW12" s="40" t="str">
        <f t="shared" si="3"/>
        <v>Miscellaneous edible products and preparations</v>
      </c>
      <c r="BX12" s="40">
        <f t="shared" si="1"/>
        <v>0</v>
      </c>
    </row>
    <row r="13" spans="1:76" x14ac:dyDescent="0.2">
      <c r="A13" s="40" t="str">
        <f t="shared" si="0"/>
        <v>2022–23AZBJ</v>
      </c>
      <c r="B13" s="40" t="s">
        <v>660</v>
      </c>
      <c r="C13" s="40" t="s">
        <v>128</v>
      </c>
      <c r="D13" s="40">
        <v>0</v>
      </c>
      <c r="E13" s="40">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s="37">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31222.400000000001</v>
      </c>
      <c r="BA13">
        <v>0</v>
      </c>
      <c r="BB13">
        <v>0</v>
      </c>
      <c r="BC13">
        <v>0</v>
      </c>
      <c r="BD13">
        <v>0</v>
      </c>
      <c r="BE13">
        <v>0</v>
      </c>
      <c r="BF13">
        <v>0</v>
      </c>
      <c r="BG13">
        <v>0</v>
      </c>
      <c r="BH13">
        <v>0</v>
      </c>
      <c r="BI13">
        <v>0</v>
      </c>
      <c r="BJ13">
        <v>0</v>
      </c>
      <c r="BK13" s="37">
        <v>0</v>
      </c>
      <c r="BL13">
        <v>0</v>
      </c>
      <c r="BM13">
        <v>0</v>
      </c>
      <c r="BN13">
        <v>0</v>
      </c>
      <c r="BO13">
        <v>0</v>
      </c>
      <c r="BP13">
        <v>0</v>
      </c>
      <c r="BQ13">
        <v>0</v>
      </c>
      <c r="BR13">
        <v>0</v>
      </c>
      <c r="BS13" s="41"/>
      <c r="BT13" s="40"/>
      <c r="BU13" s="40">
        <f t="shared" si="2"/>
        <v>5</v>
      </c>
      <c r="BV13" s="39" t="s">
        <v>39</v>
      </c>
      <c r="BW13" s="40" t="str">
        <f t="shared" si="3"/>
        <v>Beverages</v>
      </c>
      <c r="BX13" s="40">
        <f t="shared" ref="BX13:BX22" si="4">HLOOKUP($BV13,$A$2:$BS$9998,(MATCH(BX$2&amp;$BX$1,$A:$A,0)-1),FALSE)</f>
        <v>0</v>
      </c>
    </row>
    <row r="14" spans="1:76" x14ac:dyDescent="0.2">
      <c r="A14" s="40" t="str">
        <f t="shared" si="0"/>
        <v>2022–23BADE</v>
      </c>
      <c r="B14" s="40" t="s">
        <v>660</v>
      </c>
      <c r="C14" s="40" t="s">
        <v>129</v>
      </c>
      <c r="D14" s="40">
        <v>0</v>
      </c>
      <c r="E14" s="40">
        <v>0</v>
      </c>
      <c r="F14">
        <v>27609.17</v>
      </c>
      <c r="G14">
        <v>0</v>
      </c>
      <c r="H14">
        <v>36884.910000000003</v>
      </c>
      <c r="I14" s="37">
        <v>11444.34</v>
      </c>
      <c r="J14">
        <v>130696</v>
      </c>
      <c r="K14">
        <v>525025.02</v>
      </c>
      <c r="L14">
        <v>0</v>
      </c>
      <c r="M14">
        <v>29648.04</v>
      </c>
      <c r="N14">
        <v>28737.54</v>
      </c>
      <c r="O14">
        <v>0</v>
      </c>
      <c r="P14">
        <v>0</v>
      </c>
      <c r="Q14">
        <v>0</v>
      </c>
      <c r="R14">
        <v>0</v>
      </c>
      <c r="S14">
        <v>0</v>
      </c>
      <c r="T14">
        <v>0</v>
      </c>
      <c r="U14">
        <v>404764.77</v>
      </c>
      <c r="V14">
        <v>0</v>
      </c>
      <c r="W14">
        <v>0</v>
      </c>
      <c r="X14">
        <v>0</v>
      </c>
      <c r="Y14">
        <v>0</v>
      </c>
      <c r="Z14">
        <v>0</v>
      </c>
      <c r="AA14">
        <v>0</v>
      </c>
      <c r="AB14">
        <v>0</v>
      </c>
      <c r="AC14">
        <v>10912.77</v>
      </c>
      <c r="AD14">
        <v>0</v>
      </c>
      <c r="AE14" s="37">
        <v>0</v>
      </c>
      <c r="AF14">
        <v>0</v>
      </c>
      <c r="AG14">
        <v>0</v>
      </c>
      <c r="AH14">
        <v>2596669</v>
      </c>
      <c r="AI14">
        <v>0</v>
      </c>
      <c r="AJ14">
        <v>0</v>
      </c>
      <c r="AK14">
        <v>0</v>
      </c>
      <c r="AL14">
        <v>0</v>
      </c>
      <c r="AM14">
        <v>0</v>
      </c>
      <c r="AN14">
        <v>17836.36</v>
      </c>
      <c r="AO14">
        <v>8686.26</v>
      </c>
      <c r="AP14">
        <v>4805.04</v>
      </c>
      <c r="AQ14">
        <v>0</v>
      </c>
      <c r="AR14">
        <v>16927394.920000002</v>
      </c>
      <c r="AS14">
        <v>105719.49</v>
      </c>
      <c r="AT14">
        <v>0</v>
      </c>
      <c r="AU14">
        <v>0</v>
      </c>
      <c r="AV14">
        <v>3141.53</v>
      </c>
      <c r="AW14">
        <v>0</v>
      </c>
      <c r="AX14">
        <v>0</v>
      </c>
      <c r="AY14">
        <v>0</v>
      </c>
      <c r="AZ14">
        <v>5395.28</v>
      </c>
      <c r="BA14">
        <v>0</v>
      </c>
      <c r="BB14">
        <v>0</v>
      </c>
      <c r="BC14">
        <v>676744.17</v>
      </c>
      <c r="BD14">
        <v>21210.65</v>
      </c>
      <c r="BE14">
        <v>22304.67</v>
      </c>
      <c r="BF14">
        <v>0</v>
      </c>
      <c r="BG14">
        <v>396639.89</v>
      </c>
      <c r="BH14">
        <v>89739.82</v>
      </c>
      <c r="BI14">
        <v>189053370.13</v>
      </c>
      <c r="BJ14">
        <v>1831211.14</v>
      </c>
      <c r="BK14">
        <v>3074.27</v>
      </c>
      <c r="BL14">
        <v>0</v>
      </c>
      <c r="BM14" s="37">
        <v>1126777.5900000001</v>
      </c>
      <c r="BN14">
        <v>0</v>
      </c>
      <c r="BO14">
        <v>0</v>
      </c>
      <c r="BP14">
        <v>0</v>
      </c>
      <c r="BQ14">
        <v>0</v>
      </c>
      <c r="BR14">
        <v>732581.17</v>
      </c>
      <c r="BS14" s="41"/>
      <c r="BT14" s="40"/>
      <c r="BU14" s="40">
        <f t="shared" si="2"/>
        <v>5</v>
      </c>
      <c r="BV14" s="39" t="s">
        <v>40</v>
      </c>
      <c r="BW14" s="40" t="str">
        <f t="shared" si="3"/>
        <v>Tobacco and tobacco manufactures</v>
      </c>
      <c r="BX14" s="40">
        <f t="shared" si="4"/>
        <v>0</v>
      </c>
    </row>
    <row r="15" spans="1:76" x14ac:dyDescent="0.2">
      <c r="A15" s="40" t="str">
        <f t="shared" si="0"/>
        <v>2022–23BARB</v>
      </c>
      <c r="B15" s="40" t="s">
        <v>660</v>
      </c>
      <c r="C15" s="40" t="s">
        <v>130</v>
      </c>
      <c r="D15" s="40">
        <v>0</v>
      </c>
      <c r="E15" s="54">
        <v>0</v>
      </c>
      <c r="F15" s="37">
        <v>0</v>
      </c>
      <c r="G15" s="37">
        <v>0</v>
      </c>
      <c r="H15" s="37">
        <v>0</v>
      </c>
      <c r="I15" s="37">
        <v>0</v>
      </c>
      <c r="J15" s="37">
        <v>0</v>
      </c>
      <c r="K15" s="37">
        <v>0</v>
      </c>
      <c r="L15" s="37">
        <v>0</v>
      </c>
      <c r="M15" s="37">
        <v>0</v>
      </c>
      <c r="N15" s="37">
        <v>0</v>
      </c>
      <c r="O15">
        <v>0</v>
      </c>
      <c r="P15">
        <v>0</v>
      </c>
      <c r="Q15">
        <v>0</v>
      </c>
      <c r="R15" s="37">
        <v>0</v>
      </c>
      <c r="S15" s="37">
        <v>0</v>
      </c>
      <c r="T15" s="37">
        <v>0</v>
      </c>
      <c r="U15" s="37">
        <v>0</v>
      </c>
      <c r="V15" s="37">
        <v>0</v>
      </c>
      <c r="W15">
        <v>0</v>
      </c>
      <c r="X15" s="37">
        <v>0</v>
      </c>
      <c r="Y15">
        <v>0</v>
      </c>
      <c r="Z15" s="37">
        <v>0</v>
      </c>
      <c r="AA15">
        <v>0</v>
      </c>
      <c r="AB15">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1274.75</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v>0</v>
      </c>
      <c r="BP15">
        <v>0</v>
      </c>
      <c r="BQ15">
        <v>0</v>
      </c>
      <c r="BR15" s="37">
        <v>0</v>
      </c>
      <c r="BS15" s="41"/>
      <c r="BT15" s="40"/>
      <c r="BU15" s="40">
        <f t="shared" si="2"/>
        <v>5</v>
      </c>
      <c r="BV15" s="39" t="s">
        <v>41</v>
      </c>
      <c r="BW15" s="40" t="str">
        <f t="shared" si="3"/>
        <v>Hides, skins and furskins, raw</v>
      </c>
      <c r="BX15" s="40">
        <f t="shared" si="4"/>
        <v>0</v>
      </c>
    </row>
    <row r="16" spans="1:76" x14ac:dyDescent="0.2">
      <c r="A16" s="40" t="str">
        <f t="shared" si="0"/>
        <v>2022–23BELA</v>
      </c>
      <c r="B16" s="40" t="s">
        <v>660</v>
      </c>
      <c r="C16" s="40" t="s">
        <v>313</v>
      </c>
      <c r="D16" s="40">
        <v>0</v>
      </c>
      <c r="E16" s="40">
        <v>0</v>
      </c>
      <c r="F16">
        <v>0</v>
      </c>
      <c r="G16">
        <v>0</v>
      </c>
      <c r="H16">
        <v>0</v>
      </c>
      <c r="I16">
        <v>0</v>
      </c>
      <c r="J16">
        <v>0</v>
      </c>
      <c r="K16" s="37">
        <v>0</v>
      </c>
      <c r="L16">
        <v>0</v>
      </c>
      <c r="M16" s="37">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s="37">
        <v>0</v>
      </c>
      <c r="AJ16" s="37">
        <v>0</v>
      </c>
      <c r="AK16">
        <v>0</v>
      </c>
      <c r="AL16">
        <v>0</v>
      </c>
      <c r="AM16">
        <v>0</v>
      </c>
      <c r="AN16">
        <v>0</v>
      </c>
      <c r="AO16">
        <v>0</v>
      </c>
      <c r="AP16">
        <v>0</v>
      </c>
      <c r="AQ16">
        <v>0</v>
      </c>
      <c r="AR16">
        <v>0</v>
      </c>
      <c r="AS16" s="37">
        <v>0</v>
      </c>
      <c r="AT16">
        <v>0</v>
      </c>
      <c r="AU16" s="37">
        <v>0</v>
      </c>
      <c r="AV16" s="37">
        <v>0</v>
      </c>
      <c r="AW16">
        <v>0</v>
      </c>
      <c r="AX16">
        <v>0</v>
      </c>
      <c r="AY16">
        <v>0</v>
      </c>
      <c r="AZ16">
        <v>0</v>
      </c>
      <c r="BA16">
        <v>1139.06</v>
      </c>
      <c r="BB16" s="37">
        <v>0</v>
      </c>
      <c r="BC16">
        <v>0</v>
      </c>
      <c r="BD16" s="37">
        <v>0</v>
      </c>
      <c r="BE16">
        <v>0</v>
      </c>
      <c r="BF16">
        <v>0</v>
      </c>
      <c r="BG16">
        <v>22253.29</v>
      </c>
      <c r="BH16">
        <v>0</v>
      </c>
      <c r="BI16">
        <v>3438.11</v>
      </c>
      <c r="BJ16">
        <v>0</v>
      </c>
      <c r="BK16">
        <v>13475.05</v>
      </c>
      <c r="BL16">
        <v>4041.29</v>
      </c>
      <c r="BM16" s="37">
        <v>0</v>
      </c>
      <c r="BN16">
        <v>0</v>
      </c>
      <c r="BO16">
        <v>0</v>
      </c>
      <c r="BP16">
        <v>0</v>
      </c>
      <c r="BQ16">
        <v>0</v>
      </c>
      <c r="BR16">
        <v>0</v>
      </c>
      <c r="BS16" s="41"/>
      <c r="BT16" s="40"/>
      <c r="BU16" s="40">
        <f t="shared" si="2"/>
        <v>5</v>
      </c>
      <c r="BV16" s="39" t="s">
        <v>42</v>
      </c>
      <c r="BW16" s="40" t="str">
        <f t="shared" si="3"/>
        <v>Oil-seeds and oleaginous fruits</v>
      </c>
      <c r="BX16" s="40">
        <f t="shared" si="4"/>
        <v>0</v>
      </c>
    </row>
    <row r="17" spans="1:76" x14ac:dyDescent="0.2">
      <c r="A17" s="40" t="str">
        <f t="shared" si="0"/>
        <v>2022–23BELE</v>
      </c>
      <c r="B17" s="40" t="s">
        <v>660</v>
      </c>
      <c r="C17" s="40" t="s">
        <v>131</v>
      </c>
      <c r="D17" s="40">
        <v>0</v>
      </c>
      <c r="E17" s="40">
        <v>0</v>
      </c>
      <c r="F17">
        <v>0</v>
      </c>
      <c r="G17">
        <v>0</v>
      </c>
      <c r="H17">
        <v>0</v>
      </c>
      <c r="I17" s="37">
        <v>251425.9</v>
      </c>
      <c r="J17">
        <v>0</v>
      </c>
      <c r="K17">
        <v>301666.15000000002</v>
      </c>
      <c r="L17">
        <v>0</v>
      </c>
      <c r="M17">
        <v>9483.59</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1178.45</v>
      </c>
      <c r="BS17" s="41"/>
      <c r="BT17" s="40"/>
      <c r="BU17" s="40">
        <f t="shared" si="2"/>
        <v>5</v>
      </c>
      <c r="BV17" s="39" t="s">
        <v>43</v>
      </c>
      <c r="BW17" s="40" t="str">
        <f t="shared" si="3"/>
        <v>Crude rubber (incl. synthetic and reclaimed)</v>
      </c>
      <c r="BX17" s="40">
        <f t="shared" si="4"/>
        <v>0</v>
      </c>
    </row>
    <row r="18" spans="1:76" x14ac:dyDescent="0.2">
      <c r="A18" s="40" t="str">
        <f t="shared" si="0"/>
        <v>2022–23BELG</v>
      </c>
      <c r="B18" s="40" t="s">
        <v>660</v>
      </c>
      <c r="C18" s="40" t="s">
        <v>132</v>
      </c>
      <c r="D18" s="40">
        <v>0</v>
      </c>
      <c r="E18" s="40">
        <v>0</v>
      </c>
      <c r="F18">
        <v>350103.23</v>
      </c>
      <c r="G18">
        <v>0</v>
      </c>
      <c r="H18">
        <v>3977160.26</v>
      </c>
      <c r="I18">
        <v>49755871.850000001</v>
      </c>
      <c r="J18">
        <v>170319.8</v>
      </c>
      <c r="K18">
        <v>1665004.11</v>
      </c>
      <c r="L18">
        <v>1844174.48</v>
      </c>
      <c r="M18">
        <v>3227783.12</v>
      </c>
      <c r="N18">
        <v>2713018.14</v>
      </c>
      <c r="O18">
        <v>46059.66</v>
      </c>
      <c r="P18">
        <v>0</v>
      </c>
      <c r="Q18">
        <v>0</v>
      </c>
      <c r="R18">
        <v>115660.11</v>
      </c>
      <c r="S18">
        <v>0</v>
      </c>
      <c r="T18">
        <v>0</v>
      </c>
      <c r="U18">
        <v>1137934.54</v>
      </c>
      <c r="V18">
        <v>245224.04</v>
      </c>
      <c r="W18">
        <v>0</v>
      </c>
      <c r="X18">
        <v>294350.58</v>
      </c>
      <c r="Y18">
        <v>0</v>
      </c>
      <c r="Z18">
        <v>6497507.3099999996</v>
      </c>
      <c r="AA18">
        <v>0</v>
      </c>
      <c r="AB18">
        <v>0</v>
      </c>
      <c r="AC18">
        <v>709233.11</v>
      </c>
      <c r="AD18">
        <v>700194.52</v>
      </c>
      <c r="AE18">
        <v>711215.91</v>
      </c>
      <c r="AF18">
        <v>2577925.5299999998</v>
      </c>
      <c r="AG18">
        <v>684373.9</v>
      </c>
      <c r="AH18">
        <v>75520540.650000006</v>
      </c>
      <c r="AI18">
        <v>935609.72</v>
      </c>
      <c r="AJ18">
        <v>2879754.39</v>
      </c>
      <c r="AK18">
        <v>1559521</v>
      </c>
      <c r="AL18">
        <v>2664094.1</v>
      </c>
      <c r="AM18">
        <v>2818771.99</v>
      </c>
      <c r="AN18">
        <v>0</v>
      </c>
      <c r="AO18">
        <v>1461606.3</v>
      </c>
      <c r="AP18" s="37">
        <v>1820926.99</v>
      </c>
      <c r="AQ18">
        <v>1746231.61</v>
      </c>
      <c r="AR18">
        <v>15079020.359999999</v>
      </c>
      <c r="AS18">
        <v>2625187.83</v>
      </c>
      <c r="AT18">
        <v>2621523.8199999998</v>
      </c>
      <c r="AU18">
        <v>373098.8</v>
      </c>
      <c r="AV18">
        <v>2987543.85</v>
      </c>
      <c r="AW18">
        <v>1079382.8400000001</v>
      </c>
      <c r="AX18">
        <v>41470743.649999999</v>
      </c>
      <c r="AY18">
        <v>4359059.3</v>
      </c>
      <c r="AZ18" s="37">
        <v>20974476.02</v>
      </c>
      <c r="BA18">
        <v>76222.63</v>
      </c>
      <c r="BB18">
        <v>1201940.8</v>
      </c>
      <c r="BC18" s="37">
        <v>3560578.54</v>
      </c>
      <c r="BD18">
        <v>20384379.460000001</v>
      </c>
      <c r="BE18">
        <v>4700063.45</v>
      </c>
      <c r="BF18">
        <v>158342.04999999999</v>
      </c>
      <c r="BG18" s="37">
        <v>321815.87</v>
      </c>
      <c r="BH18">
        <v>2343.11</v>
      </c>
      <c r="BI18" s="37">
        <v>211787.51</v>
      </c>
      <c r="BJ18" s="37">
        <v>6896.31</v>
      </c>
      <c r="BK18">
        <v>511263.71</v>
      </c>
      <c r="BL18">
        <v>189354.88</v>
      </c>
      <c r="BM18">
        <v>3375421.01</v>
      </c>
      <c r="BN18">
        <v>0</v>
      </c>
      <c r="BO18">
        <v>0</v>
      </c>
      <c r="BP18">
        <v>0</v>
      </c>
      <c r="BQ18">
        <v>0</v>
      </c>
      <c r="BR18">
        <v>7893477.1200000001</v>
      </c>
      <c r="BS18" s="41"/>
      <c r="BT18" s="40"/>
      <c r="BU18" s="40">
        <f t="shared" si="2"/>
        <v>5</v>
      </c>
      <c r="BV18" s="39" t="s">
        <v>44</v>
      </c>
      <c r="BW18" s="40" t="str">
        <f t="shared" si="3"/>
        <v>Cork and wood</v>
      </c>
      <c r="BX18" s="40">
        <f t="shared" si="4"/>
        <v>0</v>
      </c>
    </row>
    <row r="19" spans="1:76" x14ac:dyDescent="0.2">
      <c r="A19" s="40" t="str">
        <f t="shared" si="0"/>
        <v>2022–23BHRN</v>
      </c>
      <c r="B19" s="40" t="s">
        <v>660</v>
      </c>
      <c r="C19" s="40" t="s">
        <v>134</v>
      </c>
      <c r="D19" s="40">
        <v>0</v>
      </c>
      <c r="E19" s="40">
        <v>0</v>
      </c>
      <c r="F19">
        <v>0</v>
      </c>
      <c r="G19">
        <v>0</v>
      </c>
      <c r="H19" s="37">
        <v>0</v>
      </c>
      <c r="I19" s="37">
        <v>0</v>
      </c>
      <c r="J19">
        <v>0</v>
      </c>
      <c r="K19" s="37">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s="37">
        <v>0</v>
      </c>
      <c r="AS19">
        <v>0</v>
      </c>
      <c r="AT19" s="37">
        <v>0</v>
      </c>
      <c r="AU19">
        <v>12738426.949999999</v>
      </c>
      <c r="AV19">
        <v>204270</v>
      </c>
      <c r="AW19">
        <v>0</v>
      </c>
      <c r="AX19">
        <v>0</v>
      </c>
      <c r="AY19">
        <v>0</v>
      </c>
      <c r="AZ19">
        <v>0</v>
      </c>
      <c r="BA19">
        <v>0</v>
      </c>
      <c r="BB19">
        <v>0</v>
      </c>
      <c r="BC19">
        <v>0</v>
      </c>
      <c r="BD19">
        <v>6500</v>
      </c>
      <c r="BE19">
        <v>2846.54</v>
      </c>
      <c r="BF19">
        <v>0</v>
      </c>
      <c r="BG19">
        <v>0</v>
      </c>
      <c r="BH19">
        <v>0</v>
      </c>
      <c r="BI19" s="37">
        <v>67985.22</v>
      </c>
      <c r="BJ19">
        <v>0</v>
      </c>
      <c r="BK19">
        <v>0</v>
      </c>
      <c r="BL19">
        <v>0</v>
      </c>
      <c r="BM19">
        <v>0</v>
      </c>
      <c r="BN19">
        <v>0</v>
      </c>
      <c r="BO19">
        <v>0</v>
      </c>
      <c r="BP19">
        <v>0</v>
      </c>
      <c r="BQ19">
        <v>0</v>
      </c>
      <c r="BR19">
        <v>0</v>
      </c>
      <c r="BS19" s="41"/>
      <c r="BT19" s="40"/>
      <c r="BU19" s="40">
        <f t="shared" si="2"/>
        <v>5</v>
      </c>
      <c r="BV19" s="39" t="s">
        <v>45</v>
      </c>
      <c r="BW19" s="40" t="str">
        <f t="shared" si="3"/>
        <v>Pulp and waste paper</v>
      </c>
      <c r="BX19" s="40">
        <f t="shared" si="4"/>
        <v>0</v>
      </c>
    </row>
    <row r="20" spans="1:76" x14ac:dyDescent="0.2">
      <c r="A20" s="40" t="str">
        <f t="shared" si="0"/>
        <v>2022–23BOHR</v>
      </c>
      <c r="B20" s="40" t="s">
        <v>660</v>
      </c>
      <c r="C20" s="40" t="s">
        <v>137</v>
      </c>
      <c r="D20" s="40">
        <v>0</v>
      </c>
      <c r="E20" s="40">
        <v>0</v>
      </c>
      <c r="F20">
        <v>0</v>
      </c>
      <c r="G20">
        <v>0</v>
      </c>
      <c r="H20">
        <v>0</v>
      </c>
      <c r="I20">
        <v>0</v>
      </c>
      <c r="J20">
        <v>0</v>
      </c>
      <c r="K20">
        <v>0</v>
      </c>
      <c r="L20">
        <v>0</v>
      </c>
      <c r="M20">
        <v>0</v>
      </c>
      <c r="N20">
        <v>2204.21</v>
      </c>
      <c r="O20">
        <v>0</v>
      </c>
      <c r="P20">
        <v>0</v>
      </c>
      <c r="Q20">
        <v>0</v>
      </c>
      <c r="R20">
        <v>0</v>
      </c>
      <c r="S20">
        <v>0</v>
      </c>
      <c r="T20">
        <v>0</v>
      </c>
      <c r="U20">
        <v>0</v>
      </c>
      <c r="V20">
        <v>0</v>
      </c>
      <c r="W20">
        <v>0</v>
      </c>
      <c r="X20">
        <v>2251.08</v>
      </c>
      <c r="Y20">
        <v>0</v>
      </c>
      <c r="Z20">
        <v>0</v>
      </c>
      <c r="AA20">
        <v>0</v>
      </c>
      <c r="AB20">
        <v>0</v>
      </c>
      <c r="AC20">
        <v>0</v>
      </c>
      <c r="AD20">
        <v>0</v>
      </c>
      <c r="AE20">
        <v>0</v>
      </c>
      <c r="AF20">
        <v>0</v>
      </c>
      <c r="AG20">
        <v>0</v>
      </c>
      <c r="AH20">
        <v>0</v>
      </c>
      <c r="AI20">
        <v>0</v>
      </c>
      <c r="AJ20">
        <v>0</v>
      </c>
      <c r="AK20">
        <v>0</v>
      </c>
      <c r="AL20">
        <v>0</v>
      </c>
      <c r="AM20">
        <v>0</v>
      </c>
      <c r="AN20">
        <v>0</v>
      </c>
      <c r="AO20">
        <v>0</v>
      </c>
      <c r="AP20">
        <v>2232.04</v>
      </c>
      <c r="AQ20">
        <v>0</v>
      </c>
      <c r="AR20">
        <v>0</v>
      </c>
      <c r="AS20">
        <v>0</v>
      </c>
      <c r="AT20">
        <v>0</v>
      </c>
      <c r="AU20">
        <v>0</v>
      </c>
      <c r="AV20">
        <v>27826.45</v>
      </c>
      <c r="AW20">
        <v>0</v>
      </c>
      <c r="AX20">
        <v>1233.5899999999999</v>
      </c>
      <c r="AY20">
        <v>0</v>
      </c>
      <c r="AZ20">
        <v>260087.25</v>
      </c>
      <c r="BA20">
        <v>0</v>
      </c>
      <c r="BB20">
        <v>0</v>
      </c>
      <c r="BC20">
        <v>70246.23</v>
      </c>
      <c r="BD20">
        <v>0</v>
      </c>
      <c r="BE20">
        <v>0</v>
      </c>
      <c r="BF20">
        <v>0</v>
      </c>
      <c r="BG20">
        <v>36987.83</v>
      </c>
      <c r="BH20">
        <v>0</v>
      </c>
      <c r="BI20">
        <v>341377.9</v>
      </c>
      <c r="BJ20">
        <v>9028.42</v>
      </c>
      <c r="BK20">
        <v>0</v>
      </c>
      <c r="BL20">
        <v>0</v>
      </c>
      <c r="BM20" s="37">
        <v>33776.03</v>
      </c>
      <c r="BN20">
        <v>0</v>
      </c>
      <c r="BO20">
        <v>0</v>
      </c>
      <c r="BP20">
        <v>0</v>
      </c>
      <c r="BQ20">
        <v>0</v>
      </c>
      <c r="BR20">
        <v>8954.7999999999993</v>
      </c>
      <c r="BS20" s="41"/>
      <c r="BT20" s="40"/>
      <c r="BU20" s="40">
        <f t="shared" si="2"/>
        <v>5</v>
      </c>
      <c r="BV20" s="39" t="s">
        <v>101</v>
      </c>
      <c r="BW20" s="40" t="str">
        <f t="shared" si="3"/>
        <v>Textile fibres, not manufactured into yarn or fabric</v>
      </c>
      <c r="BX20" s="40">
        <f t="shared" si="4"/>
        <v>0</v>
      </c>
    </row>
    <row r="21" spans="1:76" x14ac:dyDescent="0.2">
      <c r="A21" s="40" t="str">
        <f t="shared" si="0"/>
        <v>2022–23BOLI</v>
      </c>
      <c r="B21" s="40" t="s">
        <v>660</v>
      </c>
      <c r="C21" s="40" t="s">
        <v>138</v>
      </c>
      <c r="D21" s="40">
        <v>0</v>
      </c>
      <c r="E21" s="54">
        <v>0</v>
      </c>
      <c r="F21">
        <v>0</v>
      </c>
      <c r="G21">
        <v>0</v>
      </c>
      <c r="H21" s="37">
        <v>1544219.53</v>
      </c>
      <c r="I21" s="37">
        <v>2601412.6</v>
      </c>
      <c r="J21" s="37">
        <v>0</v>
      </c>
      <c r="K21" s="37">
        <v>0</v>
      </c>
      <c r="L21" s="37">
        <v>0</v>
      </c>
      <c r="M21" s="37">
        <v>0</v>
      </c>
      <c r="N21">
        <v>0</v>
      </c>
      <c r="O21">
        <v>0</v>
      </c>
      <c r="P21">
        <v>0</v>
      </c>
      <c r="Q21">
        <v>0</v>
      </c>
      <c r="R21">
        <v>0</v>
      </c>
      <c r="S21" s="37">
        <v>0</v>
      </c>
      <c r="T21">
        <v>0</v>
      </c>
      <c r="U21">
        <v>0</v>
      </c>
      <c r="V21" s="37">
        <v>0</v>
      </c>
      <c r="W21">
        <v>39120257.07</v>
      </c>
      <c r="X21" s="37">
        <v>0</v>
      </c>
      <c r="Y21">
        <v>0</v>
      </c>
      <c r="Z21" s="37">
        <v>0</v>
      </c>
      <c r="AA21">
        <v>0</v>
      </c>
      <c r="AB21">
        <v>0</v>
      </c>
      <c r="AC21" s="37">
        <v>0</v>
      </c>
      <c r="AD21">
        <v>0</v>
      </c>
      <c r="AE21" s="37">
        <v>0</v>
      </c>
      <c r="AF21">
        <v>0</v>
      </c>
      <c r="AG21" s="37">
        <v>0</v>
      </c>
      <c r="AH21">
        <v>0</v>
      </c>
      <c r="AI21" s="37">
        <v>0</v>
      </c>
      <c r="AJ21">
        <v>67853.649999999994</v>
      </c>
      <c r="AK21">
        <v>0</v>
      </c>
      <c r="AL21" s="37">
        <v>0</v>
      </c>
      <c r="AM21" s="37">
        <v>0</v>
      </c>
      <c r="AN21" s="37">
        <v>0</v>
      </c>
      <c r="AO21" s="37">
        <v>0</v>
      </c>
      <c r="AP21" s="37">
        <v>0</v>
      </c>
      <c r="AQ21" s="37">
        <v>0</v>
      </c>
      <c r="AR21" s="37">
        <v>0</v>
      </c>
      <c r="AS21" s="37">
        <v>0</v>
      </c>
      <c r="AT21" s="37">
        <v>0</v>
      </c>
      <c r="AU21" s="37">
        <v>0</v>
      </c>
      <c r="AV21" s="37">
        <v>1120.08</v>
      </c>
      <c r="AW21" s="37">
        <v>0</v>
      </c>
      <c r="AX21" s="37">
        <v>0</v>
      </c>
      <c r="AY21" s="37">
        <v>0</v>
      </c>
      <c r="AZ21" s="37">
        <v>22941.32</v>
      </c>
      <c r="BA21" s="37">
        <v>0</v>
      </c>
      <c r="BB21" s="37">
        <v>0</v>
      </c>
      <c r="BC21" s="37">
        <v>0</v>
      </c>
      <c r="BD21" s="37">
        <v>0</v>
      </c>
      <c r="BE21" s="37">
        <v>0</v>
      </c>
      <c r="BF21" s="37">
        <v>0</v>
      </c>
      <c r="BG21" s="37">
        <v>0</v>
      </c>
      <c r="BH21">
        <v>0</v>
      </c>
      <c r="BI21" s="37">
        <v>0</v>
      </c>
      <c r="BJ21" s="37">
        <v>0</v>
      </c>
      <c r="BK21" s="37">
        <v>0</v>
      </c>
      <c r="BL21">
        <v>0</v>
      </c>
      <c r="BM21" s="37">
        <v>0</v>
      </c>
      <c r="BN21">
        <v>0</v>
      </c>
      <c r="BO21">
        <v>0</v>
      </c>
      <c r="BP21">
        <v>0</v>
      </c>
      <c r="BQ21">
        <v>0</v>
      </c>
      <c r="BR21" s="37">
        <v>0</v>
      </c>
      <c r="BS21" s="41"/>
      <c r="BT21" s="40"/>
      <c r="BU21" s="40">
        <f t="shared" si="2"/>
        <v>5</v>
      </c>
      <c r="BV21" s="39" t="s">
        <v>102</v>
      </c>
      <c r="BW21" s="40" t="str">
        <f t="shared" si="3"/>
        <v>Crude fertilizers and crude minerals (excl. coal, petroleum)</v>
      </c>
      <c r="BX21" s="40">
        <f t="shared" si="4"/>
        <v>0</v>
      </c>
    </row>
    <row r="22" spans="1:76" x14ac:dyDescent="0.2">
      <c r="A22" s="40" t="str">
        <f t="shared" si="0"/>
        <v>2022–23BOTS</v>
      </c>
      <c r="B22" s="40" t="s">
        <v>660</v>
      </c>
      <c r="C22" s="40" t="s">
        <v>139</v>
      </c>
      <c r="D22" s="40">
        <v>0</v>
      </c>
      <c r="E22" s="40">
        <v>0</v>
      </c>
      <c r="F22">
        <v>0</v>
      </c>
      <c r="G22">
        <v>0</v>
      </c>
      <c r="H22">
        <v>0</v>
      </c>
      <c r="I22">
        <v>0</v>
      </c>
      <c r="J22">
        <v>0</v>
      </c>
      <c r="K22">
        <v>0</v>
      </c>
      <c r="L22">
        <v>0</v>
      </c>
      <c r="M22">
        <v>0</v>
      </c>
      <c r="N22">
        <v>0</v>
      </c>
      <c r="O22">
        <v>0</v>
      </c>
      <c r="P22">
        <v>0</v>
      </c>
      <c r="Q22">
        <v>0</v>
      </c>
      <c r="R22">
        <v>0</v>
      </c>
      <c r="S22">
        <v>0</v>
      </c>
      <c r="T22">
        <v>0</v>
      </c>
      <c r="U22">
        <v>0</v>
      </c>
      <c r="V22">
        <v>0</v>
      </c>
      <c r="W22">
        <v>0</v>
      </c>
      <c r="X22">
        <v>0</v>
      </c>
      <c r="Y22">
        <v>0</v>
      </c>
      <c r="Z22" s="37">
        <v>0</v>
      </c>
      <c r="AA22">
        <v>0</v>
      </c>
      <c r="AB22">
        <v>0</v>
      </c>
      <c r="AC22">
        <v>0</v>
      </c>
      <c r="AD22">
        <v>0</v>
      </c>
      <c r="AE22">
        <v>0</v>
      </c>
      <c r="AF22">
        <v>0</v>
      </c>
      <c r="AG22">
        <v>0</v>
      </c>
      <c r="AH22">
        <v>0</v>
      </c>
      <c r="AI22">
        <v>0</v>
      </c>
      <c r="AJ22">
        <v>0</v>
      </c>
      <c r="AK22">
        <v>0</v>
      </c>
      <c r="AL22">
        <v>0</v>
      </c>
      <c r="AM22">
        <v>0</v>
      </c>
      <c r="AN22">
        <v>0</v>
      </c>
      <c r="AO22">
        <v>0</v>
      </c>
      <c r="AP22">
        <v>0</v>
      </c>
      <c r="AQ22">
        <v>0</v>
      </c>
      <c r="AR22">
        <v>0</v>
      </c>
      <c r="AS22">
        <v>84715.73</v>
      </c>
      <c r="AT22">
        <v>0</v>
      </c>
      <c r="AU22">
        <v>0</v>
      </c>
      <c r="AV22" s="37">
        <v>0</v>
      </c>
      <c r="AW22">
        <v>0</v>
      </c>
      <c r="AX22">
        <v>0</v>
      </c>
      <c r="AY22">
        <v>0</v>
      </c>
      <c r="AZ22" s="37">
        <v>0</v>
      </c>
      <c r="BA22" s="37">
        <v>0</v>
      </c>
      <c r="BB22">
        <v>0</v>
      </c>
      <c r="BC22" s="37">
        <v>0</v>
      </c>
      <c r="BD22">
        <v>0</v>
      </c>
      <c r="BE22">
        <v>0</v>
      </c>
      <c r="BF22" s="37">
        <v>0</v>
      </c>
      <c r="BG22">
        <v>0</v>
      </c>
      <c r="BH22">
        <v>0</v>
      </c>
      <c r="BI22" s="37">
        <v>0</v>
      </c>
      <c r="BJ22">
        <v>0</v>
      </c>
      <c r="BK22">
        <v>0</v>
      </c>
      <c r="BL22">
        <v>0</v>
      </c>
      <c r="BM22" s="37">
        <v>0</v>
      </c>
      <c r="BN22">
        <v>0</v>
      </c>
      <c r="BO22">
        <v>0</v>
      </c>
      <c r="BP22">
        <v>0</v>
      </c>
      <c r="BQ22">
        <v>0</v>
      </c>
      <c r="BR22">
        <v>0</v>
      </c>
      <c r="BS22" s="41"/>
      <c r="BT22" s="40"/>
      <c r="BU22" s="40">
        <f t="shared" si="2"/>
        <v>5</v>
      </c>
      <c r="BV22" s="39" t="s">
        <v>48</v>
      </c>
      <c r="BW22" s="40" t="str">
        <f t="shared" si="3"/>
        <v>Metalliferous ores and metal scrap</v>
      </c>
      <c r="BX22" s="40">
        <f t="shared" si="4"/>
        <v>0</v>
      </c>
    </row>
    <row r="23" spans="1:76" x14ac:dyDescent="0.2">
      <c r="A23" s="40" t="str">
        <f t="shared" si="0"/>
        <v>2022–23BRAZ</v>
      </c>
      <c r="B23" s="40" t="s">
        <v>660</v>
      </c>
      <c r="C23" s="40" t="s">
        <v>140</v>
      </c>
      <c r="D23" s="40">
        <v>0</v>
      </c>
      <c r="E23" s="40">
        <v>1199359.58</v>
      </c>
      <c r="F23">
        <v>1494538.57</v>
      </c>
      <c r="G23">
        <v>0</v>
      </c>
      <c r="H23">
        <v>84892.68</v>
      </c>
      <c r="I23" s="37">
        <v>14378376.76</v>
      </c>
      <c r="J23" s="37">
        <v>1075720.54</v>
      </c>
      <c r="K23" s="37">
        <v>16891345.57</v>
      </c>
      <c r="L23" s="37">
        <v>2517199.39</v>
      </c>
      <c r="M23">
        <v>2142487.83</v>
      </c>
      <c r="N23" s="37">
        <v>3395.08</v>
      </c>
      <c r="O23">
        <v>0</v>
      </c>
      <c r="P23">
        <v>0</v>
      </c>
      <c r="Q23">
        <v>2911311.99</v>
      </c>
      <c r="R23">
        <v>35989.53</v>
      </c>
      <c r="S23">
        <v>780076.45</v>
      </c>
      <c r="T23">
        <v>46976654.719999999</v>
      </c>
      <c r="U23">
        <v>0</v>
      </c>
      <c r="V23">
        <v>233134.7</v>
      </c>
      <c r="W23">
        <v>2831.84</v>
      </c>
      <c r="X23">
        <v>988796.85</v>
      </c>
      <c r="Y23">
        <v>0</v>
      </c>
      <c r="Z23">
        <v>50118.15</v>
      </c>
      <c r="AA23">
        <v>0</v>
      </c>
      <c r="AB23">
        <v>0</v>
      </c>
      <c r="AC23">
        <v>104933.23</v>
      </c>
      <c r="AD23">
        <v>0</v>
      </c>
      <c r="AE23" s="37">
        <v>561000.51</v>
      </c>
      <c r="AF23">
        <v>350605.56</v>
      </c>
      <c r="AG23">
        <v>139630.13</v>
      </c>
      <c r="AH23" s="37">
        <v>0</v>
      </c>
      <c r="AI23" s="37">
        <v>264240.78999999998</v>
      </c>
      <c r="AJ23">
        <v>14387.79</v>
      </c>
      <c r="AK23">
        <v>72216.639999999999</v>
      </c>
      <c r="AL23">
        <v>783262.63</v>
      </c>
      <c r="AM23">
        <v>23836502.809999999</v>
      </c>
      <c r="AN23" s="37">
        <v>32610.79</v>
      </c>
      <c r="AO23" s="37">
        <v>6540448.2800000003</v>
      </c>
      <c r="AP23">
        <v>5194937.0599999996</v>
      </c>
      <c r="AQ23">
        <v>19479.2</v>
      </c>
      <c r="AR23">
        <v>119913.25</v>
      </c>
      <c r="AS23" s="37">
        <v>3588798.9</v>
      </c>
      <c r="AT23">
        <v>123810.38</v>
      </c>
      <c r="AU23" s="37">
        <v>145185.87</v>
      </c>
      <c r="AV23" s="37">
        <v>2199662.84</v>
      </c>
      <c r="AW23" s="37">
        <v>7825316.8899999997</v>
      </c>
      <c r="AX23" s="37">
        <v>101018376.36</v>
      </c>
      <c r="AY23">
        <v>0</v>
      </c>
      <c r="AZ23" s="37">
        <v>1697108.36</v>
      </c>
      <c r="BA23" s="37">
        <v>441136.62</v>
      </c>
      <c r="BB23">
        <v>23804.84</v>
      </c>
      <c r="BC23" s="37">
        <v>3330066.46</v>
      </c>
      <c r="BD23" s="37">
        <v>13242347.51</v>
      </c>
      <c r="BE23">
        <v>2316954.85</v>
      </c>
      <c r="BF23" s="37">
        <v>167319.91</v>
      </c>
      <c r="BG23" s="37">
        <v>108968.03</v>
      </c>
      <c r="BH23">
        <v>1741.67</v>
      </c>
      <c r="BI23" s="37">
        <v>23473.67</v>
      </c>
      <c r="BJ23">
        <v>1905513.95</v>
      </c>
      <c r="BK23" s="37">
        <v>175078.41</v>
      </c>
      <c r="BL23">
        <v>762024.47</v>
      </c>
      <c r="BM23" s="37">
        <v>5562010.1100000003</v>
      </c>
      <c r="BN23">
        <v>3500</v>
      </c>
      <c r="BO23">
        <v>0</v>
      </c>
      <c r="BP23">
        <v>0</v>
      </c>
      <c r="BQ23">
        <v>0</v>
      </c>
      <c r="BR23" s="37">
        <v>5333627.82</v>
      </c>
      <c r="BS23" s="41"/>
      <c r="BT23" s="40"/>
      <c r="BU23" s="40">
        <f t="shared" si="2"/>
        <v>5</v>
      </c>
      <c r="BV23" s="39" t="s">
        <v>49</v>
      </c>
      <c r="BW23" s="40" t="str">
        <f t="shared" si="3"/>
        <v>Crude animal and vegetable materials, nes</v>
      </c>
      <c r="BX23" s="40">
        <f t="shared" ref="BX23:BX32" si="5">HLOOKUP($BV23,$A$2:$BS$9998,(MATCH(BX$2&amp;$BX$1,$A:$A,0)-1),FALSE)</f>
        <v>0</v>
      </c>
    </row>
    <row r="24" spans="1:76" x14ac:dyDescent="0.2">
      <c r="A24" s="40" t="str">
        <f t="shared" si="0"/>
        <v>2022–23BRND</v>
      </c>
      <c r="B24" s="40" t="s">
        <v>660</v>
      </c>
      <c r="C24" s="40" t="s">
        <v>334</v>
      </c>
      <c r="D24" s="40">
        <v>0</v>
      </c>
      <c r="E24" s="40">
        <v>0</v>
      </c>
      <c r="F24">
        <v>0</v>
      </c>
      <c r="G24" s="37">
        <v>0</v>
      </c>
      <c r="H24">
        <v>0</v>
      </c>
      <c r="I24" s="37">
        <v>0</v>
      </c>
      <c r="J24">
        <v>0</v>
      </c>
      <c r="K24">
        <v>174182.58</v>
      </c>
      <c r="L24">
        <v>0</v>
      </c>
      <c r="M24" s="37">
        <v>0</v>
      </c>
      <c r="N24">
        <v>0</v>
      </c>
      <c r="O24">
        <v>0</v>
      </c>
      <c r="P24">
        <v>0</v>
      </c>
      <c r="Q24">
        <v>0</v>
      </c>
      <c r="R24">
        <v>0</v>
      </c>
      <c r="S24" s="37">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s="37">
        <v>0</v>
      </c>
      <c r="AQ24">
        <v>0</v>
      </c>
      <c r="AR24" s="37">
        <v>0</v>
      </c>
      <c r="AS24" s="37">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s="41"/>
      <c r="BT24" s="40"/>
      <c r="BU24" s="40">
        <f t="shared" si="2"/>
        <v>5</v>
      </c>
      <c r="BV24" s="39" t="s">
        <v>50</v>
      </c>
      <c r="BW24" s="40" t="str">
        <f t="shared" si="3"/>
        <v>Coal, coke and briquettes</v>
      </c>
      <c r="BX24" s="40">
        <f t="shared" si="5"/>
        <v>0</v>
      </c>
    </row>
    <row r="25" spans="1:76" x14ac:dyDescent="0.2">
      <c r="A25" s="40" t="str">
        <f t="shared" si="0"/>
        <v>2022–23BRUN</v>
      </c>
      <c r="B25" s="40" t="s">
        <v>660</v>
      </c>
      <c r="C25" s="40" t="s">
        <v>141</v>
      </c>
      <c r="D25" s="40">
        <v>0</v>
      </c>
      <c r="E25" s="40">
        <v>0</v>
      </c>
      <c r="F25">
        <v>0</v>
      </c>
      <c r="G25" s="37">
        <v>0</v>
      </c>
      <c r="H25">
        <v>0</v>
      </c>
      <c r="I25">
        <v>0</v>
      </c>
      <c r="J25">
        <v>0</v>
      </c>
      <c r="K25">
        <v>0</v>
      </c>
      <c r="L25">
        <v>0</v>
      </c>
      <c r="M25">
        <v>0</v>
      </c>
      <c r="N25">
        <v>0</v>
      </c>
      <c r="O25">
        <v>0</v>
      </c>
      <c r="P25">
        <v>0</v>
      </c>
      <c r="Q25">
        <v>0</v>
      </c>
      <c r="R25">
        <v>0</v>
      </c>
      <c r="S25">
        <v>0</v>
      </c>
      <c r="T25">
        <v>0</v>
      </c>
      <c r="U25">
        <v>0</v>
      </c>
      <c r="V25">
        <v>0</v>
      </c>
      <c r="W25">
        <v>0</v>
      </c>
      <c r="X25">
        <v>0</v>
      </c>
      <c r="Y25">
        <v>0</v>
      </c>
      <c r="Z25">
        <v>1096157977.4000001</v>
      </c>
      <c r="AA25">
        <v>0</v>
      </c>
      <c r="AB25">
        <v>0</v>
      </c>
      <c r="AC25">
        <v>0</v>
      </c>
      <c r="AD25">
        <v>0</v>
      </c>
      <c r="AE25">
        <v>0</v>
      </c>
      <c r="AF25">
        <v>0</v>
      </c>
      <c r="AG25">
        <v>0</v>
      </c>
      <c r="AH25">
        <v>0</v>
      </c>
      <c r="AI25">
        <v>0</v>
      </c>
      <c r="AJ25">
        <v>7087279.1799999997</v>
      </c>
      <c r="AK25">
        <v>0</v>
      </c>
      <c r="AL25">
        <v>0</v>
      </c>
      <c r="AM25">
        <v>7304.71</v>
      </c>
      <c r="AN25">
        <v>0</v>
      </c>
      <c r="AO25">
        <v>0</v>
      </c>
      <c r="AP25">
        <v>0</v>
      </c>
      <c r="AQ25">
        <v>0</v>
      </c>
      <c r="AR25" s="37">
        <v>0</v>
      </c>
      <c r="AS25">
        <v>0</v>
      </c>
      <c r="AT25">
        <v>0</v>
      </c>
      <c r="AU25">
        <v>0</v>
      </c>
      <c r="AV25" s="37">
        <v>0</v>
      </c>
      <c r="AW25">
        <v>0</v>
      </c>
      <c r="AX25" s="37">
        <v>2686.12</v>
      </c>
      <c r="AY25" s="37">
        <v>0</v>
      </c>
      <c r="AZ25">
        <v>0</v>
      </c>
      <c r="BA25">
        <v>0</v>
      </c>
      <c r="BB25">
        <v>62726.21</v>
      </c>
      <c r="BC25" s="37">
        <v>0</v>
      </c>
      <c r="BD25">
        <v>0</v>
      </c>
      <c r="BE25">
        <v>0</v>
      </c>
      <c r="BF25">
        <v>0</v>
      </c>
      <c r="BG25" s="37">
        <v>0</v>
      </c>
      <c r="BH25">
        <v>2952.59</v>
      </c>
      <c r="BI25">
        <v>0</v>
      </c>
      <c r="BJ25">
        <v>0</v>
      </c>
      <c r="BK25" s="37">
        <v>0</v>
      </c>
      <c r="BL25">
        <v>0</v>
      </c>
      <c r="BM25" s="37">
        <v>3350</v>
      </c>
      <c r="BN25">
        <v>0</v>
      </c>
      <c r="BO25">
        <v>0</v>
      </c>
      <c r="BP25">
        <v>0</v>
      </c>
      <c r="BQ25">
        <v>0</v>
      </c>
      <c r="BR25">
        <v>0</v>
      </c>
      <c r="BS25" s="41"/>
      <c r="BT25" s="40"/>
      <c r="BU25" s="40">
        <f t="shared" si="2"/>
        <v>5</v>
      </c>
      <c r="BV25" s="39" t="s">
        <v>51</v>
      </c>
      <c r="BW25" s="40" t="str">
        <f t="shared" si="3"/>
        <v>Petroleum, petroleum products and related materials</v>
      </c>
      <c r="BX25" s="40">
        <f t="shared" si="5"/>
        <v>0</v>
      </c>
    </row>
    <row r="26" spans="1:76" x14ac:dyDescent="0.2">
      <c r="A26" s="40" t="str">
        <f t="shared" si="0"/>
        <v>2022–23BULG</v>
      </c>
      <c r="B26" s="40" t="s">
        <v>660</v>
      </c>
      <c r="C26" s="40" t="s">
        <v>142</v>
      </c>
      <c r="D26" s="40">
        <v>0</v>
      </c>
      <c r="E26" s="54">
        <v>0</v>
      </c>
      <c r="F26" s="37">
        <v>0</v>
      </c>
      <c r="G26" s="37">
        <v>0</v>
      </c>
      <c r="H26" s="37">
        <v>175191.16</v>
      </c>
      <c r="I26" s="37">
        <v>172536.07</v>
      </c>
      <c r="J26" s="37">
        <v>143661.35999999999</v>
      </c>
      <c r="K26" s="37">
        <v>26978.75</v>
      </c>
      <c r="L26" s="37">
        <v>0</v>
      </c>
      <c r="M26" s="37">
        <v>0</v>
      </c>
      <c r="N26" s="37">
        <v>0</v>
      </c>
      <c r="O26">
        <v>0</v>
      </c>
      <c r="P26">
        <v>0</v>
      </c>
      <c r="Q26" s="37">
        <v>937414.75</v>
      </c>
      <c r="R26" s="37">
        <v>0</v>
      </c>
      <c r="S26" s="37">
        <v>0</v>
      </c>
      <c r="T26" s="37">
        <v>0</v>
      </c>
      <c r="U26" s="37">
        <v>0</v>
      </c>
      <c r="V26" s="37">
        <v>0</v>
      </c>
      <c r="W26" s="37">
        <v>0</v>
      </c>
      <c r="X26" s="37">
        <v>252351.82</v>
      </c>
      <c r="Y26" s="37">
        <v>0</v>
      </c>
      <c r="Z26" s="37">
        <v>0</v>
      </c>
      <c r="AA26">
        <v>0</v>
      </c>
      <c r="AB26" s="37">
        <v>0</v>
      </c>
      <c r="AC26" s="37">
        <v>0</v>
      </c>
      <c r="AD26">
        <v>0</v>
      </c>
      <c r="AE26" s="37">
        <v>0</v>
      </c>
      <c r="AF26" s="37">
        <v>0</v>
      </c>
      <c r="AG26" s="37">
        <v>0</v>
      </c>
      <c r="AH26" s="37">
        <v>1124068.6100000001</v>
      </c>
      <c r="AI26" s="37">
        <v>218588.52</v>
      </c>
      <c r="AJ26" s="37">
        <v>0</v>
      </c>
      <c r="AK26" s="37">
        <v>0</v>
      </c>
      <c r="AL26" s="37">
        <v>8583.86</v>
      </c>
      <c r="AM26" s="37">
        <v>124860.44</v>
      </c>
      <c r="AN26" s="37">
        <v>0</v>
      </c>
      <c r="AO26" s="37">
        <v>8585.19</v>
      </c>
      <c r="AP26" s="37">
        <v>29324.86</v>
      </c>
      <c r="AQ26" s="37">
        <v>2789.13</v>
      </c>
      <c r="AR26" s="37">
        <v>0</v>
      </c>
      <c r="AS26" s="37">
        <v>280738.13</v>
      </c>
      <c r="AT26" s="37">
        <v>5181.87</v>
      </c>
      <c r="AU26" s="37">
        <v>0</v>
      </c>
      <c r="AV26" s="37">
        <v>1517.29</v>
      </c>
      <c r="AW26" s="37">
        <v>655240.84</v>
      </c>
      <c r="AX26" s="37">
        <v>151510.15</v>
      </c>
      <c r="AY26" s="37">
        <v>0</v>
      </c>
      <c r="AZ26" s="37">
        <v>351200.6</v>
      </c>
      <c r="BA26" s="37">
        <v>1466.02</v>
      </c>
      <c r="BB26" s="37">
        <v>150450.25</v>
      </c>
      <c r="BC26" s="37">
        <v>408999.18</v>
      </c>
      <c r="BD26" s="37">
        <v>20728.72</v>
      </c>
      <c r="BE26" s="37">
        <v>1201.1600000000001</v>
      </c>
      <c r="BF26" s="37">
        <v>13236.63</v>
      </c>
      <c r="BG26" s="37">
        <v>10795.84</v>
      </c>
      <c r="BH26" s="37">
        <v>5148.87</v>
      </c>
      <c r="BI26" s="37">
        <v>467888.88</v>
      </c>
      <c r="BJ26" s="37">
        <v>113736.63</v>
      </c>
      <c r="BK26" s="37">
        <v>55242.51</v>
      </c>
      <c r="BL26" s="37">
        <v>11834.59</v>
      </c>
      <c r="BM26" s="37">
        <v>1088112.3700000001</v>
      </c>
      <c r="BN26" s="37">
        <v>7114.46</v>
      </c>
      <c r="BO26">
        <v>0</v>
      </c>
      <c r="BP26">
        <v>0</v>
      </c>
      <c r="BQ26">
        <v>0</v>
      </c>
      <c r="BR26" s="37">
        <v>421352.83</v>
      </c>
      <c r="BS26" s="41"/>
      <c r="BT26" s="40"/>
      <c r="BU26" s="40">
        <f t="shared" si="2"/>
        <v>5</v>
      </c>
      <c r="BV26" s="39" t="s">
        <v>52</v>
      </c>
      <c r="BW26" s="40" t="str">
        <f t="shared" si="3"/>
        <v>Gas, natural and manufactured</v>
      </c>
      <c r="BX26" s="40">
        <f t="shared" si="5"/>
        <v>0</v>
      </c>
    </row>
    <row r="27" spans="1:76" x14ac:dyDescent="0.2">
      <c r="A27" s="40" t="str">
        <f t="shared" si="0"/>
        <v>2022–23BURM</v>
      </c>
      <c r="B27" s="40" t="s">
        <v>660</v>
      </c>
      <c r="C27" s="40" t="s">
        <v>144</v>
      </c>
      <c r="D27" s="40">
        <v>0</v>
      </c>
      <c r="E27" s="40">
        <v>0</v>
      </c>
      <c r="F27">
        <v>0</v>
      </c>
      <c r="G27">
        <v>1564131.06</v>
      </c>
      <c r="H27">
        <v>0</v>
      </c>
      <c r="I27">
        <v>235041.58</v>
      </c>
      <c r="J27">
        <v>0</v>
      </c>
      <c r="K27">
        <v>81297.08</v>
      </c>
      <c r="L27">
        <v>0</v>
      </c>
      <c r="M27">
        <v>0</v>
      </c>
      <c r="N27">
        <v>0</v>
      </c>
      <c r="O27">
        <v>0</v>
      </c>
      <c r="P27">
        <v>0</v>
      </c>
      <c r="Q27">
        <v>0</v>
      </c>
      <c r="R27">
        <v>0</v>
      </c>
      <c r="S27">
        <v>1977688.03</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20664.37</v>
      </c>
      <c r="AO27">
        <v>0</v>
      </c>
      <c r="AP27">
        <v>0</v>
      </c>
      <c r="AQ27">
        <v>0</v>
      </c>
      <c r="AR27">
        <v>67501.47</v>
      </c>
      <c r="AS27">
        <v>0</v>
      </c>
      <c r="AT27">
        <v>0</v>
      </c>
      <c r="AU27">
        <v>0</v>
      </c>
      <c r="AV27" s="37">
        <v>0</v>
      </c>
      <c r="AW27" s="37">
        <v>0</v>
      </c>
      <c r="AX27">
        <v>2866.2</v>
      </c>
      <c r="AY27">
        <v>0</v>
      </c>
      <c r="AZ27" s="37">
        <v>0</v>
      </c>
      <c r="BA27">
        <v>0</v>
      </c>
      <c r="BB27">
        <v>0</v>
      </c>
      <c r="BC27">
        <v>5017.4799999999996</v>
      </c>
      <c r="BD27">
        <v>0</v>
      </c>
      <c r="BE27">
        <v>35313.879999999997</v>
      </c>
      <c r="BF27" s="37">
        <v>0</v>
      </c>
      <c r="BG27" s="37">
        <v>32675.599999999999</v>
      </c>
      <c r="BH27">
        <v>533641.94999999995</v>
      </c>
      <c r="BI27">
        <v>403135.71</v>
      </c>
      <c r="BJ27">
        <v>276231.78000000003</v>
      </c>
      <c r="BK27">
        <v>372094.54</v>
      </c>
      <c r="BL27">
        <v>0</v>
      </c>
      <c r="BM27">
        <v>291617.07</v>
      </c>
      <c r="BN27">
        <v>0</v>
      </c>
      <c r="BO27">
        <v>0</v>
      </c>
      <c r="BP27">
        <v>0</v>
      </c>
      <c r="BQ27">
        <v>0</v>
      </c>
      <c r="BR27">
        <v>287815.11</v>
      </c>
      <c r="BS27" s="41"/>
      <c r="BT27" s="40"/>
      <c r="BU27" s="40">
        <f t="shared" si="2"/>
        <v>5</v>
      </c>
      <c r="BV27" s="39" t="s">
        <v>53</v>
      </c>
      <c r="BW27" s="40" t="str">
        <f t="shared" si="3"/>
        <v>Animal oils and fats</v>
      </c>
      <c r="BX27" s="40">
        <f t="shared" si="5"/>
        <v>0</v>
      </c>
    </row>
    <row r="28" spans="1:76" x14ac:dyDescent="0.2">
      <c r="A28" s="40" t="str">
        <f t="shared" si="0"/>
        <v>2022–23BVIR</v>
      </c>
      <c r="B28" s="40" t="s">
        <v>660</v>
      </c>
      <c r="C28" s="40" t="s">
        <v>145</v>
      </c>
      <c r="D28" s="40">
        <v>0</v>
      </c>
      <c r="E28" s="40">
        <v>0</v>
      </c>
      <c r="F28">
        <v>0</v>
      </c>
      <c r="G28" s="37">
        <v>0</v>
      </c>
      <c r="H28" s="37">
        <v>0</v>
      </c>
      <c r="I28" s="37">
        <v>17909.14</v>
      </c>
      <c r="J28" s="37">
        <v>0</v>
      </c>
      <c r="K28" s="37">
        <v>0</v>
      </c>
      <c r="L28" s="37">
        <v>0</v>
      </c>
      <c r="M28" s="37">
        <v>0</v>
      </c>
      <c r="N28" s="37">
        <v>0</v>
      </c>
      <c r="O28">
        <v>0</v>
      </c>
      <c r="P28" s="37">
        <v>0</v>
      </c>
      <c r="Q28" s="37">
        <v>0</v>
      </c>
      <c r="R28" s="37">
        <v>0</v>
      </c>
      <c r="S28" s="37">
        <v>0</v>
      </c>
      <c r="T28">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v>0</v>
      </c>
      <c r="BP28" s="37">
        <v>0</v>
      </c>
      <c r="BQ28">
        <v>0</v>
      </c>
      <c r="BR28" s="37">
        <v>0</v>
      </c>
      <c r="BS28" s="41"/>
      <c r="BT28" s="40"/>
      <c r="BU28" s="40">
        <f t="shared" si="2"/>
        <v>5</v>
      </c>
      <c r="BV28" s="39" t="s">
        <v>54</v>
      </c>
      <c r="BW28" s="40" t="str">
        <f t="shared" si="3"/>
        <v>Fixed vegetable fats and oils, crude, refined or fractionated</v>
      </c>
      <c r="BX28" s="40">
        <f t="shared" si="5"/>
        <v>0</v>
      </c>
    </row>
    <row r="29" spans="1:76" x14ac:dyDescent="0.2">
      <c r="A29" s="40" t="str">
        <f t="shared" si="0"/>
        <v>2022–23CAN</v>
      </c>
      <c r="B29" s="40" t="s">
        <v>660</v>
      </c>
      <c r="C29" s="40" t="s">
        <v>146</v>
      </c>
      <c r="D29" s="40">
        <v>0</v>
      </c>
      <c r="E29" s="40">
        <v>11736884.779999999</v>
      </c>
      <c r="F29">
        <v>202320.65</v>
      </c>
      <c r="G29" s="37">
        <v>1014744.84</v>
      </c>
      <c r="H29">
        <v>925078.38</v>
      </c>
      <c r="I29" s="37">
        <v>6595428.4299999997</v>
      </c>
      <c r="J29">
        <v>7416435.0800000001</v>
      </c>
      <c r="K29">
        <v>230773.3</v>
      </c>
      <c r="L29" s="37">
        <v>7366193.2999999998</v>
      </c>
      <c r="M29">
        <v>1460871.28</v>
      </c>
      <c r="N29" s="37">
        <v>3290778.16</v>
      </c>
      <c r="O29">
        <v>38253.769999999997</v>
      </c>
      <c r="P29">
        <v>0</v>
      </c>
      <c r="Q29">
        <v>69168.78</v>
      </c>
      <c r="R29">
        <v>0</v>
      </c>
      <c r="S29" s="37">
        <v>16434194.050000001</v>
      </c>
      <c r="T29" s="37">
        <v>0</v>
      </c>
      <c r="U29">
        <v>0</v>
      </c>
      <c r="V29" s="37">
        <v>30985898.640000001</v>
      </c>
      <c r="W29" s="37">
        <v>969092.03</v>
      </c>
      <c r="X29" s="37">
        <v>51728728.939999998</v>
      </c>
      <c r="Y29">
        <v>283752.84999999998</v>
      </c>
      <c r="Z29">
        <v>4153506.87</v>
      </c>
      <c r="AA29">
        <v>0</v>
      </c>
      <c r="AB29">
        <v>369428.57</v>
      </c>
      <c r="AC29" s="37">
        <v>200838.83</v>
      </c>
      <c r="AD29">
        <v>0</v>
      </c>
      <c r="AE29">
        <v>6203677.5</v>
      </c>
      <c r="AF29" s="37">
        <v>48273.3</v>
      </c>
      <c r="AG29">
        <v>696660.65</v>
      </c>
      <c r="AH29">
        <v>6316966.7999999998</v>
      </c>
      <c r="AI29">
        <v>1905007.4</v>
      </c>
      <c r="AJ29" s="37">
        <v>103397314.38</v>
      </c>
      <c r="AK29" s="37">
        <v>214791.62</v>
      </c>
      <c r="AL29" s="37">
        <v>4117249.86</v>
      </c>
      <c r="AM29" s="37">
        <v>15837012.539999999</v>
      </c>
      <c r="AN29">
        <v>21150.76</v>
      </c>
      <c r="AO29" s="37">
        <v>3279063.9</v>
      </c>
      <c r="AP29" s="37">
        <v>7085.17</v>
      </c>
      <c r="AQ29">
        <v>1228997.29</v>
      </c>
      <c r="AR29">
        <v>459476.46</v>
      </c>
      <c r="AS29" s="37">
        <v>166378.74</v>
      </c>
      <c r="AT29" s="37">
        <v>4696862.3600000003</v>
      </c>
      <c r="AU29" s="37">
        <v>3156684.07</v>
      </c>
      <c r="AV29" s="37">
        <v>4464352.1500000004</v>
      </c>
      <c r="AW29" s="37">
        <v>34799878.229999997</v>
      </c>
      <c r="AX29" s="37">
        <v>49703647.520000003</v>
      </c>
      <c r="AY29">
        <v>4702621.51</v>
      </c>
      <c r="AZ29" s="37">
        <v>104946600.09999999</v>
      </c>
      <c r="BA29">
        <v>1046072.9</v>
      </c>
      <c r="BB29">
        <v>6959100.71</v>
      </c>
      <c r="BC29" s="37">
        <v>24910588.260000002</v>
      </c>
      <c r="BD29" s="37">
        <v>27962055.620000001</v>
      </c>
      <c r="BE29">
        <v>29456914.68</v>
      </c>
      <c r="BF29" s="37">
        <v>2013601.33</v>
      </c>
      <c r="BG29">
        <v>500597.39</v>
      </c>
      <c r="BH29" s="37">
        <v>12089.26</v>
      </c>
      <c r="BI29">
        <v>663124.9</v>
      </c>
      <c r="BJ29">
        <v>81088.820000000007</v>
      </c>
      <c r="BK29" s="37">
        <v>19562156.93</v>
      </c>
      <c r="BL29">
        <v>857628.16000000003</v>
      </c>
      <c r="BM29" s="37">
        <v>7203446.7400000002</v>
      </c>
      <c r="BN29">
        <v>58956.91</v>
      </c>
      <c r="BO29">
        <v>116876.83</v>
      </c>
      <c r="BP29">
        <v>37839.910000000003</v>
      </c>
      <c r="BQ29">
        <v>0</v>
      </c>
      <c r="BR29">
        <v>38820146</v>
      </c>
      <c r="BS29" s="41"/>
      <c r="BT29" s="40"/>
      <c r="BU29" s="40">
        <f t="shared" si="2"/>
        <v>5</v>
      </c>
      <c r="BV29" s="39" t="s">
        <v>103</v>
      </c>
      <c r="BW29" s="40" t="str">
        <f t="shared" si="3"/>
        <v>Animal or vegetable fats and oils, processed; waxes</v>
      </c>
      <c r="BX29" s="40">
        <f t="shared" si="5"/>
        <v>0</v>
      </c>
    </row>
    <row r="30" spans="1:76" x14ac:dyDescent="0.2">
      <c r="A30" s="40" t="str">
        <f t="shared" si="0"/>
        <v>2022–23CAYM</v>
      </c>
      <c r="B30" s="40" t="s">
        <v>660</v>
      </c>
      <c r="C30" s="40" t="s">
        <v>147</v>
      </c>
      <c r="D30" s="40">
        <v>0</v>
      </c>
      <c r="E30" s="40">
        <v>0</v>
      </c>
      <c r="F30">
        <v>0</v>
      </c>
      <c r="G30">
        <v>0</v>
      </c>
      <c r="H30" s="37">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s="37">
        <v>0</v>
      </c>
      <c r="AQ30">
        <v>0</v>
      </c>
      <c r="AR30" s="37">
        <v>0</v>
      </c>
      <c r="AS30">
        <v>0</v>
      </c>
      <c r="AT30">
        <v>0</v>
      </c>
      <c r="AU30">
        <v>0</v>
      </c>
      <c r="AV30">
        <v>0</v>
      </c>
      <c r="AW30">
        <v>0</v>
      </c>
      <c r="AX30">
        <v>0</v>
      </c>
      <c r="AY30">
        <v>0</v>
      </c>
      <c r="AZ30">
        <v>0</v>
      </c>
      <c r="BA30">
        <v>0</v>
      </c>
      <c r="BB30">
        <v>0</v>
      </c>
      <c r="BC30">
        <v>0</v>
      </c>
      <c r="BD30" s="37">
        <v>0</v>
      </c>
      <c r="BE30">
        <v>3717.9</v>
      </c>
      <c r="BF30" s="37">
        <v>0</v>
      </c>
      <c r="BG30">
        <v>0</v>
      </c>
      <c r="BH30" s="37">
        <v>0</v>
      </c>
      <c r="BI30" s="37">
        <v>0</v>
      </c>
      <c r="BJ30" s="37">
        <v>0</v>
      </c>
      <c r="BK30">
        <v>0</v>
      </c>
      <c r="BL30">
        <v>0</v>
      </c>
      <c r="BM30" s="37">
        <v>1677.77</v>
      </c>
      <c r="BN30">
        <v>0</v>
      </c>
      <c r="BO30">
        <v>0</v>
      </c>
      <c r="BP30">
        <v>0</v>
      </c>
      <c r="BQ30">
        <v>0</v>
      </c>
      <c r="BR30">
        <v>9811.57</v>
      </c>
      <c r="BS30" s="41"/>
      <c r="BT30" s="40"/>
      <c r="BU30" s="40">
        <f t="shared" si="2"/>
        <v>5</v>
      </c>
      <c r="BV30" s="39" t="s">
        <v>56</v>
      </c>
      <c r="BW30" s="40" t="str">
        <f t="shared" si="3"/>
        <v>Organic chemicals</v>
      </c>
      <c r="BX30" s="40">
        <f t="shared" si="5"/>
        <v>0</v>
      </c>
    </row>
    <row r="31" spans="1:76" x14ac:dyDescent="0.2">
      <c r="A31" s="40" t="str">
        <f t="shared" si="0"/>
        <v>2022–23CHIN</v>
      </c>
      <c r="B31" s="40" t="s">
        <v>660</v>
      </c>
      <c r="C31" s="40" t="s">
        <v>149</v>
      </c>
      <c r="D31" s="40">
        <v>0</v>
      </c>
      <c r="E31" s="40">
        <v>85446.75</v>
      </c>
      <c r="F31">
        <v>504269.71</v>
      </c>
      <c r="G31">
        <v>59120058.609999999</v>
      </c>
      <c r="H31">
        <v>10299661.24</v>
      </c>
      <c r="I31">
        <v>95311602.019999996</v>
      </c>
      <c r="J31">
        <v>14741952.58</v>
      </c>
      <c r="K31" s="37">
        <v>5307022.8499999996</v>
      </c>
      <c r="L31">
        <v>21534130.399999999</v>
      </c>
      <c r="M31">
        <v>46927507.139999896</v>
      </c>
      <c r="N31">
        <v>2200470.5</v>
      </c>
      <c r="O31">
        <v>0</v>
      </c>
      <c r="P31">
        <v>0</v>
      </c>
      <c r="Q31">
        <v>3448148.85</v>
      </c>
      <c r="R31">
        <v>5294656.05</v>
      </c>
      <c r="S31">
        <v>42843943.700000003</v>
      </c>
      <c r="T31">
        <v>5671.28</v>
      </c>
      <c r="U31">
        <v>3739255.6</v>
      </c>
      <c r="V31">
        <v>17459567.579999998</v>
      </c>
      <c r="W31">
        <v>811710.03</v>
      </c>
      <c r="X31">
        <v>20493061.600000001</v>
      </c>
      <c r="Y31">
        <v>19051893.809999999</v>
      </c>
      <c r="Z31">
        <v>664654972.08000004</v>
      </c>
      <c r="AA31">
        <v>3617235.35</v>
      </c>
      <c r="AB31">
        <v>108137.12</v>
      </c>
      <c r="AC31">
        <v>1242882.3500000001</v>
      </c>
      <c r="AD31">
        <v>2165647.0099999998</v>
      </c>
      <c r="AE31">
        <v>278617610.38</v>
      </c>
      <c r="AF31">
        <v>384083116.50999999</v>
      </c>
      <c r="AG31">
        <v>15415903.01</v>
      </c>
      <c r="AH31">
        <v>32685582.629999999</v>
      </c>
      <c r="AI31">
        <v>62415817.110000104</v>
      </c>
      <c r="AJ31">
        <v>104759190.92</v>
      </c>
      <c r="AK31">
        <v>57073010.520000003</v>
      </c>
      <c r="AL31">
        <v>129940758.44</v>
      </c>
      <c r="AM31">
        <v>342470392.11999899</v>
      </c>
      <c r="AN31">
        <v>14990662.960000001</v>
      </c>
      <c r="AO31">
        <v>305935167.38999999</v>
      </c>
      <c r="AP31">
        <v>152701958.91999999</v>
      </c>
      <c r="AQ31">
        <v>219358597.170001</v>
      </c>
      <c r="AR31">
        <v>402222328.79000002</v>
      </c>
      <c r="AS31">
        <v>304141057.28999901</v>
      </c>
      <c r="AT31">
        <v>254476090.59999999</v>
      </c>
      <c r="AU31">
        <v>242017720.94</v>
      </c>
      <c r="AV31">
        <v>823033708.83999896</v>
      </c>
      <c r="AW31">
        <v>318921772.62</v>
      </c>
      <c r="AX31">
        <v>704006005.47000098</v>
      </c>
      <c r="AY31">
        <v>49120054.850000001</v>
      </c>
      <c r="AZ31">
        <v>926919148.60999596</v>
      </c>
      <c r="BA31">
        <v>83403059.870000005</v>
      </c>
      <c r="BB31">
        <v>320988497.82999998</v>
      </c>
      <c r="BC31">
        <v>1492847757.0999999</v>
      </c>
      <c r="BD31">
        <v>2170812942.1599998</v>
      </c>
      <c r="BE31">
        <v>72767195.510000005</v>
      </c>
      <c r="BF31">
        <v>284814736.99000001</v>
      </c>
      <c r="BG31">
        <v>778233631.18000102</v>
      </c>
      <c r="BH31">
        <v>60654228.750000097</v>
      </c>
      <c r="BI31">
        <v>931445744.28999805</v>
      </c>
      <c r="BJ31">
        <v>149198666.19999999</v>
      </c>
      <c r="BK31">
        <v>129981605.16</v>
      </c>
      <c r="BL31">
        <v>71395566.030000001</v>
      </c>
      <c r="BM31">
        <v>1090382292.8599999</v>
      </c>
      <c r="BN31">
        <v>0</v>
      </c>
      <c r="BO31">
        <v>20478.7</v>
      </c>
      <c r="BP31">
        <v>21060.45</v>
      </c>
      <c r="BQ31">
        <v>0</v>
      </c>
      <c r="BR31">
        <v>1628738819.9400001</v>
      </c>
      <c r="BS31" s="41"/>
      <c r="BT31" s="40"/>
      <c r="BU31" s="40">
        <f t="shared" si="2"/>
        <v>5</v>
      </c>
      <c r="BV31" s="39" t="s">
        <v>57</v>
      </c>
      <c r="BW31" s="40" t="str">
        <f t="shared" si="3"/>
        <v>Inorganic chemicals</v>
      </c>
      <c r="BX31" s="40">
        <f t="shared" si="5"/>
        <v>0</v>
      </c>
    </row>
    <row r="32" spans="1:76" x14ac:dyDescent="0.2">
      <c r="A32" s="40" t="str">
        <f t="shared" si="0"/>
        <v>2022–23CHLE</v>
      </c>
      <c r="B32" s="40" t="s">
        <v>660</v>
      </c>
      <c r="C32" s="40" t="s">
        <v>150</v>
      </c>
      <c r="D32" s="40">
        <v>0</v>
      </c>
      <c r="E32" s="40">
        <v>0</v>
      </c>
      <c r="F32">
        <v>0</v>
      </c>
      <c r="G32">
        <v>78565.710000000006</v>
      </c>
      <c r="H32">
        <v>0</v>
      </c>
      <c r="I32">
        <v>25138809.309999999</v>
      </c>
      <c r="J32">
        <v>0</v>
      </c>
      <c r="K32">
        <v>0</v>
      </c>
      <c r="L32">
        <v>3079778.11</v>
      </c>
      <c r="M32">
        <v>1991.51</v>
      </c>
      <c r="N32">
        <v>115434.06</v>
      </c>
      <c r="O32">
        <v>0</v>
      </c>
      <c r="P32">
        <v>0</v>
      </c>
      <c r="Q32">
        <v>509215.11</v>
      </c>
      <c r="R32">
        <v>0</v>
      </c>
      <c r="S32">
        <v>8764238.6600000001</v>
      </c>
      <c r="T32">
        <v>0</v>
      </c>
      <c r="U32">
        <v>0</v>
      </c>
      <c r="V32">
        <v>139644.82999999999</v>
      </c>
      <c r="W32">
        <v>27325113.41</v>
      </c>
      <c r="X32">
        <v>1672168.28</v>
      </c>
      <c r="Y32">
        <v>0</v>
      </c>
      <c r="Z32" s="37">
        <v>107038.56</v>
      </c>
      <c r="AA32">
        <v>0</v>
      </c>
      <c r="AB32">
        <v>0</v>
      </c>
      <c r="AC32">
        <v>0</v>
      </c>
      <c r="AD32">
        <v>0</v>
      </c>
      <c r="AE32">
        <v>37608.82</v>
      </c>
      <c r="AF32">
        <v>549877.1</v>
      </c>
      <c r="AG32">
        <v>180108.91</v>
      </c>
      <c r="AH32">
        <v>0</v>
      </c>
      <c r="AI32">
        <v>22787.57</v>
      </c>
      <c r="AJ32">
        <v>653340.81999999995</v>
      </c>
      <c r="AK32">
        <v>0</v>
      </c>
      <c r="AL32">
        <v>79049.63</v>
      </c>
      <c r="AM32">
        <v>2387814.79</v>
      </c>
      <c r="AN32">
        <v>0</v>
      </c>
      <c r="AO32">
        <v>698911.83</v>
      </c>
      <c r="AP32" s="37">
        <v>5269525.79</v>
      </c>
      <c r="AQ32">
        <v>4121711.9</v>
      </c>
      <c r="AR32">
        <v>0</v>
      </c>
      <c r="AS32">
        <v>3118.93</v>
      </c>
      <c r="AT32">
        <v>0</v>
      </c>
      <c r="AU32">
        <v>0</v>
      </c>
      <c r="AV32">
        <v>9372.24</v>
      </c>
      <c r="AW32">
        <v>0</v>
      </c>
      <c r="AX32">
        <v>10058749.689999999</v>
      </c>
      <c r="AY32">
        <v>0</v>
      </c>
      <c r="AZ32">
        <v>1070420.9099999999</v>
      </c>
      <c r="BA32">
        <v>0</v>
      </c>
      <c r="BB32">
        <v>0</v>
      </c>
      <c r="BC32">
        <v>1431.37</v>
      </c>
      <c r="BD32">
        <v>1104146.6399999999</v>
      </c>
      <c r="BE32">
        <v>0</v>
      </c>
      <c r="BF32">
        <v>0</v>
      </c>
      <c r="BG32">
        <v>0</v>
      </c>
      <c r="BH32">
        <v>2912.98</v>
      </c>
      <c r="BI32">
        <v>0</v>
      </c>
      <c r="BJ32">
        <v>0</v>
      </c>
      <c r="BK32">
        <v>8000</v>
      </c>
      <c r="BL32">
        <v>1173.45</v>
      </c>
      <c r="BM32">
        <v>701069.47</v>
      </c>
      <c r="BN32">
        <v>0</v>
      </c>
      <c r="BO32">
        <v>0</v>
      </c>
      <c r="BP32">
        <v>0</v>
      </c>
      <c r="BQ32">
        <v>0</v>
      </c>
      <c r="BR32">
        <v>1095659.17</v>
      </c>
      <c r="BS32" s="41"/>
      <c r="BT32" s="40"/>
      <c r="BU32" s="40">
        <f t="shared" si="2"/>
        <v>5</v>
      </c>
      <c r="BV32" s="39" t="s">
        <v>58</v>
      </c>
      <c r="BW32" s="40" t="str">
        <f t="shared" si="3"/>
        <v>Dyeing, tanning and colouring materials</v>
      </c>
      <c r="BX32" s="40">
        <f t="shared" si="5"/>
        <v>0</v>
      </c>
    </row>
    <row r="33" spans="1:76" x14ac:dyDescent="0.2">
      <c r="A33" s="40" t="str">
        <f t="shared" si="0"/>
        <v>2022–23CHRI</v>
      </c>
      <c r="B33" s="40" t="s">
        <v>660</v>
      </c>
      <c r="C33" s="40" t="s">
        <v>151</v>
      </c>
      <c r="D33" s="40">
        <v>0</v>
      </c>
      <c r="E33" s="40">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1394.02</v>
      </c>
      <c r="AP33">
        <v>0</v>
      </c>
      <c r="AQ33">
        <v>0</v>
      </c>
      <c r="AR33">
        <v>0</v>
      </c>
      <c r="AS33">
        <v>0</v>
      </c>
      <c r="AT33">
        <v>0</v>
      </c>
      <c r="AU33">
        <v>0</v>
      </c>
      <c r="AV33">
        <v>0</v>
      </c>
      <c r="AW33">
        <v>0</v>
      </c>
      <c r="AX33">
        <v>0</v>
      </c>
      <c r="AY33">
        <v>0</v>
      </c>
      <c r="AZ33" s="37">
        <v>0</v>
      </c>
      <c r="BA33">
        <v>0</v>
      </c>
      <c r="BB33">
        <v>0</v>
      </c>
      <c r="BC33">
        <v>0</v>
      </c>
      <c r="BD33">
        <v>0</v>
      </c>
      <c r="BE33">
        <v>0</v>
      </c>
      <c r="BF33">
        <v>0</v>
      </c>
      <c r="BG33" s="37">
        <v>0</v>
      </c>
      <c r="BH33">
        <v>0</v>
      </c>
      <c r="BI33">
        <v>0</v>
      </c>
      <c r="BJ33">
        <v>0</v>
      </c>
      <c r="BK33">
        <v>0</v>
      </c>
      <c r="BL33">
        <v>0</v>
      </c>
      <c r="BM33">
        <v>0</v>
      </c>
      <c r="BN33">
        <v>0</v>
      </c>
      <c r="BO33">
        <v>0</v>
      </c>
      <c r="BP33">
        <v>0</v>
      </c>
      <c r="BQ33">
        <v>0</v>
      </c>
      <c r="BR33">
        <v>0</v>
      </c>
      <c r="BS33" s="41"/>
      <c r="BT33" s="40"/>
      <c r="BU33" s="40">
        <f t="shared" si="2"/>
        <v>5</v>
      </c>
      <c r="BV33" s="39" t="s">
        <v>59</v>
      </c>
      <c r="BW33" s="40" t="str">
        <f t="shared" si="3"/>
        <v>Medicinal and pharmaceutical products</v>
      </c>
      <c r="BX33" s="40">
        <f t="shared" ref="BX33:BX42" si="6">HLOOKUP($BV33,$A$2:$BS$9998,(MATCH(BX$2&amp;$BX$1,$A:$A,0)-1),FALSE)</f>
        <v>0</v>
      </c>
    </row>
    <row r="34" spans="1:76" x14ac:dyDescent="0.2">
      <c r="A34" s="40" t="str">
        <f t="shared" si="0"/>
        <v>2022–23CMBD</v>
      </c>
      <c r="B34" s="40" t="s">
        <v>660</v>
      </c>
      <c r="C34" s="40" t="s">
        <v>152</v>
      </c>
      <c r="D34" s="40">
        <v>0</v>
      </c>
      <c r="E34" s="40">
        <v>0</v>
      </c>
      <c r="F34">
        <v>0</v>
      </c>
      <c r="G34">
        <v>0</v>
      </c>
      <c r="H34">
        <v>15157010.66</v>
      </c>
      <c r="I34" s="37">
        <v>0</v>
      </c>
      <c r="J34">
        <v>0</v>
      </c>
      <c r="K34" s="37">
        <v>0</v>
      </c>
      <c r="L34">
        <v>0</v>
      </c>
      <c r="M34">
        <v>0</v>
      </c>
      <c r="N34">
        <v>0</v>
      </c>
      <c r="O34">
        <v>0</v>
      </c>
      <c r="P34">
        <v>0</v>
      </c>
      <c r="Q34">
        <v>0</v>
      </c>
      <c r="R34">
        <v>0</v>
      </c>
      <c r="S34">
        <v>0</v>
      </c>
      <c r="T34">
        <v>0</v>
      </c>
      <c r="U34">
        <v>0</v>
      </c>
      <c r="V34">
        <v>0</v>
      </c>
      <c r="W34">
        <v>0</v>
      </c>
      <c r="X34" s="37">
        <v>0</v>
      </c>
      <c r="Y34">
        <v>0</v>
      </c>
      <c r="Z34">
        <v>0</v>
      </c>
      <c r="AA34">
        <v>0</v>
      </c>
      <c r="AB34">
        <v>0</v>
      </c>
      <c r="AC34">
        <v>0</v>
      </c>
      <c r="AD34">
        <v>0</v>
      </c>
      <c r="AE34" s="37">
        <v>0</v>
      </c>
      <c r="AF34">
        <v>0</v>
      </c>
      <c r="AG34">
        <v>0</v>
      </c>
      <c r="AH34" s="37">
        <v>0</v>
      </c>
      <c r="AI34">
        <v>0</v>
      </c>
      <c r="AJ34" s="37">
        <v>0</v>
      </c>
      <c r="AK34">
        <v>0</v>
      </c>
      <c r="AL34">
        <v>0</v>
      </c>
      <c r="AM34" s="37">
        <v>0</v>
      </c>
      <c r="AN34" s="37">
        <v>7676.24</v>
      </c>
      <c r="AO34">
        <v>0</v>
      </c>
      <c r="AP34">
        <v>0</v>
      </c>
      <c r="AQ34">
        <v>0</v>
      </c>
      <c r="AR34">
        <v>540071.89</v>
      </c>
      <c r="AS34" s="37">
        <v>0</v>
      </c>
      <c r="AT34">
        <v>0</v>
      </c>
      <c r="AU34">
        <v>0</v>
      </c>
      <c r="AV34" s="37">
        <v>157655.67000000001</v>
      </c>
      <c r="AW34" s="37">
        <v>0</v>
      </c>
      <c r="AX34" s="37">
        <v>0</v>
      </c>
      <c r="AY34">
        <v>0</v>
      </c>
      <c r="AZ34" s="37">
        <v>1613.18</v>
      </c>
      <c r="BA34">
        <v>0</v>
      </c>
      <c r="BB34">
        <v>0</v>
      </c>
      <c r="BC34" s="37">
        <v>1775.82</v>
      </c>
      <c r="BD34" s="37">
        <v>47277.82</v>
      </c>
      <c r="BE34" s="37">
        <v>0</v>
      </c>
      <c r="BF34">
        <v>773970.21</v>
      </c>
      <c r="BG34" s="37">
        <v>546996.62</v>
      </c>
      <c r="BH34">
        <v>115146</v>
      </c>
      <c r="BI34" s="37">
        <v>10688041.939999999</v>
      </c>
      <c r="BJ34">
        <v>8548676.6699999999</v>
      </c>
      <c r="BK34" s="37">
        <v>0</v>
      </c>
      <c r="BL34">
        <v>0</v>
      </c>
      <c r="BM34" s="37">
        <v>96012.98</v>
      </c>
      <c r="BN34">
        <v>0</v>
      </c>
      <c r="BO34">
        <v>0</v>
      </c>
      <c r="BP34">
        <v>0</v>
      </c>
      <c r="BQ34">
        <v>0</v>
      </c>
      <c r="BR34">
        <v>1411705.98</v>
      </c>
      <c r="BS34" s="41"/>
      <c r="BT34" s="40"/>
      <c r="BU34" s="40">
        <f t="shared" si="2"/>
        <v>5</v>
      </c>
      <c r="BV34" s="39" t="s">
        <v>104</v>
      </c>
      <c r="BW34" s="40" t="str">
        <f t="shared" si="3"/>
        <v>Essential oils and resinoids and perfume materials</v>
      </c>
      <c r="BX34" s="40">
        <f t="shared" si="6"/>
        <v>0</v>
      </c>
    </row>
    <row r="35" spans="1:76" x14ac:dyDescent="0.2">
      <c r="A35" s="40" t="str">
        <f t="shared" si="0"/>
        <v>2022–23COBR</v>
      </c>
      <c r="B35" s="40" t="s">
        <v>660</v>
      </c>
      <c r="C35" s="40" t="s">
        <v>153</v>
      </c>
      <c r="D35" s="40">
        <v>0</v>
      </c>
      <c r="E35" s="40">
        <v>0</v>
      </c>
      <c r="F35">
        <v>0</v>
      </c>
      <c r="G35">
        <v>0</v>
      </c>
      <c r="H35">
        <v>0</v>
      </c>
      <c r="I35" s="37">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s="37">
        <v>0</v>
      </c>
      <c r="AX35">
        <v>0</v>
      </c>
      <c r="AY35">
        <v>0</v>
      </c>
      <c r="AZ35">
        <v>0</v>
      </c>
      <c r="BA35">
        <v>0</v>
      </c>
      <c r="BB35">
        <v>0</v>
      </c>
      <c r="BC35">
        <v>0</v>
      </c>
      <c r="BD35">
        <v>0</v>
      </c>
      <c r="BE35">
        <v>0</v>
      </c>
      <c r="BF35">
        <v>0</v>
      </c>
      <c r="BG35">
        <v>0</v>
      </c>
      <c r="BH35">
        <v>0</v>
      </c>
      <c r="BI35">
        <v>0</v>
      </c>
      <c r="BJ35">
        <v>0</v>
      </c>
      <c r="BK35">
        <v>0</v>
      </c>
      <c r="BL35">
        <v>0</v>
      </c>
      <c r="BM35" s="37">
        <v>0</v>
      </c>
      <c r="BN35">
        <v>0</v>
      </c>
      <c r="BO35">
        <v>0</v>
      </c>
      <c r="BP35">
        <v>0</v>
      </c>
      <c r="BQ35">
        <v>0</v>
      </c>
      <c r="BR35">
        <v>1295.67</v>
      </c>
      <c r="BS35" s="41"/>
      <c r="BT35" s="40"/>
      <c r="BU35" s="40">
        <f t="shared" si="2"/>
        <v>5</v>
      </c>
      <c r="BV35" s="39" t="s">
        <v>61</v>
      </c>
      <c r="BW35" s="40" t="str">
        <f t="shared" si="3"/>
        <v>Fertilisers (excl. those of group 272)</v>
      </c>
      <c r="BX35" s="40">
        <f t="shared" si="6"/>
        <v>0</v>
      </c>
    </row>
    <row r="36" spans="1:76" x14ac:dyDescent="0.2">
      <c r="A36" s="40" t="str">
        <f t="shared" si="0"/>
        <v>2022–23COCO</v>
      </c>
      <c r="B36" s="40" t="s">
        <v>660</v>
      </c>
      <c r="C36" s="40" t="s">
        <v>154</v>
      </c>
      <c r="D36" s="40">
        <v>0</v>
      </c>
      <c r="E36" s="40">
        <v>0</v>
      </c>
      <c r="F36">
        <v>0</v>
      </c>
      <c r="G36">
        <v>0</v>
      </c>
      <c r="H36">
        <v>0</v>
      </c>
      <c r="I36" s="37">
        <v>0</v>
      </c>
      <c r="J36">
        <v>0</v>
      </c>
      <c r="K36" s="37">
        <v>0</v>
      </c>
      <c r="L36">
        <v>0</v>
      </c>
      <c r="M36">
        <v>0</v>
      </c>
      <c r="N36">
        <v>0</v>
      </c>
      <c r="O36">
        <v>0</v>
      </c>
      <c r="P36">
        <v>0</v>
      </c>
      <c r="Q36">
        <v>0</v>
      </c>
      <c r="R36">
        <v>0</v>
      </c>
      <c r="S36" s="37">
        <v>0</v>
      </c>
      <c r="T36">
        <v>0</v>
      </c>
      <c r="U36">
        <v>0</v>
      </c>
      <c r="V36">
        <v>0</v>
      </c>
      <c r="W36">
        <v>0</v>
      </c>
      <c r="X36" s="37">
        <v>0</v>
      </c>
      <c r="Y36">
        <v>0</v>
      </c>
      <c r="Z36">
        <v>0</v>
      </c>
      <c r="AA36">
        <v>0</v>
      </c>
      <c r="AB36">
        <v>0</v>
      </c>
      <c r="AC36">
        <v>0</v>
      </c>
      <c r="AD36">
        <v>0</v>
      </c>
      <c r="AE36">
        <v>0</v>
      </c>
      <c r="AF36">
        <v>0</v>
      </c>
      <c r="AG36">
        <v>0</v>
      </c>
      <c r="AH36">
        <v>0</v>
      </c>
      <c r="AI36">
        <v>0</v>
      </c>
      <c r="AJ36">
        <v>0</v>
      </c>
      <c r="AK36">
        <v>0</v>
      </c>
      <c r="AL36" s="37">
        <v>0</v>
      </c>
      <c r="AM36">
        <v>0</v>
      </c>
      <c r="AN36">
        <v>0</v>
      </c>
      <c r="AO36">
        <v>0</v>
      </c>
      <c r="AP36">
        <v>0</v>
      </c>
      <c r="AQ36">
        <v>0</v>
      </c>
      <c r="AR36">
        <v>0</v>
      </c>
      <c r="AS36">
        <v>0</v>
      </c>
      <c r="AT36">
        <v>0</v>
      </c>
      <c r="AU36">
        <v>0</v>
      </c>
      <c r="AV36">
        <v>0</v>
      </c>
      <c r="AW36">
        <v>0</v>
      </c>
      <c r="AX36">
        <v>0</v>
      </c>
      <c r="AY36">
        <v>0</v>
      </c>
      <c r="AZ36">
        <v>0</v>
      </c>
      <c r="BA36" s="37">
        <v>0</v>
      </c>
      <c r="BB36">
        <v>0</v>
      </c>
      <c r="BC36" s="37">
        <v>0</v>
      </c>
      <c r="BD36">
        <v>0</v>
      </c>
      <c r="BE36" s="37">
        <v>0</v>
      </c>
      <c r="BF36">
        <v>0</v>
      </c>
      <c r="BG36">
        <v>0</v>
      </c>
      <c r="BH36">
        <v>0</v>
      </c>
      <c r="BI36" s="37">
        <v>1737.05</v>
      </c>
      <c r="BJ36">
        <v>0</v>
      </c>
      <c r="BK36">
        <v>0</v>
      </c>
      <c r="BL36">
        <v>0</v>
      </c>
      <c r="BM36" s="37">
        <v>0</v>
      </c>
      <c r="BN36">
        <v>0</v>
      </c>
      <c r="BO36">
        <v>0</v>
      </c>
      <c r="BP36">
        <v>0</v>
      </c>
      <c r="BQ36">
        <v>0</v>
      </c>
      <c r="BR36">
        <v>0</v>
      </c>
      <c r="BS36" s="41"/>
      <c r="BT36" s="40"/>
      <c r="BU36" s="40">
        <f t="shared" si="2"/>
        <v>5</v>
      </c>
      <c r="BV36" s="39" t="s">
        <v>62</v>
      </c>
      <c r="BW36" s="40" t="str">
        <f t="shared" si="3"/>
        <v>Plastics in primary forms</v>
      </c>
      <c r="BX36" s="40">
        <f t="shared" si="6"/>
        <v>0</v>
      </c>
    </row>
    <row r="37" spans="1:76" x14ac:dyDescent="0.2">
      <c r="A37" s="40" t="str">
        <f t="shared" si="0"/>
        <v>2022–23COMB</v>
      </c>
      <c r="B37" s="40" t="s">
        <v>660</v>
      </c>
      <c r="C37" s="40" t="s">
        <v>155</v>
      </c>
      <c r="D37" s="40">
        <v>0</v>
      </c>
      <c r="E37" s="54">
        <v>0</v>
      </c>
      <c r="F37">
        <v>0</v>
      </c>
      <c r="G37">
        <v>0</v>
      </c>
      <c r="H37" s="37">
        <v>69443.87</v>
      </c>
      <c r="I37" s="37">
        <v>1313273.98</v>
      </c>
      <c r="J37">
        <v>77910.259999999995</v>
      </c>
      <c r="K37">
        <v>7634695.0800000001</v>
      </c>
      <c r="L37">
        <v>0</v>
      </c>
      <c r="M37" s="37">
        <v>12483.46</v>
      </c>
      <c r="N37" s="37">
        <v>16733.89</v>
      </c>
      <c r="O37">
        <v>0</v>
      </c>
      <c r="P37">
        <v>0</v>
      </c>
      <c r="Q37">
        <v>0</v>
      </c>
      <c r="R37">
        <v>0</v>
      </c>
      <c r="S37">
        <v>0</v>
      </c>
      <c r="T37">
        <v>0</v>
      </c>
      <c r="U37">
        <v>0</v>
      </c>
      <c r="V37">
        <v>0</v>
      </c>
      <c r="W37">
        <v>0</v>
      </c>
      <c r="X37">
        <v>981545.4</v>
      </c>
      <c r="Y37">
        <v>0</v>
      </c>
      <c r="Z37">
        <v>0</v>
      </c>
      <c r="AA37">
        <v>0</v>
      </c>
      <c r="AB37">
        <v>0</v>
      </c>
      <c r="AC37">
        <v>0</v>
      </c>
      <c r="AD37">
        <v>0</v>
      </c>
      <c r="AE37">
        <v>1445323.66</v>
      </c>
      <c r="AF37">
        <v>0</v>
      </c>
      <c r="AG37">
        <v>0</v>
      </c>
      <c r="AH37">
        <v>0</v>
      </c>
      <c r="AI37">
        <v>0</v>
      </c>
      <c r="AJ37">
        <v>249004.59</v>
      </c>
      <c r="AK37">
        <v>32884.58</v>
      </c>
      <c r="AL37" s="37">
        <v>2913.71</v>
      </c>
      <c r="AM37">
        <v>531816.46</v>
      </c>
      <c r="AN37">
        <v>0</v>
      </c>
      <c r="AO37">
        <v>0</v>
      </c>
      <c r="AP37" s="37">
        <v>0</v>
      </c>
      <c r="AQ37" s="37">
        <v>2158.61</v>
      </c>
      <c r="AR37">
        <v>121312.83</v>
      </c>
      <c r="AS37" s="37">
        <v>100450.23</v>
      </c>
      <c r="AT37" s="37">
        <v>0</v>
      </c>
      <c r="AU37">
        <v>0</v>
      </c>
      <c r="AV37" s="37">
        <v>31943.81</v>
      </c>
      <c r="AW37" s="37">
        <v>0</v>
      </c>
      <c r="AX37" s="37">
        <v>17234.95</v>
      </c>
      <c r="AY37">
        <v>0</v>
      </c>
      <c r="AZ37" s="37">
        <v>6684.6</v>
      </c>
      <c r="BA37">
        <v>0</v>
      </c>
      <c r="BB37">
        <v>0</v>
      </c>
      <c r="BC37" s="37">
        <v>44334.07</v>
      </c>
      <c r="BD37">
        <v>1123453.3</v>
      </c>
      <c r="BE37">
        <v>631996.4</v>
      </c>
      <c r="BF37">
        <v>0</v>
      </c>
      <c r="BG37" s="37">
        <v>14754.1</v>
      </c>
      <c r="BH37">
        <v>0</v>
      </c>
      <c r="BI37" s="37">
        <v>89346.9</v>
      </c>
      <c r="BJ37">
        <v>0</v>
      </c>
      <c r="BK37" s="37">
        <v>0</v>
      </c>
      <c r="BL37">
        <v>0</v>
      </c>
      <c r="BM37" s="37">
        <v>343968.62</v>
      </c>
      <c r="BN37">
        <v>0</v>
      </c>
      <c r="BO37">
        <v>0</v>
      </c>
      <c r="BP37">
        <v>0</v>
      </c>
      <c r="BQ37">
        <v>0</v>
      </c>
      <c r="BR37">
        <v>176688</v>
      </c>
      <c r="BS37" s="41"/>
      <c r="BT37" s="40"/>
      <c r="BU37" s="40">
        <f t="shared" si="2"/>
        <v>5</v>
      </c>
      <c r="BV37" s="39" t="s">
        <v>63</v>
      </c>
      <c r="BW37" s="40" t="str">
        <f t="shared" si="3"/>
        <v>Plastics in non-primary forms</v>
      </c>
      <c r="BX37" s="40">
        <f t="shared" si="6"/>
        <v>0</v>
      </c>
    </row>
    <row r="38" spans="1:76" x14ac:dyDescent="0.2">
      <c r="A38" s="40" t="str">
        <f t="shared" si="0"/>
        <v>2022–23COOK</v>
      </c>
      <c r="B38" s="40" t="s">
        <v>660</v>
      </c>
      <c r="C38" s="40" t="s">
        <v>156</v>
      </c>
      <c r="D38" s="40">
        <v>0</v>
      </c>
      <c r="E38" s="40">
        <v>0</v>
      </c>
      <c r="F38">
        <v>0</v>
      </c>
      <c r="G38">
        <v>613536.15</v>
      </c>
      <c r="H38">
        <v>0</v>
      </c>
      <c r="I38">
        <v>0</v>
      </c>
      <c r="J38">
        <v>0</v>
      </c>
      <c r="K38" s="37">
        <v>0</v>
      </c>
      <c r="L38">
        <v>0</v>
      </c>
      <c r="M38">
        <v>0</v>
      </c>
      <c r="N38">
        <v>0</v>
      </c>
      <c r="O38" s="37">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s="41"/>
      <c r="BT38" s="40"/>
      <c r="BU38" s="40">
        <f t="shared" si="2"/>
        <v>5</v>
      </c>
      <c r="BV38" s="39" t="s">
        <v>64</v>
      </c>
      <c r="BW38" s="40" t="str">
        <f t="shared" si="3"/>
        <v>Chemical materials and products, nes</v>
      </c>
      <c r="BX38" s="40">
        <f t="shared" si="6"/>
        <v>0</v>
      </c>
    </row>
    <row r="39" spans="1:76" x14ac:dyDescent="0.2">
      <c r="A39" s="40" t="str">
        <f t="shared" si="0"/>
        <v>2022–23COST</v>
      </c>
      <c r="B39" s="40" t="s">
        <v>660</v>
      </c>
      <c r="C39" s="40" t="s">
        <v>157</v>
      </c>
      <c r="D39" s="40">
        <v>0</v>
      </c>
      <c r="E39" s="40">
        <v>0</v>
      </c>
      <c r="F39">
        <v>0</v>
      </c>
      <c r="G39">
        <v>0</v>
      </c>
      <c r="H39">
        <v>0</v>
      </c>
      <c r="I39">
        <v>495008.18</v>
      </c>
      <c r="J39" s="37">
        <v>0</v>
      </c>
      <c r="K39">
        <v>729191.23</v>
      </c>
      <c r="L39">
        <v>0</v>
      </c>
      <c r="M39">
        <v>0</v>
      </c>
      <c r="N39">
        <v>0</v>
      </c>
      <c r="O39">
        <v>0</v>
      </c>
      <c r="P39">
        <v>0</v>
      </c>
      <c r="Q39">
        <v>0</v>
      </c>
      <c r="R39">
        <v>0</v>
      </c>
      <c r="S39">
        <v>0</v>
      </c>
      <c r="T39">
        <v>0</v>
      </c>
      <c r="U39">
        <v>0</v>
      </c>
      <c r="V39">
        <v>0</v>
      </c>
      <c r="W39">
        <v>0</v>
      </c>
      <c r="X39">
        <v>13789.91</v>
      </c>
      <c r="Y39">
        <v>0</v>
      </c>
      <c r="Z39" s="37">
        <v>0</v>
      </c>
      <c r="AA39">
        <v>0</v>
      </c>
      <c r="AB39">
        <v>0</v>
      </c>
      <c r="AC39">
        <v>0</v>
      </c>
      <c r="AD39">
        <v>0</v>
      </c>
      <c r="AE39">
        <v>0</v>
      </c>
      <c r="AF39">
        <v>0</v>
      </c>
      <c r="AG39">
        <v>0</v>
      </c>
      <c r="AH39">
        <v>0</v>
      </c>
      <c r="AI39">
        <v>0</v>
      </c>
      <c r="AJ39">
        <v>0</v>
      </c>
      <c r="AK39">
        <v>0</v>
      </c>
      <c r="AL39">
        <v>0</v>
      </c>
      <c r="AM39">
        <v>2864.25</v>
      </c>
      <c r="AN39">
        <v>0</v>
      </c>
      <c r="AO39">
        <v>21822.34</v>
      </c>
      <c r="AP39">
        <v>0</v>
      </c>
      <c r="AQ39" s="37">
        <v>0</v>
      </c>
      <c r="AR39">
        <v>0</v>
      </c>
      <c r="AS39" s="37">
        <v>0</v>
      </c>
      <c r="AT39">
        <v>0</v>
      </c>
      <c r="AU39">
        <v>0</v>
      </c>
      <c r="AV39">
        <v>1080</v>
      </c>
      <c r="AW39" s="37">
        <v>0</v>
      </c>
      <c r="AX39">
        <v>68053.100000000006</v>
      </c>
      <c r="AY39">
        <v>0</v>
      </c>
      <c r="AZ39">
        <v>70812.83</v>
      </c>
      <c r="BA39" s="37">
        <v>0</v>
      </c>
      <c r="BB39" s="37">
        <v>0</v>
      </c>
      <c r="BC39" s="37">
        <v>243485.18</v>
      </c>
      <c r="BD39">
        <v>0</v>
      </c>
      <c r="BE39" s="37">
        <v>0</v>
      </c>
      <c r="BF39">
        <v>0</v>
      </c>
      <c r="BG39">
        <v>0</v>
      </c>
      <c r="BH39">
        <v>0</v>
      </c>
      <c r="BI39" s="37">
        <v>0</v>
      </c>
      <c r="BJ39" s="37">
        <v>0</v>
      </c>
      <c r="BK39">
        <v>13306.72</v>
      </c>
      <c r="BL39">
        <v>0</v>
      </c>
      <c r="BM39">
        <v>0</v>
      </c>
      <c r="BN39">
        <v>0</v>
      </c>
      <c r="BO39">
        <v>0</v>
      </c>
      <c r="BP39">
        <v>0</v>
      </c>
      <c r="BQ39">
        <v>0</v>
      </c>
      <c r="BR39">
        <v>262665.96999999997</v>
      </c>
      <c r="BS39" s="41"/>
      <c r="BT39" s="40"/>
      <c r="BU39" s="40">
        <f t="shared" si="2"/>
        <v>5</v>
      </c>
      <c r="BV39" s="39" t="s">
        <v>65</v>
      </c>
      <c r="BW39" s="40" t="str">
        <f t="shared" si="3"/>
        <v>Leather, leather manufactures, nes, and dressed furskins</v>
      </c>
      <c r="BX39" s="40">
        <f t="shared" si="6"/>
        <v>0</v>
      </c>
    </row>
    <row r="40" spans="1:76" x14ac:dyDescent="0.2">
      <c r="A40" s="40" t="str">
        <f t="shared" si="0"/>
        <v>2022–23CROA</v>
      </c>
      <c r="B40" s="40" t="s">
        <v>660</v>
      </c>
      <c r="C40" s="40" t="s">
        <v>158</v>
      </c>
      <c r="D40" s="40">
        <v>0</v>
      </c>
      <c r="E40" s="40">
        <v>26450.05</v>
      </c>
      <c r="F40">
        <v>0</v>
      </c>
      <c r="G40">
        <v>12080.88</v>
      </c>
      <c r="H40" s="37">
        <v>2058.88</v>
      </c>
      <c r="I40" s="37">
        <v>27502.01</v>
      </c>
      <c r="J40" s="37">
        <v>0</v>
      </c>
      <c r="K40">
        <v>2379.44</v>
      </c>
      <c r="L40" s="37">
        <v>0</v>
      </c>
      <c r="M40" s="37">
        <v>73984.84</v>
      </c>
      <c r="N40" s="37">
        <v>0</v>
      </c>
      <c r="O40">
        <v>0</v>
      </c>
      <c r="P40">
        <v>0</v>
      </c>
      <c r="Q40">
        <v>0</v>
      </c>
      <c r="R40">
        <v>0</v>
      </c>
      <c r="S40" s="37">
        <v>0</v>
      </c>
      <c r="T40">
        <v>0</v>
      </c>
      <c r="U40" s="37">
        <v>0</v>
      </c>
      <c r="V40">
        <v>0</v>
      </c>
      <c r="W40">
        <v>0</v>
      </c>
      <c r="X40">
        <v>25718.31</v>
      </c>
      <c r="Y40">
        <v>0</v>
      </c>
      <c r="Z40" s="37">
        <v>0</v>
      </c>
      <c r="AA40">
        <v>0</v>
      </c>
      <c r="AB40">
        <v>0</v>
      </c>
      <c r="AC40">
        <v>0</v>
      </c>
      <c r="AD40">
        <v>0</v>
      </c>
      <c r="AE40">
        <v>0</v>
      </c>
      <c r="AF40" s="37">
        <v>0</v>
      </c>
      <c r="AG40">
        <v>0</v>
      </c>
      <c r="AH40" s="37">
        <v>52834.64</v>
      </c>
      <c r="AI40" s="37">
        <v>0</v>
      </c>
      <c r="AJ40" s="37">
        <v>155489.75</v>
      </c>
      <c r="AK40" s="37">
        <v>0</v>
      </c>
      <c r="AL40" s="37">
        <v>9568.14</v>
      </c>
      <c r="AM40" s="37">
        <v>0</v>
      </c>
      <c r="AN40">
        <v>0</v>
      </c>
      <c r="AO40" s="37">
        <v>4572.8900000000003</v>
      </c>
      <c r="AP40" s="37">
        <v>0</v>
      </c>
      <c r="AQ40" s="37">
        <v>0</v>
      </c>
      <c r="AR40" s="37">
        <v>0</v>
      </c>
      <c r="AS40" s="37">
        <v>1607280.17</v>
      </c>
      <c r="AT40" s="37">
        <v>104221.91</v>
      </c>
      <c r="AU40">
        <v>0</v>
      </c>
      <c r="AV40" s="37">
        <v>508064.84</v>
      </c>
      <c r="AW40" s="37">
        <v>4388121.9400000004</v>
      </c>
      <c r="AX40" s="37">
        <v>803332.8</v>
      </c>
      <c r="AY40" s="37">
        <v>41585.51</v>
      </c>
      <c r="AZ40" s="37">
        <v>36505.51</v>
      </c>
      <c r="BA40" s="37">
        <v>0</v>
      </c>
      <c r="BB40" s="37">
        <v>292517.59999999998</v>
      </c>
      <c r="BC40" s="37">
        <v>979735.33</v>
      </c>
      <c r="BD40" s="37">
        <v>4186.93</v>
      </c>
      <c r="BE40" s="37">
        <v>1265041.6499999999</v>
      </c>
      <c r="BF40" s="37">
        <v>86125.63</v>
      </c>
      <c r="BG40" s="37">
        <v>0</v>
      </c>
      <c r="BH40" s="37">
        <v>0</v>
      </c>
      <c r="BI40" s="37">
        <v>22063.360000000001</v>
      </c>
      <c r="BJ40">
        <v>92492.62</v>
      </c>
      <c r="BK40" s="37">
        <v>15181.31</v>
      </c>
      <c r="BL40" s="37">
        <v>0</v>
      </c>
      <c r="BM40" s="37">
        <v>60770.63</v>
      </c>
      <c r="BN40">
        <v>0</v>
      </c>
      <c r="BO40">
        <v>0</v>
      </c>
      <c r="BP40">
        <v>0</v>
      </c>
      <c r="BQ40">
        <v>0</v>
      </c>
      <c r="BR40" s="37">
        <v>764359.37</v>
      </c>
      <c r="BS40" s="41"/>
      <c r="BT40" s="40"/>
      <c r="BU40" s="40">
        <f t="shared" si="2"/>
        <v>5</v>
      </c>
      <c r="BV40" s="39" t="s">
        <v>66</v>
      </c>
      <c r="BW40" s="40" t="str">
        <f t="shared" si="3"/>
        <v>Rubber manufactures, nes</v>
      </c>
      <c r="BX40" s="40">
        <f t="shared" si="6"/>
        <v>0</v>
      </c>
    </row>
    <row r="41" spans="1:76" x14ac:dyDescent="0.2">
      <c r="A41" s="40" t="str">
        <f t="shared" si="0"/>
        <v>2022–23CUBA</v>
      </c>
      <c r="B41" s="40" t="s">
        <v>660</v>
      </c>
      <c r="C41" s="40" t="s">
        <v>159</v>
      </c>
      <c r="D41" s="40">
        <v>0</v>
      </c>
      <c r="E41" s="54">
        <v>0</v>
      </c>
      <c r="F41" s="37">
        <v>0</v>
      </c>
      <c r="G41">
        <v>0</v>
      </c>
      <c r="H41" s="37">
        <v>0</v>
      </c>
      <c r="I41" s="37">
        <v>0</v>
      </c>
      <c r="J41">
        <v>0</v>
      </c>
      <c r="K41" s="37">
        <v>0</v>
      </c>
      <c r="L41" s="37">
        <v>0</v>
      </c>
      <c r="M41" s="37">
        <v>0</v>
      </c>
      <c r="N41" s="37">
        <v>0</v>
      </c>
      <c r="O41">
        <v>52364.04</v>
      </c>
      <c r="P41">
        <v>0</v>
      </c>
      <c r="Q41">
        <v>0</v>
      </c>
      <c r="R41">
        <v>0</v>
      </c>
      <c r="S41">
        <v>0</v>
      </c>
      <c r="T41">
        <v>0</v>
      </c>
      <c r="U41">
        <v>0</v>
      </c>
      <c r="V41">
        <v>0</v>
      </c>
      <c r="W41">
        <v>0</v>
      </c>
      <c r="X41" s="37">
        <v>0</v>
      </c>
      <c r="Y41">
        <v>0</v>
      </c>
      <c r="Z41">
        <v>0</v>
      </c>
      <c r="AA41">
        <v>0</v>
      </c>
      <c r="AB41">
        <v>0</v>
      </c>
      <c r="AC41">
        <v>0</v>
      </c>
      <c r="AD41">
        <v>0</v>
      </c>
      <c r="AE41" s="37">
        <v>0</v>
      </c>
      <c r="AF41" s="37">
        <v>0</v>
      </c>
      <c r="AG41" s="37">
        <v>0</v>
      </c>
      <c r="AH41" s="37">
        <v>0</v>
      </c>
      <c r="AI41" s="37">
        <v>0</v>
      </c>
      <c r="AJ41">
        <v>0</v>
      </c>
      <c r="AK41" s="37">
        <v>0</v>
      </c>
      <c r="AL41" s="37">
        <v>0</v>
      </c>
      <c r="AM41" s="37">
        <v>0</v>
      </c>
      <c r="AN41" s="37">
        <v>0</v>
      </c>
      <c r="AO41" s="37">
        <v>0</v>
      </c>
      <c r="AP41">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1154.5999999999999</v>
      </c>
      <c r="BN41" s="37">
        <v>0</v>
      </c>
      <c r="BO41">
        <v>0</v>
      </c>
      <c r="BP41">
        <v>0</v>
      </c>
      <c r="BQ41">
        <v>0</v>
      </c>
      <c r="BR41" s="37">
        <v>4157.1899999999996</v>
      </c>
      <c r="BS41" s="41"/>
      <c r="BT41" s="40"/>
      <c r="BU41" s="40">
        <f t="shared" si="2"/>
        <v>5</v>
      </c>
      <c r="BV41" s="39" t="s">
        <v>67</v>
      </c>
      <c r="BW41" s="40" t="str">
        <f t="shared" si="3"/>
        <v>Cork and wood manufactures (excl. furniture)</v>
      </c>
      <c r="BX41" s="40">
        <f t="shared" si="6"/>
        <v>0</v>
      </c>
    </row>
    <row r="42" spans="1:76" x14ac:dyDescent="0.2">
      <c r="A42" s="40" t="str">
        <f t="shared" si="0"/>
        <v>2022–23CYPR</v>
      </c>
      <c r="B42" s="40" t="s">
        <v>660</v>
      </c>
      <c r="C42" s="40" t="s">
        <v>160</v>
      </c>
      <c r="D42" s="40">
        <v>0</v>
      </c>
      <c r="E42" s="40">
        <v>0</v>
      </c>
      <c r="F42">
        <v>0</v>
      </c>
      <c r="G42">
        <v>0</v>
      </c>
      <c r="H42">
        <v>0</v>
      </c>
      <c r="I42">
        <v>0</v>
      </c>
      <c r="J42">
        <v>0</v>
      </c>
      <c r="K42" s="37">
        <v>0</v>
      </c>
      <c r="L42">
        <v>0</v>
      </c>
      <c r="M42">
        <v>0</v>
      </c>
      <c r="N42">
        <v>0</v>
      </c>
      <c r="O42">
        <v>0</v>
      </c>
      <c r="P42">
        <v>0</v>
      </c>
      <c r="Q42">
        <v>0</v>
      </c>
      <c r="R42">
        <v>0</v>
      </c>
      <c r="S42">
        <v>0</v>
      </c>
      <c r="T42">
        <v>0</v>
      </c>
      <c r="U42">
        <v>0</v>
      </c>
      <c r="V42">
        <v>60693.39</v>
      </c>
      <c r="W42">
        <v>0</v>
      </c>
      <c r="X42">
        <v>0</v>
      </c>
      <c r="Y42">
        <v>0</v>
      </c>
      <c r="Z42">
        <v>0</v>
      </c>
      <c r="AA42">
        <v>0</v>
      </c>
      <c r="AB42">
        <v>0</v>
      </c>
      <c r="AC42">
        <v>0</v>
      </c>
      <c r="AD42">
        <v>0</v>
      </c>
      <c r="AE42">
        <v>0</v>
      </c>
      <c r="AF42">
        <v>0</v>
      </c>
      <c r="AG42">
        <v>0</v>
      </c>
      <c r="AH42">
        <v>209681.01</v>
      </c>
      <c r="AI42">
        <v>0</v>
      </c>
      <c r="AJ42">
        <v>0</v>
      </c>
      <c r="AK42">
        <v>0</v>
      </c>
      <c r="AL42">
        <v>237078.07</v>
      </c>
      <c r="AM42">
        <v>0</v>
      </c>
      <c r="AN42">
        <v>0</v>
      </c>
      <c r="AO42">
        <v>0</v>
      </c>
      <c r="AP42">
        <v>0</v>
      </c>
      <c r="AQ42">
        <v>0</v>
      </c>
      <c r="AR42">
        <v>0</v>
      </c>
      <c r="AS42">
        <v>11558.06</v>
      </c>
      <c r="AT42">
        <v>0</v>
      </c>
      <c r="AU42">
        <v>0</v>
      </c>
      <c r="AV42">
        <v>1440.88</v>
      </c>
      <c r="AW42" s="37">
        <v>0</v>
      </c>
      <c r="AX42">
        <v>0</v>
      </c>
      <c r="AY42">
        <v>0</v>
      </c>
      <c r="AZ42" s="37">
        <v>153289.70000000001</v>
      </c>
      <c r="BA42">
        <v>1247.1199999999999</v>
      </c>
      <c r="BB42">
        <v>162494.70000000001</v>
      </c>
      <c r="BC42">
        <v>10959.58</v>
      </c>
      <c r="BD42" s="37">
        <v>0</v>
      </c>
      <c r="BE42">
        <v>0</v>
      </c>
      <c r="BF42">
        <v>0</v>
      </c>
      <c r="BG42">
        <v>0</v>
      </c>
      <c r="BH42">
        <v>0</v>
      </c>
      <c r="BI42">
        <v>0</v>
      </c>
      <c r="BJ42">
        <v>0</v>
      </c>
      <c r="BK42">
        <v>58788.94</v>
      </c>
      <c r="BL42">
        <v>0</v>
      </c>
      <c r="BM42">
        <v>108368.41</v>
      </c>
      <c r="BN42">
        <v>0</v>
      </c>
      <c r="BO42">
        <v>0</v>
      </c>
      <c r="BP42">
        <v>0</v>
      </c>
      <c r="BQ42">
        <v>0</v>
      </c>
      <c r="BR42">
        <v>2372.0100000000002</v>
      </c>
      <c r="BS42" s="41"/>
      <c r="BT42" s="40"/>
      <c r="BU42" s="40">
        <f t="shared" si="2"/>
        <v>5</v>
      </c>
      <c r="BV42" s="39" t="s">
        <v>105</v>
      </c>
      <c r="BW42" s="40" t="str">
        <f t="shared" si="3"/>
        <v>Paper, paperboard and articles of paper pulp</v>
      </c>
      <c r="BX42" s="40">
        <f t="shared" si="6"/>
        <v>0</v>
      </c>
    </row>
    <row r="43" spans="1:76" x14ac:dyDescent="0.2">
      <c r="A43" s="40" t="str">
        <f t="shared" si="0"/>
        <v>2022–23CZEH</v>
      </c>
      <c r="B43" s="40" t="s">
        <v>660</v>
      </c>
      <c r="C43" s="40" t="s">
        <v>161</v>
      </c>
      <c r="D43" s="40">
        <v>0</v>
      </c>
      <c r="E43" s="40">
        <v>0</v>
      </c>
      <c r="F43">
        <v>0</v>
      </c>
      <c r="G43">
        <v>0</v>
      </c>
      <c r="H43">
        <v>1065900.74</v>
      </c>
      <c r="I43">
        <v>0</v>
      </c>
      <c r="J43">
        <v>43245.45</v>
      </c>
      <c r="K43">
        <v>7819.09</v>
      </c>
      <c r="L43">
        <v>0</v>
      </c>
      <c r="M43">
        <v>0</v>
      </c>
      <c r="N43">
        <v>90425.12</v>
      </c>
      <c r="O43">
        <v>0</v>
      </c>
      <c r="P43">
        <v>0</v>
      </c>
      <c r="Q43">
        <v>0</v>
      </c>
      <c r="R43">
        <v>0</v>
      </c>
      <c r="S43">
        <v>5327324.18</v>
      </c>
      <c r="T43">
        <v>0</v>
      </c>
      <c r="U43">
        <v>0</v>
      </c>
      <c r="V43">
        <v>30700.17</v>
      </c>
      <c r="W43">
        <v>0</v>
      </c>
      <c r="X43">
        <v>0</v>
      </c>
      <c r="Y43">
        <v>0</v>
      </c>
      <c r="Z43">
        <v>5109.88</v>
      </c>
      <c r="AA43">
        <v>0</v>
      </c>
      <c r="AB43">
        <v>0</v>
      </c>
      <c r="AC43">
        <v>0</v>
      </c>
      <c r="AD43">
        <v>0</v>
      </c>
      <c r="AE43">
        <v>248187.44</v>
      </c>
      <c r="AF43">
        <v>0</v>
      </c>
      <c r="AG43">
        <v>0</v>
      </c>
      <c r="AH43">
        <v>95395.31</v>
      </c>
      <c r="AI43">
        <v>15561.95</v>
      </c>
      <c r="AJ43">
        <v>1038970.53</v>
      </c>
      <c r="AK43">
        <v>0</v>
      </c>
      <c r="AL43">
        <v>549171.77</v>
      </c>
      <c r="AM43">
        <v>4029236.62</v>
      </c>
      <c r="AN43">
        <v>0</v>
      </c>
      <c r="AO43">
        <v>5060226.5</v>
      </c>
      <c r="AP43">
        <v>6602.73</v>
      </c>
      <c r="AQ43">
        <v>754468.1</v>
      </c>
      <c r="AR43">
        <v>162200.5</v>
      </c>
      <c r="AS43">
        <v>1421453.09</v>
      </c>
      <c r="AT43">
        <v>1499507.11</v>
      </c>
      <c r="AU43">
        <v>84824.91</v>
      </c>
      <c r="AV43">
        <v>1914356.83</v>
      </c>
      <c r="AW43">
        <v>419170.62</v>
      </c>
      <c r="AX43" s="37">
        <v>13599080.710000001</v>
      </c>
      <c r="AY43">
        <v>1067919.21</v>
      </c>
      <c r="AZ43" s="37">
        <v>11730191.25</v>
      </c>
      <c r="BA43" s="37">
        <v>9280175.8699999992</v>
      </c>
      <c r="BB43">
        <v>3724658.04</v>
      </c>
      <c r="BC43" s="37">
        <v>3160665.9</v>
      </c>
      <c r="BD43">
        <v>50029264.219999999</v>
      </c>
      <c r="BE43">
        <v>1070176.96</v>
      </c>
      <c r="BF43">
        <v>34094.92</v>
      </c>
      <c r="BG43">
        <v>408075.31</v>
      </c>
      <c r="BH43">
        <v>2523.5100000000002</v>
      </c>
      <c r="BI43">
        <v>308684.09000000003</v>
      </c>
      <c r="BJ43">
        <v>369164.39</v>
      </c>
      <c r="BK43">
        <v>3249690.95</v>
      </c>
      <c r="BL43">
        <v>6431.3</v>
      </c>
      <c r="BM43">
        <v>11533823.77</v>
      </c>
      <c r="BN43">
        <v>0</v>
      </c>
      <c r="BO43">
        <v>0</v>
      </c>
      <c r="BP43">
        <v>0</v>
      </c>
      <c r="BQ43">
        <v>0</v>
      </c>
      <c r="BR43">
        <v>11567181.689999999</v>
      </c>
      <c r="BS43" s="41"/>
      <c r="BT43" s="40"/>
      <c r="BU43" s="40">
        <f t="shared" si="2"/>
        <v>1</v>
      </c>
      <c r="BV43" s="39" t="s">
        <v>69</v>
      </c>
      <c r="BW43" s="40" t="str">
        <f t="shared" si="3"/>
        <v>Textile yarn, fabrics, made-up articles nes, and related products</v>
      </c>
      <c r="BX43" s="40">
        <f t="shared" ref="BX43:BX52" si="7">HLOOKUP($BV43,$A$2:$BS$9998,(MATCH(BX$2&amp;$BX$1,$A:$A,0)-1),FALSE)</f>
        <v>70216.69</v>
      </c>
    </row>
    <row r="44" spans="1:76" x14ac:dyDescent="0.2">
      <c r="A44" s="40" t="str">
        <f t="shared" si="0"/>
        <v>2022–23DENM</v>
      </c>
      <c r="B44" s="40" t="s">
        <v>660</v>
      </c>
      <c r="C44" s="40" t="s">
        <v>162</v>
      </c>
      <c r="D44" s="40">
        <v>0</v>
      </c>
      <c r="E44" s="40">
        <v>71595381.650000006</v>
      </c>
      <c r="F44">
        <v>1784938.92</v>
      </c>
      <c r="G44">
        <v>2181287.0299999998</v>
      </c>
      <c r="H44">
        <v>671529.23</v>
      </c>
      <c r="I44">
        <v>0</v>
      </c>
      <c r="J44">
        <v>2971.72</v>
      </c>
      <c r="K44">
        <v>7082.53</v>
      </c>
      <c r="L44">
        <v>461947.8</v>
      </c>
      <c r="M44">
        <v>4620463.49</v>
      </c>
      <c r="N44">
        <v>14977.4</v>
      </c>
      <c r="O44">
        <v>0</v>
      </c>
      <c r="P44">
        <v>0</v>
      </c>
      <c r="Q44">
        <v>9400</v>
      </c>
      <c r="R44">
        <v>0</v>
      </c>
      <c r="S44">
        <v>0</v>
      </c>
      <c r="T44">
        <v>0</v>
      </c>
      <c r="U44">
        <v>0</v>
      </c>
      <c r="V44">
        <v>0</v>
      </c>
      <c r="W44">
        <v>0</v>
      </c>
      <c r="X44">
        <v>350108.17</v>
      </c>
      <c r="Y44">
        <v>0</v>
      </c>
      <c r="Z44">
        <v>0</v>
      </c>
      <c r="AA44">
        <v>0</v>
      </c>
      <c r="AB44">
        <v>0</v>
      </c>
      <c r="AC44">
        <v>0</v>
      </c>
      <c r="AD44">
        <v>0</v>
      </c>
      <c r="AE44">
        <v>1052.3</v>
      </c>
      <c r="AF44">
        <v>0</v>
      </c>
      <c r="AG44">
        <v>40012.300000000003</v>
      </c>
      <c r="AH44">
        <v>965436.45</v>
      </c>
      <c r="AI44">
        <v>160583.35999999999</v>
      </c>
      <c r="AJ44">
        <v>0</v>
      </c>
      <c r="AK44">
        <v>100998.95</v>
      </c>
      <c r="AL44">
        <v>138807.82999999999</v>
      </c>
      <c r="AM44">
        <v>2672277.92</v>
      </c>
      <c r="AN44">
        <v>2556.86</v>
      </c>
      <c r="AO44">
        <v>261230.02</v>
      </c>
      <c r="AP44">
        <v>4892.8599999999997</v>
      </c>
      <c r="AQ44" s="37">
        <v>3951713.37</v>
      </c>
      <c r="AR44">
        <v>147111.15</v>
      </c>
      <c r="AS44">
        <v>2179382.12</v>
      </c>
      <c r="AT44">
        <v>240173.21</v>
      </c>
      <c r="AU44">
        <v>462091.49</v>
      </c>
      <c r="AV44">
        <v>2757860.29</v>
      </c>
      <c r="AW44">
        <v>1246174.43</v>
      </c>
      <c r="AX44">
        <v>15058254.01</v>
      </c>
      <c r="AY44">
        <v>310989.28999999998</v>
      </c>
      <c r="AZ44">
        <v>13185516.26</v>
      </c>
      <c r="BA44">
        <v>326751.23</v>
      </c>
      <c r="BB44">
        <v>2199261.25</v>
      </c>
      <c r="BC44" s="37">
        <v>5870133.8799999999</v>
      </c>
      <c r="BD44" s="37">
        <v>4673744.26</v>
      </c>
      <c r="BE44">
        <v>672633.94</v>
      </c>
      <c r="BF44">
        <v>70086.77</v>
      </c>
      <c r="BG44">
        <v>460796.87</v>
      </c>
      <c r="BH44">
        <v>13276.61</v>
      </c>
      <c r="BI44" s="37">
        <v>31399.91</v>
      </c>
      <c r="BJ44">
        <v>1959.54</v>
      </c>
      <c r="BK44" s="37">
        <v>10214083.699999999</v>
      </c>
      <c r="BL44">
        <v>388441.11</v>
      </c>
      <c r="BM44" s="37">
        <v>33939040.020000003</v>
      </c>
      <c r="BN44">
        <v>14590</v>
      </c>
      <c r="BO44">
        <v>0</v>
      </c>
      <c r="BP44">
        <v>0</v>
      </c>
      <c r="BQ44">
        <v>0</v>
      </c>
      <c r="BR44">
        <v>17803446.780000001</v>
      </c>
      <c r="BS44" s="41"/>
      <c r="BT44" s="40"/>
      <c r="BU44" s="40">
        <f t="shared" si="2"/>
        <v>5</v>
      </c>
      <c r="BV44" s="39" t="s">
        <v>70</v>
      </c>
      <c r="BW44" s="40" t="str">
        <f t="shared" si="3"/>
        <v>Non-metallic mineral manufactures, nes</v>
      </c>
      <c r="BX44" s="40">
        <f t="shared" si="7"/>
        <v>0</v>
      </c>
    </row>
    <row r="45" spans="1:76" x14ac:dyDescent="0.2">
      <c r="A45" s="40" t="str">
        <f t="shared" si="0"/>
        <v>2022–23DJIB</v>
      </c>
      <c r="B45" s="40" t="s">
        <v>660</v>
      </c>
      <c r="C45" s="40" t="s">
        <v>315</v>
      </c>
      <c r="D45" s="40">
        <v>0</v>
      </c>
      <c r="E45" s="40">
        <v>0</v>
      </c>
      <c r="F45">
        <v>0</v>
      </c>
      <c r="G45">
        <v>0</v>
      </c>
      <c r="H45">
        <v>0</v>
      </c>
      <c r="I45" s="37">
        <v>1540.49</v>
      </c>
      <c r="J45">
        <v>0</v>
      </c>
      <c r="K45" s="37">
        <v>0</v>
      </c>
      <c r="L45" s="37">
        <v>0</v>
      </c>
      <c r="M45">
        <v>5501.76</v>
      </c>
      <c r="N45">
        <v>0</v>
      </c>
      <c r="O45" s="37">
        <v>0</v>
      </c>
      <c r="P45">
        <v>0</v>
      </c>
      <c r="Q45">
        <v>0</v>
      </c>
      <c r="R45">
        <v>0</v>
      </c>
      <c r="S45" s="37">
        <v>0</v>
      </c>
      <c r="T45">
        <v>0</v>
      </c>
      <c r="U45">
        <v>0</v>
      </c>
      <c r="V45">
        <v>0</v>
      </c>
      <c r="W45">
        <v>0</v>
      </c>
      <c r="X45" s="37">
        <v>0</v>
      </c>
      <c r="Y45">
        <v>0</v>
      </c>
      <c r="Z45">
        <v>0</v>
      </c>
      <c r="AA45">
        <v>0</v>
      </c>
      <c r="AB45">
        <v>0</v>
      </c>
      <c r="AC45">
        <v>0</v>
      </c>
      <c r="AD45">
        <v>0</v>
      </c>
      <c r="AE45">
        <v>0</v>
      </c>
      <c r="AF45">
        <v>0</v>
      </c>
      <c r="AG45">
        <v>0</v>
      </c>
      <c r="AH45">
        <v>0</v>
      </c>
      <c r="AI45">
        <v>0</v>
      </c>
      <c r="AJ45">
        <v>0</v>
      </c>
      <c r="AK45" s="37">
        <v>0</v>
      </c>
      <c r="AL45">
        <v>0</v>
      </c>
      <c r="AM45">
        <v>0</v>
      </c>
      <c r="AN45">
        <v>0</v>
      </c>
      <c r="AO45" s="37">
        <v>0</v>
      </c>
      <c r="AP45">
        <v>0</v>
      </c>
      <c r="AQ45">
        <v>0</v>
      </c>
      <c r="AR45" s="37">
        <v>0</v>
      </c>
      <c r="AS45">
        <v>2860.91</v>
      </c>
      <c r="AT45">
        <v>0</v>
      </c>
      <c r="AU45">
        <v>0</v>
      </c>
      <c r="AV45">
        <v>0</v>
      </c>
      <c r="AW45">
        <v>0</v>
      </c>
      <c r="AX45">
        <v>0</v>
      </c>
      <c r="AY45">
        <v>0</v>
      </c>
      <c r="AZ45">
        <v>0</v>
      </c>
      <c r="BA45">
        <v>0</v>
      </c>
      <c r="BB45">
        <v>0</v>
      </c>
      <c r="BC45">
        <v>0</v>
      </c>
      <c r="BD45" s="37">
        <v>0</v>
      </c>
      <c r="BE45">
        <v>0</v>
      </c>
      <c r="BF45">
        <v>0</v>
      </c>
      <c r="BG45">
        <v>0</v>
      </c>
      <c r="BH45" s="37">
        <v>0</v>
      </c>
      <c r="BI45" s="37">
        <v>0</v>
      </c>
      <c r="BJ45">
        <v>0</v>
      </c>
      <c r="BK45" s="37">
        <v>0</v>
      </c>
      <c r="BL45">
        <v>0</v>
      </c>
      <c r="BM45" s="37">
        <v>0</v>
      </c>
      <c r="BN45">
        <v>0</v>
      </c>
      <c r="BO45">
        <v>0</v>
      </c>
      <c r="BP45">
        <v>0</v>
      </c>
      <c r="BQ45">
        <v>0</v>
      </c>
      <c r="BR45">
        <v>0</v>
      </c>
      <c r="BS45" s="41"/>
      <c r="BT45" s="40"/>
      <c r="BU45" s="40">
        <f t="shared" si="2"/>
        <v>5</v>
      </c>
      <c r="BV45" s="39" t="s">
        <v>71</v>
      </c>
      <c r="BW45" s="40" t="str">
        <f t="shared" si="3"/>
        <v>Iron and steel</v>
      </c>
      <c r="BX45" s="40">
        <f t="shared" si="7"/>
        <v>0</v>
      </c>
    </row>
    <row r="46" spans="1:76" x14ac:dyDescent="0.2">
      <c r="A46" s="40" t="str">
        <f t="shared" si="0"/>
        <v>2022–23DMCA</v>
      </c>
      <c r="B46" s="40" t="s">
        <v>660</v>
      </c>
      <c r="C46" s="40" t="s">
        <v>321</v>
      </c>
      <c r="D46" s="40">
        <v>0</v>
      </c>
      <c r="E46" s="40">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s="37">
        <v>0</v>
      </c>
      <c r="AB46">
        <v>0</v>
      </c>
      <c r="AC46">
        <v>0</v>
      </c>
      <c r="AD46">
        <v>0</v>
      </c>
      <c r="AE46">
        <v>0</v>
      </c>
      <c r="AF46">
        <v>39039.480000000003</v>
      </c>
      <c r="AG46">
        <v>0</v>
      </c>
      <c r="AH46">
        <v>0</v>
      </c>
      <c r="AI46">
        <v>0</v>
      </c>
      <c r="AJ46">
        <v>0</v>
      </c>
      <c r="AK46">
        <v>0</v>
      </c>
      <c r="AL46">
        <v>0</v>
      </c>
      <c r="AM46">
        <v>0</v>
      </c>
      <c r="AN46">
        <v>0</v>
      </c>
      <c r="AO46">
        <v>0</v>
      </c>
      <c r="AP46">
        <v>69662.679999999993</v>
      </c>
      <c r="AQ46">
        <v>0</v>
      </c>
      <c r="AR46">
        <v>0</v>
      </c>
      <c r="AS46">
        <v>0</v>
      </c>
      <c r="AT46">
        <v>0</v>
      </c>
      <c r="AU46">
        <v>0</v>
      </c>
      <c r="AV46">
        <v>0</v>
      </c>
      <c r="AW46">
        <v>0</v>
      </c>
      <c r="AX46">
        <v>0</v>
      </c>
      <c r="AY46">
        <v>0</v>
      </c>
      <c r="AZ46">
        <v>0</v>
      </c>
      <c r="BA46">
        <v>0</v>
      </c>
      <c r="BB46">
        <v>0</v>
      </c>
      <c r="BC46">
        <v>0</v>
      </c>
      <c r="BD46">
        <v>0</v>
      </c>
      <c r="BE46">
        <v>0</v>
      </c>
      <c r="BF46">
        <v>0</v>
      </c>
      <c r="BG46">
        <v>0</v>
      </c>
      <c r="BH46">
        <v>0</v>
      </c>
      <c r="BI46">
        <v>1660.48</v>
      </c>
      <c r="BJ46">
        <v>0</v>
      </c>
      <c r="BK46">
        <v>0</v>
      </c>
      <c r="BL46">
        <v>0</v>
      </c>
      <c r="BM46">
        <v>0</v>
      </c>
      <c r="BN46">
        <v>0</v>
      </c>
      <c r="BO46">
        <v>0</v>
      </c>
      <c r="BP46">
        <v>0</v>
      </c>
      <c r="BQ46">
        <v>0</v>
      </c>
      <c r="BR46">
        <v>0</v>
      </c>
      <c r="BS46" s="41"/>
      <c r="BT46" s="40"/>
      <c r="BU46" s="40">
        <f t="shared" si="2"/>
        <v>5</v>
      </c>
      <c r="BV46" s="39" t="s">
        <v>72</v>
      </c>
      <c r="BW46" s="40" t="str">
        <f t="shared" si="3"/>
        <v>Non-ferrous metals</v>
      </c>
      <c r="BX46" s="40">
        <f t="shared" si="7"/>
        <v>0</v>
      </c>
    </row>
    <row r="47" spans="1:76" x14ac:dyDescent="0.2">
      <c r="A47" s="40" t="str">
        <f t="shared" si="0"/>
        <v>2022–23DOMI</v>
      </c>
      <c r="B47" s="40" t="s">
        <v>660</v>
      </c>
      <c r="C47" s="40" t="s">
        <v>163</v>
      </c>
      <c r="D47" s="40">
        <v>0</v>
      </c>
      <c r="E47" s="40">
        <v>0</v>
      </c>
      <c r="F47">
        <v>0</v>
      </c>
      <c r="G47">
        <v>0</v>
      </c>
      <c r="H47">
        <v>0</v>
      </c>
      <c r="I47" s="37">
        <v>0</v>
      </c>
      <c r="J47">
        <v>0</v>
      </c>
      <c r="K47" s="37">
        <v>0</v>
      </c>
      <c r="L47">
        <v>0</v>
      </c>
      <c r="M47" s="37">
        <v>0</v>
      </c>
      <c r="N47">
        <v>0</v>
      </c>
      <c r="O47">
        <v>0</v>
      </c>
      <c r="P47">
        <v>0</v>
      </c>
      <c r="Q47">
        <v>0</v>
      </c>
      <c r="R47">
        <v>0</v>
      </c>
      <c r="S47">
        <v>0</v>
      </c>
      <c r="T47">
        <v>0</v>
      </c>
      <c r="U47">
        <v>0</v>
      </c>
      <c r="V47">
        <v>0</v>
      </c>
      <c r="W47">
        <v>0</v>
      </c>
      <c r="X47" s="37">
        <v>0</v>
      </c>
      <c r="Y47">
        <v>0</v>
      </c>
      <c r="Z47">
        <v>0</v>
      </c>
      <c r="AA47">
        <v>0</v>
      </c>
      <c r="AB47">
        <v>0</v>
      </c>
      <c r="AC47">
        <v>0</v>
      </c>
      <c r="AD47">
        <v>0</v>
      </c>
      <c r="AE47">
        <v>0</v>
      </c>
      <c r="AF47" s="37">
        <v>0</v>
      </c>
      <c r="AG47">
        <v>0</v>
      </c>
      <c r="AH47">
        <v>0</v>
      </c>
      <c r="AI47" s="37">
        <v>0</v>
      </c>
      <c r="AJ47" s="37">
        <v>0</v>
      </c>
      <c r="AK47">
        <v>0</v>
      </c>
      <c r="AL47" s="37">
        <v>0</v>
      </c>
      <c r="AM47" s="37">
        <v>0</v>
      </c>
      <c r="AN47">
        <v>0</v>
      </c>
      <c r="AO47">
        <v>0</v>
      </c>
      <c r="AP47" s="37">
        <v>0</v>
      </c>
      <c r="AQ47" s="37">
        <v>1318.17</v>
      </c>
      <c r="AR47" s="37">
        <v>0</v>
      </c>
      <c r="AS47" s="37">
        <v>2197.8000000000002</v>
      </c>
      <c r="AT47">
        <v>0</v>
      </c>
      <c r="AU47">
        <v>0</v>
      </c>
      <c r="AV47" s="37">
        <v>0</v>
      </c>
      <c r="AW47" s="37">
        <v>0</v>
      </c>
      <c r="AX47">
        <v>0</v>
      </c>
      <c r="AY47">
        <v>0</v>
      </c>
      <c r="AZ47">
        <v>9159.4599999999991</v>
      </c>
      <c r="BA47">
        <v>0</v>
      </c>
      <c r="BB47">
        <v>0</v>
      </c>
      <c r="BC47">
        <v>207541.58</v>
      </c>
      <c r="BD47" s="37">
        <v>3800</v>
      </c>
      <c r="BE47">
        <v>0</v>
      </c>
      <c r="BF47">
        <v>0</v>
      </c>
      <c r="BG47" s="37">
        <v>0</v>
      </c>
      <c r="BH47">
        <v>0</v>
      </c>
      <c r="BI47" s="37">
        <v>48434.62</v>
      </c>
      <c r="BJ47">
        <v>0</v>
      </c>
      <c r="BK47" s="37">
        <v>27540.49</v>
      </c>
      <c r="BL47">
        <v>0</v>
      </c>
      <c r="BM47" s="37">
        <v>34890.93</v>
      </c>
      <c r="BN47">
        <v>0</v>
      </c>
      <c r="BO47">
        <v>0</v>
      </c>
      <c r="BP47">
        <v>0</v>
      </c>
      <c r="BQ47">
        <v>0</v>
      </c>
      <c r="BR47" s="37">
        <v>222837.06</v>
      </c>
      <c r="BS47" s="41"/>
      <c r="BT47" s="40"/>
      <c r="BU47" s="40">
        <f t="shared" si="2"/>
        <v>5</v>
      </c>
      <c r="BV47" s="39" t="s">
        <v>73</v>
      </c>
      <c r="BW47" s="40" t="str">
        <f t="shared" si="3"/>
        <v>Manufactures of metals, nes</v>
      </c>
      <c r="BX47" s="40">
        <f t="shared" si="7"/>
        <v>0</v>
      </c>
    </row>
    <row r="48" spans="1:76" x14ac:dyDescent="0.2">
      <c r="A48" s="40" t="str">
        <f t="shared" si="0"/>
        <v>2022–23ECUA</v>
      </c>
      <c r="B48" s="40" t="s">
        <v>660</v>
      </c>
      <c r="C48" s="40" t="s">
        <v>164</v>
      </c>
      <c r="D48" s="40">
        <v>0</v>
      </c>
      <c r="E48" s="40">
        <v>0</v>
      </c>
      <c r="F48">
        <v>0</v>
      </c>
      <c r="G48">
        <v>0</v>
      </c>
      <c r="H48">
        <v>0</v>
      </c>
      <c r="I48">
        <v>414972.08</v>
      </c>
      <c r="J48">
        <v>0</v>
      </c>
      <c r="K48">
        <v>1321.79</v>
      </c>
      <c r="L48">
        <v>0</v>
      </c>
      <c r="M48" s="37">
        <v>11086.13</v>
      </c>
      <c r="N48">
        <v>0</v>
      </c>
      <c r="O48">
        <v>0</v>
      </c>
      <c r="P48">
        <v>0</v>
      </c>
      <c r="Q48">
        <v>0</v>
      </c>
      <c r="R48">
        <v>0</v>
      </c>
      <c r="S48" s="37">
        <v>0</v>
      </c>
      <c r="T48">
        <v>0</v>
      </c>
      <c r="U48">
        <v>0</v>
      </c>
      <c r="V48">
        <v>0</v>
      </c>
      <c r="W48">
        <v>0</v>
      </c>
      <c r="X48">
        <v>2317421.27</v>
      </c>
      <c r="Y48" s="37">
        <v>0</v>
      </c>
      <c r="Z48">
        <v>0</v>
      </c>
      <c r="AA48">
        <v>0</v>
      </c>
      <c r="AB48">
        <v>0</v>
      </c>
      <c r="AC48">
        <v>0</v>
      </c>
      <c r="AD48">
        <v>0</v>
      </c>
      <c r="AE48">
        <v>0</v>
      </c>
      <c r="AF48" s="37">
        <v>0</v>
      </c>
      <c r="AG48" s="37">
        <v>0</v>
      </c>
      <c r="AH48">
        <v>0</v>
      </c>
      <c r="AI48">
        <v>31339.37</v>
      </c>
      <c r="AJ48">
        <v>0</v>
      </c>
      <c r="AK48">
        <v>0</v>
      </c>
      <c r="AL48">
        <v>0</v>
      </c>
      <c r="AM48">
        <v>0</v>
      </c>
      <c r="AN48">
        <v>0</v>
      </c>
      <c r="AO48" s="37">
        <v>0</v>
      </c>
      <c r="AP48" s="37">
        <v>0</v>
      </c>
      <c r="AQ48" s="37">
        <v>0</v>
      </c>
      <c r="AR48" s="37">
        <v>2837.33</v>
      </c>
      <c r="AS48">
        <v>0</v>
      </c>
      <c r="AT48">
        <v>0</v>
      </c>
      <c r="AU48">
        <v>0</v>
      </c>
      <c r="AV48" s="37">
        <v>0</v>
      </c>
      <c r="AW48" s="37">
        <v>34066.68</v>
      </c>
      <c r="AX48" s="37">
        <v>0</v>
      </c>
      <c r="AY48">
        <v>0</v>
      </c>
      <c r="AZ48" s="37">
        <v>0</v>
      </c>
      <c r="BA48">
        <v>0</v>
      </c>
      <c r="BB48" s="37">
        <v>0</v>
      </c>
      <c r="BC48" s="37">
        <v>0</v>
      </c>
      <c r="BD48" s="37">
        <v>203490.54</v>
      </c>
      <c r="BE48" s="37">
        <v>0</v>
      </c>
      <c r="BF48" s="37">
        <v>0</v>
      </c>
      <c r="BG48">
        <v>0</v>
      </c>
      <c r="BH48">
        <v>2545.7800000000002</v>
      </c>
      <c r="BI48">
        <v>13301.63</v>
      </c>
      <c r="BJ48">
        <v>0</v>
      </c>
      <c r="BK48" s="37">
        <v>0</v>
      </c>
      <c r="BL48">
        <v>0</v>
      </c>
      <c r="BM48" s="37">
        <v>0</v>
      </c>
      <c r="BN48">
        <v>0</v>
      </c>
      <c r="BO48">
        <v>0</v>
      </c>
      <c r="BP48">
        <v>0</v>
      </c>
      <c r="BQ48">
        <v>0</v>
      </c>
      <c r="BR48">
        <v>0</v>
      </c>
      <c r="BS48" s="41"/>
      <c r="BT48" s="40"/>
      <c r="BU48" s="40">
        <f t="shared" si="2"/>
        <v>5</v>
      </c>
      <c r="BV48" s="39" t="s">
        <v>74</v>
      </c>
      <c r="BW48" s="40" t="str">
        <f t="shared" si="3"/>
        <v>Power generating machinery and equipment</v>
      </c>
      <c r="BX48" s="40">
        <f t="shared" si="7"/>
        <v>0</v>
      </c>
    </row>
    <row r="49" spans="1:76" x14ac:dyDescent="0.2">
      <c r="A49" s="40" t="str">
        <f t="shared" si="0"/>
        <v>2022–23EGYP</v>
      </c>
      <c r="B49" s="40" t="s">
        <v>660</v>
      </c>
      <c r="C49" s="40" t="s">
        <v>165</v>
      </c>
      <c r="D49" s="40">
        <v>0</v>
      </c>
      <c r="E49" s="40">
        <v>0</v>
      </c>
      <c r="F49">
        <v>0</v>
      </c>
      <c r="G49">
        <v>0</v>
      </c>
      <c r="H49">
        <v>176814.88</v>
      </c>
      <c r="I49">
        <v>419810.54</v>
      </c>
      <c r="J49">
        <v>0</v>
      </c>
      <c r="K49" s="37">
        <v>0</v>
      </c>
      <c r="L49">
        <v>0</v>
      </c>
      <c r="M49">
        <v>79202.350000000006</v>
      </c>
      <c r="N49">
        <v>0</v>
      </c>
      <c r="O49">
        <v>0</v>
      </c>
      <c r="P49">
        <v>0</v>
      </c>
      <c r="Q49">
        <v>0</v>
      </c>
      <c r="R49">
        <v>0</v>
      </c>
      <c r="S49">
        <v>0</v>
      </c>
      <c r="T49">
        <v>0</v>
      </c>
      <c r="U49">
        <v>0</v>
      </c>
      <c r="V49">
        <v>0</v>
      </c>
      <c r="W49">
        <v>0</v>
      </c>
      <c r="X49">
        <v>1028770.99</v>
      </c>
      <c r="Y49">
        <v>0</v>
      </c>
      <c r="Z49">
        <v>0</v>
      </c>
      <c r="AA49">
        <v>0</v>
      </c>
      <c r="AB49">
        <v>0</v>
      </c>
      <c r="AC49">
        <v>0</v>
      </c>
      <c r="AD49">
        <v>0</v>
      </c>
      <c r="AE49">
        <v>0</v>
      </c>
      <c r="AF49">
        <v>0</v>
      </c>
      <c r="AG49">
        <v>0</v>
      </c>
      <c r="AH49">
        <v>0</v>
      </c>
      <c r="AI49">
        <v>3147.37</v>
      </c>
      <c r="AJ49">
        <v>0</v>
      </c>
      <c r="AK49">
        <v>0</v>
      </c>
      <c r="AL49">
        <v>75625.61</v>
      </c>
      <c r="AM49">
        <v>0</v>
      </c>
      <c r="AN49">
        <v>0</v>
      </c>
      <c r="AO49">
        <v>0</v>
      </c>
      <c r="AP49">
        <v>15903.96</v>
      </c>
      <c r="AQ49">
        <v>0</v>
      </c>
      <c r="AR49">
        <v>1568756.26</v>
      </c>
      <c r="AS49">
        <v>1280105.69</v>
      </c>
      <c r="AT49">
        <v>0</v>
      </c>
      <c r="AU49">
        <v>0</v>
      </c>
      <c r="AV49">
        <v>0</v>
      </c>
      <c r="AW49">
        <v>0</v>
      </c>
      <c r="AX49">
        <v>0</v>
      </c>
      <c r="AY49">
        <v>0</v>
      </c>
      <c r="AZ49">
        <v>0</v>
      </c>
      <c r="BA49">
        <v>0</v>
      </c>
      <c r="BB49">
        <v>0</v>
      </c>
      <c r="BC49">
        <v>0</v>
      </c>
      <c r="BD49">
        <v>0</v>
      </c>
      <c r="BE49">
        <v>164667.34</v>
      </c>
      <c r="BF49">
        <v>0</v>
      </c>
      <c r="BG49">
        <v>81335.02</v>
      </c>
      <c r="BH49">
        <v>0</v>
      </c>
      <c r="BI49">
        <v>490147.91</v>
      </c>
      <c r="BJ49">
        <v>0</v>
      </c>
      <c r="BK49" s="37">
        <v>1501.48</v>
      </c>
      <c r="BL49">
        <v>0</v>
      </c>
      <c r="BM49">
        <v>59687.1</v>
      </c>
      <c r="BN49">
        <v>0</v>
      </c>
      <c r="BO49">
        <v>0</v>
      </c>
      <c r="BP49">
        <v>0</v>
      </c>
      <c r="BQ49">
        <v>0</v>
      </c>
      <c r="BR49">
        <v>2902.27</v>
      </c>
      <c r="BS49" s="41"/>
      <c r="BT49" s="40"/>
      <c r="BU49" s="40">
        <f t="shared" si="2"/>
        <v>5</v>
      </c>
      <c r="BV49" s="39" t="s">
        <v>75</v>
      </c>
      <c r="BW49" s="40" t="str">
        <f t="shared" si="3"/>
        <v>Machinery specialized for particular industries</v>
      </c>
      <c r="BX49" s="40">
        <f t="shared" si="7"/>
        <v>0</v>
      </c>
    </row>
    <row r="50" spans="1:76" x14ac:dyDescent="0.2">
      <c r="A50" s="40" t="str">
        <f t="shared" si="0"/>
        <v>2022–23ESTO</v>
      </c>
      <c r="B50" s="40" t="s">
        <v>660</v>
      </c>
      <c r="C50" s="40" t="s">
        <v>167</v>
      </c>
      <c r="D50" s="40">
        <v>0</v>
      </c>
      <c r="E50" s="40">
        <v>0</v>
      </c>
      <c r="F50">
        <v>0</v>
      </c>
      <c r="G50">
        <v>0</v>
      </c>
      <c r="H50">
        <v>0</v>
      </c>
      <c r="I50">
        <v>0</v>
      </c>
      <c r="J50">
        <v>0</v>
      </c>
      <c r="K50">
        <v>0</v>
      </c>
      <c r="L50">
        <v>0</v>
      </c>
      <c r="M50">
        <v>70384.399999999994</v>
      </c>
      <c r="N50">
        <v>0</v>
      </c>
      <c r="O50">
        <v>0</v>
      </c>
      <c r="P50">
        <v>0</v>
      </c>
      <c r="Q50">
        <v>0</v>
      </c>
      <c r="R50">
        <v>0</v>
      </c>
      <c r="S50">
        <v>6617736.1299999999</v>
      </c>
      <c r="T50">
        <v>0</v>
      </c>
      <c r="U50">
        <v>0</v>
      </c>
      <c r="V50">
        <v>0</v>
      </c>
      <c r="W50">
        <v>0</v>
      </c>
      <c r="X50">
        <v>12739.41</v>
      </c>
      <c r="Y50">
        <v>208777.17</v>
      </c>
      <c r="Z50">
        <v>0</v>
      </c>
      <c r="AA50">
        <v>0</v>
      </c>
      <c r="AB50">
        <v>0</v>
      </c>
      <c r="AC50">
        <v>0</v>
      </c>
      <c r="AD50">
        <v>0</v>
      </c>
      <c r="AE50">
        <v>3065.96</v>
      </c>
      <c r="AF50">
        <v>0</v>
      </c>
      <c r="AG50">
        <v>0</v>
      </c>
      <c r="AH50">
        <v>0</v>
      </c>
      <c r="AI50">
        <v>0</v>
      </c>
      <c r="AJ50">
        <v>0</v>
      </c>
      <c r="AK50">
        <v>0</v>
      </c>
      <c r="AL50">
        <v>0</v>
      </c>
      <c r="AM50">
        <v>0</v>
      </c>
      <c r="AN50">
        <v>0</v>
      </c>
      <c r="AO50">
        <v>15358.51</v>
      </c>
      <c r="AP50" s="37">
        <v>42082.48</v>
      </c>
      <c r="AQ50">
        <v>113002.01</v>
      </c>
      <c r="AR50">
        <v>57915.24</v>
      </c>
      <c r="AS50">
        <v>70205.38</v>
      </c>
      <c r="AT50">
        <v>15034.12</v>
      </c>
      <c r="AU50">
        <v>0</v>
      </c>
      <c r="AV50">
        <v>25531.42</v>
      </c>
      <c r="AW50">
        <v>1172.73</v>
      </c>
      <c r="AX50">
        <v>2269029.4700000002</v>
      </c>
      <c r="AY50">
        <v>2558.31</v>
      </c>
      <c r="AZ50">
        <v>235397.96</v>
      </c>
      <c r="BA50">
        <v>34153.21</v>
      </c>
      <c r="BB50">
        <v>332996.47999999998</v>
      </c>
      <c r="BC50">
        <v>576339.5</v>
      </c>
      <c r="BD50">
        <v>241281.79</v>
      </c>
      <c r="BE50">
        <v>0</v>
      </c>
      <c r="BF50">
        <v>1252762.96</v>
      </c>
      <c r="BG50">
        <v>19716.080000000002</v>
      </c>
      <c r="BH50">
        <v>0</v>
      </c>
      <c r="BI50">
        <v>1496.62</v>
      </c>
      <c r="BJ50">
        <v>0</v>
      </c>
      <c r="BK50">
        <v>443659.23</v>
      </c>
      <c r="BL50">
        <v>0</v>
      </c>
      <c r="BM50">
        <v>941838.77</v>
      </c>
      <c r="BN50">
        <v>0</v>
      </c>
      <c r="BO50">
        <v>0</v>
      </c>
      <c r="BP50">
        <v>0</v>
      </c>
      <c r="BQ50">
        <v>0</v>
      </c>
      <c r="BR50">
        <v>1970660.96</v>
      </c>
      <c r="BS50" s="41"/>
      <c r="BT50" s="40"/>
      <c r="BU50" s="40">
        <f t="shared" si="2"/>
        <v>5</v>
      </c>
      <c r="BV50" s="39" t="s">
        <v>76</v>
      </c>
      <c r="BW50" s="40" t="str">
        <f t="shared" si="3"/>
        <v>Metalworking machinery</v>
      </c>
      <c r="BX50" s="40">
        <f t="shared" si="7"/>
        <v>0</v>
      </c>
    </row>
    <row r="51" spans="1:76" x14ac:dyDescent="0.2">
      <c r="A51" s="40" t="str">
        <f t="shared" si="0"/>
        <v>2022–23ETHI</v>
      </c>
      <c r="B51" s="40" t="s">
        <v>660</v>
      </c>
      <c r="C51" s="40" t="s">
        <v>168</v>
      </c>
      <c r="D51" s="40">
        <v>0</v>
      </c>
      <c r="E51" s="54">
        <v>0</v>
      </c>
      <c r="F51" s="37">
        <v>0</v>
      </c>
      <c r="G51" s="37">
        <v>0</v>
      </c>
      <c r="H51" s="37">
        <v>0</v>
      </c>
      <c r="I51" s="37">
        <v>1138.25</v>
      </c>
      <c r="J51" s="37">
        <v>0</v>
      </c>
      <c r="K51" s="37">
        <v>385856.58</v>
      </c>
      <c r="L51" s="37">
        <v>0</v>
      </c>
      <c r="M51" s="37">
        <v>0</v>
      </c>
      <c r="N51" s="37">
        <v>0</v>
      </c>
      <c r="O51">
        <v>0</v>
      </c>
      <c r="P51">
        <v>0</v>
      </c>
      <c r="Q51" s="37">
        <v>0</v>
      </c>
      <c r="R51" s="37">
        <v>0</v>
      </c>
      <c r="S51" s="37">
        <v>0</v>
      </c>
      <c r="T51" s="37">
        <v>0</v>
      </c>
      <c r="U51" s="37">
        <v>0</v>
      </c>
      <c r="V51" s="37">
        <v>0</v>
      </c>
      <c r="W51" s="37">
        <v>0</v>
      </c>
      <c r="X51" s="37">
        <v>242159.69</v>
      </c>
      <c r="Y51" s="37">
        <v>0</v>
      </c>
      <c r="Z51" s="37">
        <v>0</v>
      </c>
      <c r="AA51">
        <v>0</v>
      </c>
      <c r="AB51">
        <v>0</v>
      </c>
      <c r="AC51">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1361.77</v>
      </c>
      <c r="AT51" s="37">
        <v>0</v>
      </c>
      <c r="AU51" s="37">
        <v>0</v>
      </c>
      <c r="AV51" s="37">
        <v>0</v>
      </c>
      <c r="AW51" s="37">
        <v>0</v>
      </c>
      <c r="AX51" s="37">
        <v>6471.46</v>
      </c>
      <c r="AY51" s="37">
        <v>0</v>
      </c>
      <c r="AZ51" s="37">
        <v>0</v>
      </c>
      <c r="BA51" s="37">
        <v>0</v>
      </c>
      <c r="BB51" s="37">
        <v>0</v>
      </c>
      <c r="BC51" s="37">
        <v>0</v>
      </c>
      <c r="BD51" s="37">
        <v>0</v>
      </c>
      <c r="BE51" s="37">
        <v>0</v>
      </c>
      <c r="BF51" s="37">
        <v>0</v>
      </c>
      <c r="BG51" s="37">
        <v>0</v>
      </c>
      <c r="BH51" s="37">
        <v>0</v>
      </c>
      <c r="BI51" s="37">
        <v>1213.7</v>
      </c>
      <c r="BJ51" s="37">
        <v>0</v>
      </c>
      <c r="BK51" s="37">
        <v>0</v>
      </c>
      <c r="BL51" s="37">
        <v>0</v>
      </c>
      <c r="BM51" s="37">
        <v>1829.09</v>
      </c>
      <c r="BN51" s="37">
        <v>0</v>
      </c>
      <c r="BO51">
        <v>0</v>
      </c>
      <c r="BP51">
        <v>0</v>
      </c>
      <c r="BQ51" s="37">
        <v>0</v>
      </c>
      <c r="BR51" s="37">
        <v>0</v>
      </c>
      <c r="BS51" s="41"/>
      <c r="BT51" s="40"/>
      <c r="BU51" s="40">
        <f t="shared" si="2"/>
        <v>5</v>
      </c>
      <c r="BV51" s="39" t="s">
        <v>106</v>
      </c>
      <c r="BW51" s="40" t="str">
        <f t="shared" si="3"/>
        <v>General industrial machinery and equipment, nes</v>
      </c>
      <c r="BX51" s="40">
        <f t="shared" si="7"/>
        <v>0</v>
      </c>
    </row>
    <row r="52" spans="1:76" x14ac:dyDescent="0.2">
      <c r="A52" s="40" t="str">
        <f t="shared" si="0"/>
        <v>2022–23ETMR</v>
      </c>
      <c r="B52" s="40" t="s">
        <v>660</v>
      </c>
      <c r="C52" s="40" t="s">
        <v>169</v>
      </c>
      <c r="D52" s="40">
        <v>0</v>
      </c>
      <c r="E52" s="54">
        <v>0</v>
      </c>
      <c r="F52" s="37">
        <v>0</v>
      </c>
      <c r="G52" s="37">
        <v>0</v>
      </c>
      <c r="H52" s="37">
        <v>0</v>
      </c>
      <c r="I52" s="37">
        <v>0</v>
      </c>
      <c r="J52" s="37">
        <v>0</v>
      </c>
      <c r="K52" s="37">
        <v>246162.56</v>
      </c>
      <c r="L52">
        <v>0</v>
      </c>
      <c r="M52" s="37">
        <v>0</v>
      </c>
      <c r="N52" s="37">
        <v>0</v>
      </c>
      <c r="O52">
        <v>0</v>
      </c>
      <c r="P52">
        <v>0</v>
      </c>
      <c r="Q52">
        <v>0</v>
      </c>
      <c r="R52" s="37">
        <v>0</v>
      </c>
      <c r="S52" s="37">
        <v>0</v>
      </c>
      <c r="T52" s="37">
        <v>0</v>
      </c>
      <c r="U52">
        <v>0</v>
      </c>
      <c r="V52">
        <v>0</v>
      </c>
      <c r="W52" s="37">
        <v>0</v>
      </c>
      <c r="X52">
        <v>0</v>
      </c>
      <c r="Y52">
        <v>0</v>
      </c>
      <c r="Z52">
        <v>0</v>
      </c>
      <c r="AA52">
        <v>0</v>
      </c>
      <c r="AB52">
        <v>0</v>
      </c>
      <c r="AC52" s="37">
        <v>0</v>
      </c>
      <c r="AD52">
        <v>0</v>
      </c>
      <c r="AE52">
        <v>0</v>
      </c>
      <c r="AF52" s="37">
        <v>0</v>
      </c>
      <c r="AG52" s="37">
        <v>0</v>
      </c>
      <c r="AH52">
        <v>0</v>
      </c>
      <c r="AI52">
        <v>0</v>
      </c>
      <c r="AJ52">
        <v>0</v>
      </c>
      <c r="AK52">
        <v>0</v>
      </c>
      <c r="AL52">
        <v>0</v>
      </c>
      <c r="AM52">
        <v>0</v>
      </c>
      <c r="AN52" s="37">
        <v>0</v>
      </c>
      <c r="AO52">
        <v>0</v>
      </c>
      <c r="AP52" s="37">
        <v>0</v>
      </c>
      <c r="AQ52">
        <v>0</v>
      </c>
      <c r="AR52" s="37">
        <v>0</v>
      </c>
      <c r="AS52">
        <v>0</v>
      </c>
      <c r="AT52">
        <v>0</v>
      </c>
      <c r="AU52" s="37">
        <v>0</v>
      </c>
      <c r="AV52" s="37">
        <v>0</v>
      </c>
      <c r="AW52" s="37">
        <v>0</v>
      </c>
      <c r="AX52" s="37">
        <v>0</v>
      </c>
      <c r="AY52">
        <v>0</v>
      </c>
      <c r="AZ52" s="37">
        <v>0</v>
      </c>
      <c r="BA52">
        <v>0</v>
      </c>
      <c r="BB52">
        <v>0</v>
      </c>
      <c r="BC52" s="37">
        <v>0</v>
      </c>
      <c r="BD52" s="37">
        <v>0</v>
      </c>
      <c r="BE52">
        <v>0</v>
      </c>
      <c r="BF52">
        <v>0</v>
      </c>
      <c r="BG52" s="37">
        <v>0</v>
      </c>
      <c r="BH52" s="37">
        <v>0</v>
      </c>
      <c r="BI52" s="37">
        <v>0</v>
      </c>
      <c r="BJ52" s="37">
        <v>0</v>
      </c>
      <c r="BK52" s="37">
        <v>0</v>
      </c>
      <c r="BL52">
        <v>0</v>
      </c>
      <c r="BM52" s="37">
        <v>0</v>
      </c>
      <c r="BN52">
        <v>0</v>
      </c>
      <c r="BO52">
        <v>0</v>
      </c>
      <c r="BP52">
        <v>0</v>
      </c>
      <c r="BQ52">
        <v>0</v>
      </c>
      <c r="BR52">
        <v>18292.05</v>
      </c>
      <c r="BS52" s="41"/>
      <c r="BT52" s="40"/>
      <c r="BU52" s="40">
        <f t="shared" si="2"/>
        <v>5</v>
      </c>
      <c r="BV52" s="39" t="s">
        <v>78</v>
      </c>
      <c r="BW52" s="40" t="str">
        <f t="shared" si="3"/>
        <v>Office machines and automatic data processing machines</v>
      </c>
      <c r="BX52" s="40">
        <f t="shared" si="7"/>
        <v>0</v>
      </c>
    </row>
    <row r="53" spans="1:76" x14ac:dyDescent="0.2">
      <c r="A53" s="40" t="str">
        <f t="shared" si="0"/>
        <v>2022–23FCAM</v>
      </c>
      <c r="B53" s="40" t="s">
        <v>660</v>
      </c>
      <c r="C53" s="40" t="s">
        <v>170</v>
      </c>
      <c r="D53" s="40">
        <v>0</v>
      </c>
      <c r="E53" s="40">
        <v>0</v>
      </c>
      <c r="F53">
        <v>0</v>
      </c>
      <c r="G53">
        <v>0</v>
      </c>
      <c r="H53" s="37">
        <v>0</v>
      </c>
      <c r="I53" s="37">
        <v>0</v>
      </c>
      <c r="J53" s="37">
        <v>0</v>
      </c>
      <c r="K53">
        <v>0</v>
      </c>
      <c r="L53" s="37">
        <v>0</v>
      </c>
      <c r="M53" s="37">
        <v>0</v>
      </c>
      <c r="N53" s="37">
        <v>0</v>
      </c>
      <c r="O53">
        <v>0</v>
      </c>
      <c r="P53">
        <v>0</v>
      </c>
      <c r="Q53">
        <v>0</v>
      </c>
      <c r="R53">
        <v>0</v>
      </c>
      <c r="S53" s="37">
        <v>3518.6</v>
      </c>
      <c r="T53">
        <v>0</v>
      </c>
      <c r="U53">
        <v>0</v>
      </c>
      <c r="V53">
        <v>0</v>
      </c>
      <c r="W53">
        <v>0</v>
      </c>
      <c r="X53">
        <v>0</v>
      </c>
      <c r="Y53">
        <v>0</v>
      </c>
      <c r="Z53" s="37">
        <v>0</v>
      </c>
      <c r="AA53">
        <v>0</v>
      </c>
      <c r="AB53">
        <v>0</v>
      </c>
      <c r="AC53">
        <v>0</v>
      </c>
      <c r="AD53" s="37">
        <v>0</v>
      </c>
      <c r="AE53" s="37">
        <v>0</v>
      </c>
      <c r="AF53" s="37">
        <v>0</v>
      </c>
      <c r="AG53">
        <v>0</v>
      </c>
      <c r="AH53" s="37">
        <v>0</v>
      </c>
      <c r="AI53">
        <v>0</v>
      </c>
      <c r="AJ53">
        <v>0</v>
      </c>
      <c r="AK53" s="37">
        <v>0</v>
      </c>
      <c r="AL53" s="37">
        <v>0</v>
      </c>
      <c r="AM53" s="37">
        <v>0</v>
      </c>
      <c r="AN53">
        <v>0</v>
      </c>
      <c r="AO53" s="37">
        <v>0</v>
      </c>
      <c r="AP53" s="37">
        <v>0</v>
      </c>
      <c r="AQ53" s="37">
        <v>0</v>
      </c>
      <c r="AR53" s="37">
        <v>0</v>
      </c>
      <c r="AS53" s="37">
        <v>0</v>
      </c>
      <c r="AT53" s="37">
        <v>0</v>
      </c>
      <c r="AU53" s="37">
        <v>0</v>
      </c>
      <c r="AV53" s="37">
        <v>1304</v>
      </c>
      <c r="AW53" s="37">
        <v>2456.91</v>
      </c>
      <c r="AX53" s="37">
        <v>0</v>
      </c>
      <c r="AY53" s="37">
        <v>0</v>
      </c>
      <c r="AZ53" s="37">
        <v>0</v>
      </c>
      <c r="BA53" s="37">
        <v>0</v>
      </c>
      <c r="BB53" s="37">
        <v>0</v>
      </c>
      <c r="BC53" s="37">
        <v>0</v>
      </c>
      <c r="BD53" s="37">
        <v>0</v>
      </c>
      <c r="BE53" s="37">
        <v>0</v>
      </c>
      <c r="BF53" s="37">
        <v>0</v>
      </c>
      <c r="BG53" s="37">
        <v>0</v>
      </c>
      <c r="BH53" s="37">
        <v>0</v>
      </c>
      <c r="BI53" s="37">
        <v>2934.19</v>
      </c>
      <c r="BJ53">
        <v>0</v>
      </c>
      <c r="BK53" s="37">
        <v>282091.44</v>
      </c>
      <c r="BL53">
        <v>0</v>
      </c>
      <c r="BM53" s="37">
        <v>0</v>
      </c>
      <c r="BN53" s="37">
        <v>0</v>
      </c>
      <c r="BO53">
        <v>0</v>
      </c>
      <c r="BP53">
        <v>0</v>
      </c>
      <c r="BQ53">
        <v>0</v>
      </c>
      <c r="BR53" s="37">
        <v>0</v>
      </c>
      <c r="BS53" s="41"/>
      <c r="BT53" s="40"/>
      <c r="BU53" s="40">
        <f t="shared" si="2"/>
        <v>5</v>
      </c>
      <c r="BV53" s="39" t="s">
        <v>107</v>
      </c>
      <c r="BW53" s="40" t="str">
        <f t="shared" si="3"/>
        <v>Telecommunications and sound recording and reproducing equipment</v>
      </c>
      <c r="BX53" s="40">
        <f t="shared" ref="BX53:BX62" si="8">HLOOKUP($BV53,$A$2:$BS$9998,(MATCH(BX$2&amp;$BX$1,$A:$A,0)-1),FALSE)</f>
        <v>0</v>
      </c>
    </row>
    <row r="54" spans="1:76" x14ac:dyDescent="0.2">
      <c r="A54" s="40" t="str">
        <f t="shared" si="0"/>
        <v>2022–23FGMY</v>
      </c>
      <c r="B54" s="40" t="s">
        <v>660</v>
      </c>
      <c r="C54" s="40" t="s">
        <v>171</v>
      </c>
      <c r="D54" s="40">
        <v>553563.42000000004</v>
      </c>
      <c r="E54" s="54">
        <v>81508.399999999994</v>
      </c>
      <c r="F54" s="37">
        <v>5997661.9199999999</v>
      </c>
      <c r="G54" s="37">
        <v>691025.66</v>
      </c>
      <c r="H54" s="37">
        <v>7353967.1100000003</v>
      </c>
      <c r="I54" s="37">
        <v>1926646.4</v>
      </c>
      <c r="J54" s="37">
        <v>1248628.3</v>
      </c>
      <c r="K54" s="37">
        <v>22655419.800000001</v>
      </c>
      <c r="L54" s="37">
        <v>6511238.5199999996</v>
      </c>
      <c r="M54" s="37">
        <v>5181715.72</v>
      </c>
      <c r="N54" s="37">
        <v>6261991.3099999996</v>
      </c>
      <c r="O54">
        <v>3267.19</v>
      </c>
      <c r="P54">
        <v>0</v>
      </c>
      <c r="Q54" s="37">
        <v>0</v>
      </c>
      <c r="R54" s="37">
        <v>584499.32999999996</v>
      </c>
      <c r="S54" s="37">
        <v>7031735.0999999996</v>
      </c>
      <c r="T54">
        <v>1324014.56</v>
      </c>
      <c r="U54">
        <v>7479.62</v>
      </c>
      <c r="V54" s="37">
        <v>723671.65</v>
      </c>
      <c r="W54" s="37">
        <v>42644.45</v>
      </c>
      <c r="X54" s="37">
        <v>492262.06</v>
      </c>
      <c r="Y54">
        <v>387935.21</v>
      </c>
      <c r="Z54" s="37">
        <v>4082165.79</v>
      </c>
      <c r="AA54">
        <v>0</v>
      </c>
      <c r="AB54" s="37">
        <v>0</v>
      </c>
      <c r="AC54">
        <v>0</v>
      </c>
      <c r="AD54" s="37">
        <v>53989.26</v>
      </c>
      <c r="AE54" s="37">
        <v>45047673.289999999</v>
      </c>
      <c r="AF54" s="37">
        <v>4703065.13</v>
      </c>
      <c r="AG54" s="37">
        <v>5264014.08</v>
      </c>
      <c r="AH54" s="37">
        <v>67185080.100000098</v>
      </c>
      <c r="AI54" s="37">
        <v>5409505.7999999998</v>
      </c>
      <c r="AJ54" s="37">
        <v>28707415.120000001</v>
      </c>
      <c r="AK54" s="37">
        <v>10979783.359999999</v>
      </c>
      <c r="AL54" s="37">
        <v>23351378.690000001</v>
      </c>
      <c r="AM54" s="37">
        <v>54252788.039999999</v>
      </c>
      <c r="AN54" s="37">
        <v>1034687.41</v>
      </c>
      <c r="AO54" s="37">
        <v>19211259.390000001</v>
      </c>
      <c r="AP54" s="37">
        <v>7346400.2999999998</v>
      </c>
      <c r="AQ54" s="37">
        <v>16736221.08</v>
      </c>
      <c r="AR54" s="37">
        <v>9407267.8699999992</v>
      </c>
      <c r="AS54" s="37">
        <v>14806892.98</v>
      </c>
      <c r="AT54" s="37">
        <v>14425067.1</v>
      </c>
      <c r="AU54" s="37">
        <v>5282384.9000000004</v>
      </c>
      <c r="AV54" s="37">
        <v>38328344.560000002</v>
      </c>
      <c r="AW54" s="37">
        <v>108946922.16</v>
      </c>
      <c r="AX54" s="37">
        <v>291935317.07999998</v>
      </c>
      <c r="AY54" s="37">
        <v>33861103.289999999</v>
      </c>
      <c r="AZ54" s="37">
        <v>262027830.550001</v>
      </c>
      <c r="BA54" s="37">
        <v>10192896.560000001</v>
      </c>
      <c r="BB54" s="37">
        <v>37545182.75</v>
      </c>
      <c r="BC54" s="37">
        <v>121216935.94</v>
      </c>
      <c r="BD54" s="37">
        <v>558910534.48000097</v>
      </c>
      <c r="BE54" s="37">
        <v>61658195.880000003</v>
      </c>
      <c r="BF54" s="37">
        <v>8750502.9399999995</v>
      </c>
      <c r="BG54" s="37">
        <v>13421665.99</v>
      </c>
      <c r="BH54" s="37">
        <v>95104.56</v>
      </c>
      <c r="BI54" s="37">
        <v>748214.38</v>
      </c>
      <c r="BJ54" s="37">
        <v>1190977.22</v>
      </c>
      <c r="BK54" s="37">
        <v>75374387.280000106</v>
      </c>
      <c r="BL54" s="37">
        <v>2527353.87</v>
      </c>
      <c r="BM54" s="37">
        <v>103965588.04000001</v>
      </c>
      <c r="BN54" s="37">
        <v>8498.48</v>
      </c>
      <c r="BO54">
        <v>11267.88</v>
      </c>
      <c r="BP54">
        <v>0</v>
      </c>
      <c r="BQ54">
        <v>0</v>
      </c>
      <c r="BR54" s="37">
        <v>245139499.36000001</v>
      </c>
      <c r="BS54" s="41"/>
      <c r="BT54" s="40"/>
      <c r="BU54" s="40">
        <f t="shared" si="2"/>
        <v>5</v>
      </c>
      <c r="BV54" s="39" t="s">
        <v>108</v>
      </c>
      <c r="BW54" s="40" t="str">
        <f t="shared" si="3"/>
        <v>Electrical machinery, apparatus and appliances, parts</v>
      </c>
      <c r="BX54" s="40">
        <f t="shared" si="8"/>
        <v>0</v>
      </c>
    </row>
    <row r="55" spans="1:76" x14ac:dyDescent="0.2">
      <c r="A55" s="40" t="str">
        <f t="shared" si="0"/>
        <v>2022–23FIJI</v>
      </c>
      <c r="B55" s="40" t="s">
        <v>660</v>
      </c>
      <c r="C55" s="40" t="s">
        <v>172</v>
      </c>
      <c r="D55" s="40">
        <v>0</v>
      </c>
      <c r="E55" s="40">
        <v>0</v>
      </c>
      <c r="F55">
        <v>29250</v>
      </c>
      <c r="G55">
        <v>121543.32</v>
      </c>
      <c r="H55">
        <v>1966342.18</v>
      </c>
      <c r="I55">
        <v>1597012.34</v>
      </c>
      <c r="J55">
        <v>1262672.77</v>
      </c>
      <c r="K55">
        <v>1310295.72</v>
      </c>
      <c r="L55">
        <v>0</v>
      </c>
      <c r="M55">
        <v>204452.91</v>
      </c>
      <c r="N55">
        <v>573699.93000000005</v>
      </c>
      <c r="O55">
        <v>0</v>
      </c>
      <c r="P55">
        <v>0</v>
      </c>
      <c r="Q55">
        <v>0</v>
      </c>
      <c r="R55">
        <v>4320</v>
      </c>
      <c r="S55">
        <v>384479.56</v>
      </c>
      <c r="T55">
        <v>0</v>
      </c>
      <c r="U55">
        <v>0</v>
      </c>
      <c r="V55">
        <v>0</v>
      </c>
      <c r="W55">
        <v>4670917.13</v>
      </c>
      <c r="X55">
        <v>94667.47</v>
      </c>
      <c r="Y55">
        <v>0</v>
      </c>
      <c r="Z55">
        <v>212175.12</v>
      </c>
      <c r="AA55">
        <v>0</v>
      </c>
      <c r="AB55">
        <v>0</v>
      </c>
      <c r="AC55">
        <v>18182.310000000001</v>
      </c>
      <c r="AD55">
        <v>0</v>
      </c>
      <c r="AE55">
        <v>0</v>
      </c>
      <c r="AF55">
        <v>0</v>
      </c>
      <c r="AG55">
        <v>0</v>
      </c>
      <c r="AH55">
        <v>361842.32</v>
      </c>
      <c r="AI55">
        <v>17911.07</v>
      </c>
      <c r="AJ55">
        <v>0</v>
      </c>
      <c r="AK55">
        <v>0</v>
      </c>
      <c r="AL55">
        <v>12093.16</v>
      </c>
      <c r="AM55">
        <v>24179.200000000001</v>
      </c>
      <c r="AN55">
        <v>79802.64</v>
      </c>
      <c r="AO55">
        <v>0</v>
      </c>
      <c r="AP55">
        <v>3192.06</v>
      </c>
      <c r="AQ55">
        <v>0</v>
      </c>
      <c r="AR55">
        <v>374286.33</v>
      </c>
      <c r="AS55">
        <v>0</v>
      </c>
      <c r="AT55">
        <v>0</v>
      </c>
      <c r="AU55">
        <v>0</v>
      </c>
      <c r="AV55">
        <v>7806.14</v>
      </c>
      <c r="AW55">
        <v>375569.74</v>
      </c>
      <c r="AX55" s="37">
        <v>216045</v>
      </c>
      <c r="AY55">
        <v>0</v>
      </c>
      <c r="AZ55">
        <v>0</v>
      </c>
      <c r="BA55">
        <v>8764.83</v>
      </c>
      <c r="BB55">
        <v>74243.399999999994</v>
      </c>
      <c r="BC55">
        <v>10370.58</v>
      </c>
      <c r="BD55">
        <v>78749</v>
      </c>
      <c r="BE55">
        <v>1099048.47</v>
      </c>
      <c r="BF55">
        <v>0</v>
      </c>
      <c r="BG55">
        <v>3400.2</v>
      </c>
      <c r="BH55">
        <v>36970.75</v>
      </c>
      <c r="BI55">
        <v>4889152.8</v>
      </c>
      <c r="BJ55">
        <v>2186.4</v>
      </c>
      <c r="BK55">
        <v>171188.3</v>
      </c>
      <c r="BL55">
        <v>0</v>
      </c>
      <c r="BM55" s="37">
        <v>1149520.92</v>
      </c>
      <c r="BN55">
        <v>0</v>
      </c>
      <c r="BO55">
        <v>0</v>
      </c>
      <c r="BP55">
        <v>0</v>
      </c>
      <c r="BQ55">
        <v>0</v>
      </c>
      <c r="BR55">
        <v>54395.51</v>
      </c>
      <c r="BS55" s="41"/>
      <c r="BT55" s="40"/>
      <c r="BU55" s="40">
        <f t="shared" si="2"/>
        <v>5</v>
      </c>
      <c r="BV55" s="39" t="s">
        <v>81</v>
      </c>
      <c r="BW55" s="40" t="str">
        <f t="shared" si="3"/>
        <v>Road vehicles (incl. air-cushion vehicles)</v>
      </c>
      <c r="BX55" s="40">
        <f t="shared" si="8"/>
        <v>0</v>
      </c>
    </row>
    <row r="56" spans="1:76" x14ac:dyDescent="0.2">
      <c r="A56" s="40" t="str">
        <f t="shared" si="0"/>
        <v>2022–23FINL</v>
      </c>
      <c r="B56" s="40" t="s">
        <v>660</v>
      </c>
      <c r="C56" s="40" t="s">
        <v>173</v>
      </c>
      <c r="D56" s="40">
        <v>0</v>
      </c>
      <c r="E56" s="40">
        <v>0</v>
      </c>
      <c r="F56">
        <v>0</v>
      </c>
      <c r="G56">
        <v>0</v>
      </c>
      <c r="H56">
        <v>124614</v>
      </c>
      <c r="I56" s="37">
        <v>0</v>
      </c>
      <c r="J56">
        <v>0</v>
      </c>
      <c r="K56" s="37">
        <v>0</v>
      </c>
      <c r="L56">
        <v>2128496.2799999998</v>
      </c>
      <c r="M56" s="37">
        <v>151176.59</v>
      </c>
      <c r="N56">
        <v>719221.65</v>
      </c>
      <c r="O56">
        <v>0</v>
      </c>
      <c r="P56">
        <v>0</v>
      </c>
      <c r="Q56">
        <v>0</v>
      </c>
      <c r="R56">
        <v>0</v>
      </c>
      <c r="S56">
        <v>3835246.07</v>
      </c>
      <c r="T56">
        <v>27632486.5</v>
      </c>
      <c r="U56">
        <v>0</v>
      </c>
      <c r="V56">
        <v>6697.11</v>
      </c>
      <c r="W56">
        <v>0</v>
      </c>
      <c r="X56" s="37">
        <v>0</v>
      </c>
      <c r="Y56">
        <v>0</v>
      </c>
      <c r="Z56">
        <v>88112.59</v>
      </c>
      <c r="AA56">
        <v>0</v>
      </c>
      <c r="AB56">
        <v>0</v>
      </c>
      <c r="AC56">
        <v>0</v>
      </c>
      <c r="AD56">
        <v>0</v>
      </c>
      <c r="AE56">
        <v>1054007.44</v>
      </c>
      <c r="AF56">
        <v>11238.33</v>
      </c>
      <c r="AG56">
        <v>0</v>
      </c>
      <c r="AH56">
        <v>5690283.4699999997</v>
      </c>
      <c r="AI56">
        <v>0</v>
      </c>
      <c r="AJ56">
        <v>2623886.0299999998</v>
      </c>
      <c r="AK56">
        <v>149578.98000000001</v>
      </c>
      <c r="AL56">
        <v>405198.52</v>
      </c>
      <c r="AM56">
        <v>278489.95</v>
      </c>
      <c r="AN56">
        <v>6066.25</v>
      </c>
      <c r="AO56">
        <v>1583255.64</v>
      </c>
      <c r="AP56">
        <v>6453184.7400000002</v>
      </c>
      <c r="AQ56">
        <v>2360904.7400000002</v>
      </c>
      <c r="AR56" s="37">
        <v>62748.73</v>
      </c>
      <c r="AS56" s="37">
        <v>1023666.18</v>
      </c>
      <c r="AT56">
        <v>33165039.530000001</v>
      </c>
      <c r="AU56">
        <v>616909.22</v>
      </c>
      <c r="AV56">
        <v>3739852.91</v>
      </c>
      <c r="AW56">
        <v>10202519.710000001</v>
      </c>
      <c r="AX56">
        <v>120835611.31</v>
      </c>
      <c r="AY56">
        <v>0</v>
      </c>
      <c r="AZ56" s="37">
        <v>12549655.800000001</v>
      </c>
      <c r="BA56">
        <v>569558.4</v>
      </c>
      <c r="BB56">
        <v>2779314.57</v>
      </c>
      <c r="BC56" s="37">
        <v>4934564.7699999996</v>
      </c>
      <c r="BD56" s="37">
        <v>53276911.200000003</v>
      </c>
      <c r="BE56">
        <v>890401.62</v>
      </c>
      <c r="BF56">
        <v>2339223.75</v>
      </c>
      <c r="BG56">
        <v>277507.68</v>
      </c>
      <c r="BH56">
        <v>0</v>
      </c>
      <c r="BI56" s="37">
        <v>21677.97</v>
      </c>
      <c r="BJ56" s="37">
        <v>0</v>
      </c>
      <c r="BK56">
        <v>2612989.27</v>
      </c>
      <c r="BL56">
        <v>25176.41</v>
      </c>
      <c r="BM56" s="37">
        <v>1614286.07</v>
      </c>
      <c r="BN56">
        <v>0</v>
      </c>
      <c r="BO56">
        <v>0</v>
      </c>
      <c r="BP56">
        <v>0</v>
      </c>
      <c r="BQ56">
        <v>0</v>
      </c>
      <c r="BR56">
        <v>17980617</v>
      </c>
      <c r="BS56" s="41"/>
      <c r="BT56" s="40"/>
      <c r="BU56" s="40">
        <f t="shared" si="2"/>
        <v>5</v>
      </c>
      <c r="BV56" s="39" t="s">
        <v>82</v>
      </c>
      <c r="BW56" s="40" t="str">
        <f t="shared" si="3"/>
        <v>Transport equipment (excl. road vehicles)</v>
      </c>
      <c r="BX56" s="40">
        <f t="shared" si="8"/>
        <v>0</v>
      </c>
    </row>
    <row r="57" spans="1:76" x14ac:dyDescent="0.2">
      <c r="A57" s="40" t="str">
        <f t="shared" si="0"/>
        <v>2022–23FRAN</v>
      </c>
      <c r="B57" s="40" t="s">
        <v>660</v>
      </c>
      <c r="C57" s="40" t="s">
        <v>174</v>
      </c>
      <c r="D57" s="40">
        <v>0</v>
      </c>
      <c r="E57" s="40">
        <v>111891.46</v>
      </c>
      <c r="F57">
        <v>2099656.3199999998</v>
      </c>
      <c r="G57">
        <v>130942.05</v>
      </c>
      <c r="H57">
        <v>14863076.300000001</v>
      </c>
      <c r="I57" s="37">
        <v>9764062.5299999993</v>
      </c>
      <c r="J57">
        <v>288894.94</v>
      </c>
      <c r="K57">
        <v>1715087.69</v>
      </c>
      <c r="L57">
        <v>22952131.16</v>
      </c>
      <c r="M57">
        <v>1827039.33</v>
      </c>
      <c r="N57">
        <v>54465382.240000002</v>
      </c>
      <c r="O57">
        <v>0</v>
      </c>
      <c r="P57">
        <v>2624.94</v>
      </c>
      <c r="Q57">
        <v>159407.57</v>
      </c>
      <c r="R57" s="37">
        <v>488645.59</v>
      </c>
      <c r="S57" s="37">
        <v>183312.87</v>
      </c>
      <c r="T57">
        <v>0</v>
      </c>
      <c r="U57">
        <v>0</v>
      </c>
      <c r="V57">
        <v>188916.2</v>
      </c>
      <c r="W57">
        <v>24132.57</v>
      </c>
      <c r="X57">
        <v>944591.11</v>
      </c>
      <c r="Y57">
        <v>0</v>
      </c>
      <c r="Z57">
        <v>3634935.51</v>
      </c>
      <c r="AA57">
        <v>4875.1899999999996</v>
      </c>
      <c r="AB57">
        <v>1522.71</v>
      </c>
      <c r="AC57">
        <v>0</v>
      </c>
      <c r="AD57">
        <v>0</v>
      </c>
      <c r="AE57">
        <v>3595383.3</v>
      </c>
      <c r="AF57">
        <v>1561466.52</v>
      </c>
      <c r="AG57">
        <v>1751351.86</v>
      </c>
      <c r="AH57">
        <v>29820522.23</v>
      </c>
      <c r="AI57">
        <v>12039946.51</v>
      </c>
      <c r="AJ57">
        <v>460320.92</v>
      </c>
      <c r="AK57">
        <v>2817778.81</v>
      </c>
      <c r="AL57">
        <v>6963329.0700000003</v>
      </c>
      <c r="AM57" s="37">
        <v>25130155.710000001</v>
      </c>
      <c r="AN57">
        <v>168514.3</v>
      </c>
      <c r="AO57" s="37">
        <v>16752279.51</v>
      </c>
      <c r="AP57">
        <v>260964.93</v>
      </c>
      <c r="AQ57">
        <v>7056581</v>
      </c>
      <c r="AR57">
        <v>1046074.37</v>
      </c>
      <c r="AS57">
        <v>16420036.24</v>
      </c>
      <c r="AT57" s="37">
        <v>2858333.78</v>
      </c>
      <c r="AU57">
        <v>129688.2</v>
      </c>
      <c r="AV57" s="37">
        <v>7417918.8399999999</v>
      </c>
      <c r="AW57">
        <v>52831587.880000003</v>
      </c>
      <c r="AX57">
        <v>157092746.84</v>
      </c>
      <c r="AY57">
        <v>632428.74</v>
      </c>
      <c r="AZ57" s="37">
        <v>45356592.0200001</v>
      </c>
      <c r="BA57" s="37">
        <v>4803074.54</v>
      </c>
      <c r="BB57">
        <v>11199761.49</v>
      </c>
      <c r="BC57">
        <v>16255946.74</v>
      </c>
      <c r="BD57" s="37">
        <v>105875560.78</v>
      </c>
      <c r="BE57">
        <v>104571014.11</v>
      </c>
      <c r="BF57">
        <v>957981.03</v>
      </c>
      <c r="BG57">
        <v>1591183.52</v>
      </c>
      <c r="BH57">
        <v>24752370.079999998</v>
      </c>
      <c r="BI57">
        <v>3071289.64</v>
      </c>
      <c r="BJ57">
        <v>446846.31</v>
      </c>
      <c r="BK57">
        <v>49337173.740000002</v>
      </c>
      <c r="BL57">
        <v>498051.27</v>
      </c>
      <c r="BM57" s="37">
        <v>16954235.98</v>
      </c>
      <c r="BN57">
        <v>20837.98</v>
      </c>
      <c r="BO57">
        <v>0</v>
      </c>
      <c r="BP57">
        <v>0</v>
      </c>
      <c r="BQ57">
        <v>154792.95999999999</v>
      </c>
      <c r="BR57">
        <v>43459871.600000001</v>
      </c>
      <c r="BS57" s="41"/>
      <c r="BT57" s="40"/>
      <c r="BU57" s="40">
        <f t="shared" si="2"/>
        <v>5</v>
      </c>
      <c r="BV57" s="39" t="s">
        <v>109</v>
      </c>
      <c r="BW57" s="40" t="str">
        <f t="shared" si="3"/>
        <v>Prefabricated buildings; sanitary, plumbing, heating and lighting</v>
      </c>
      <c r="BX57" s="40">
        <f t="shared" si="8"/>
        <v>0</v>
      </c>
    </row>
    <row r="58" spans="1:76" x14ac:dyDescent="0.2">
      <c r="A58" s="40" t="str">
        <f t="shared" si="0"/>
        <v>2022–23FRGU</v>
      </c>
      <c r="B58" s="40" t="s">
        <v>660</v>
      </c>
      <c r="C58" s="40" t="s">
        <v>337</v>
      </c>
      <c r="D58" s="40">
        <v>0</v>
      </c>
      <c r="E58" s="40">
        <v>0</v>
      </c>
      <c r="F58">
        <v>0</v>
      </c>
      <c r="G58">
        <v>0</v>
      </c>
      <c r="H58" s="37">
        <v>0</v>
      </c>
      <c r="I58" s="37">
        <v>0</v>
      </c>
      <c r="J58">
        <v>0</v>
      </c>
      <c r="K58">
        <v>0</v>
      </c>
      <c r="L58">
        <v>0</v>
      </c>
      <c r="M58" s="37">
        <v>0</v>
      </c>
      <c r="N58">
        <v>0</v>
      </c>
      <c r="O58">
        <v>0</v>
      </c>
      <c r="P58">
        <v>0</v>
      </c>
      <c r="Q58">
        <v>0</v>
      </c>
      <c r="R58">
        <v>0</v>
      </c>
      <c r="S58">
        <v>0</v>
      </c>
      <c r="T58">
        <v>0</v>
      </c>
      <c r="U58">
        <v>0</v>
      </c>
      <c r="V58">
        <v>0</v>
      </c>
      <c r="W58">
        <v>0</v>
      </c>
      <c r="X58">
        <v>0</v>
      </c>
      <c r="Y58">
        <v>0</v>
      </c>
      <c r="Z58">
        <v>0</v>
      </c>
      <c r="AA58">
        <v>0</v>
      </c>
      <c r="AB58">
        <v>0</v>
      </c>
      <c r="AC58" s="37">
        <v>0</v>
      </c>
      <c r="AD58">
        <v>0</v>
      </c>
      <c r="AE58">
        <v>0</v>
      </c>
      <c r="AF58">
        <v>0</v>
      </c>
      <c r="AG58">
        <v>0</v>
      </c>
      <c r="AH58">
        <v>0</v>
      </c>
      <c r="AI58" s="37">
        <v>0</v>
      </c>
      <c r="AJ58">
        <v>0</v>
      </c>
      <c r="AK58">
        <v>0</v>
      </c>
      <c r="AL58">
        <v>0</v>
      </c>
      <c r="AM58">
        <v>0</v>
      </c>
      <c r="AN58">
        <v>0</v>
      </c>
      <c r="AO58">
        <v>0</v>
      </c>
      <c r="AP58" s="37">
        <v>0</v>
      </c>
      <c r="AQ58">
        <v>0</v>
      </c>
      <c r="AR58">
        <v>0</v>
      </c>
      <c r="AS58">
        <v>0</v>
      </c>
      <c r="AT58">
        <v>0</v>
      </c>
      <c r="AU58">
        <v>0</v>
      </c>
      <c r="AV58">
        <v>0</v>
      </c>
      <c r="AW58">
        <v>0</v>
      </c>
      <c r="AX58">
        <v>0</v>
      </c>
      <c r="AY58">
        <v>0</v>
      </c>
      <c r="AZ58">
        <v>0</v>
      </c>
      <c r="BA58">
        <v>0</v>
      </c>
      <c r="BB58">
        <v>0</v>
      </c>
      <c r="BC58">
        <v>0</v>
      </c>
      <c r="BD58">
        <v>0</v>
      </c>
      <c r="BE58">
        <v>0</v>
      </c>
      <c r="BF58">
        <v>0</v>
      </c>
      <c r="BG58">
        <v>0</v>
      </c>
      <c r="BH58">
        <v>0</v>
      </c>
      <c r="BI58" s="37">
        <v>0</v>
      </c>
      <c r="BJ58">
        <v>0</v>
      </c>
      <c r="BK58" s="37">
        <v>0</v>
      </c>
      <c r="BL58">
        <v>0</v>
      </c>
      <c r="BM58" s="37">
        <v>0</v>
      </c>
      <c r="BN58">
        <v>0</v>
      </c>
      <c r="BO58">
        <v>0</v>
      </c>
      <c r="BP58">
        <v>0</v>
      </c>
      <c r="BQ58">
        <v>0</v>
      </c>
      <c r="BR58">
        <v>67976.63</v>
      </c>
      <c r="BS58" s="41"/>
      <c r="BT58" s="40"/>
      <c r="BU58" s="40">
        <f t="shared" si="2"/>
        <v>5</v>
      </c>
      <c r="BV58" s="39" t="s">
        <v>110</v>
      </c>
      <c r="BW58" s="40" t="str">
        <f t="shared" si="3"/>
        <v>Furniture and parts thereof</v>
      </c>
      <c r="BX58" s="40">
        <f t="shared" si="8"/>
        <v>0</v>
      </c>
    </row>
    <row r="59" spans="1:76" x14ac:dyDescent="0.2">
      <c r="A59" s="40" t="str">
        <f t="shared" si="0"/>
        <v>2022–23FWIN</v>
      </c>
      <c r="B59" s="40" t="s">
        <v>660</v>
      </c>
      <c r="C59" s="40" t="s">
        <v>175</v>
      </c>
      <c r="D59" s="40">
        <v>0</v>
      </c>
      <c r="E59" s="40">
        <v>0</v>
      </c>
      <c r="F59">
        <v>0</v>
      </c>
      <c r="G59">
        <v>0</v>
      </c>
      <c r="H59">
        <v>0</v>
      </c>
      <c r="I59">
        <v>0</v>
      </c>
      <c r="J59">
        <v>0</v>
      </c>
      <c r="K59">
        <v>0</v>
      </c>
      <c r="L59">
        <v>0</v>
      </c>
      <c r="M59">
        <v>128319.27</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52865.07</v>
      </c>
      <c r="BD59">
        <v>338627.92</v>
      </c>
      <c r="BE59">
        <v>0</v>
      </c>
      <c r="BF59">
        <v>0</v>
      </c>
      <c r="BG59">
        <v>0</v>
      </c>
      <c r="BH59">
        <v>0</v>
      </c>
      <c r="BI59">
        <v>0</v>
      </c>
      <c r="BJ59">
        <v>0</v>
      </c>
      <c r="BK59">
        <v>0</v>
      </c>
      <c r="BL59" s="37">
        <v>0</v>
      </c>
      <c r="BM59">
        <v>0</v>
      </c>
      <c r="BN59">
        <v>0</v>
      </c>
      <c r="BO59">
        <v>0</v>
      </c>
      <c r="BP59">
        <v>0</v>
      </c>
      <c r="BQ59">
        <v>0</v>
      </c>
      <c r="BR59">
        <v>2489.44</v>
      </c>
      <c r="BS59" s="41"/>
      <c r="BT59" s="40"/>
      <c r="BU59" s="40">
        <f t="shared" si="2"/>
        <v>3</v>
      </c>
      <c r="BV59" s="39" t="s">
        <v>85</v>
      </c>
      <c r="BW59" s="40" t="str">
        <f t="shared" si="3"/>
        <v>Travel goods, handbags and similar containers</v>
      </c>
      <c r="BX59" s="40">
        <f t="shared" si="8"/>
        <v>1531.05</v>
      </c>
    </row>
    <row r="60" spans="1:76" x14ac:dyDescent="0.2">
      <c r="A60" s="40" t="str">
        <f t="shared" si="0"/>
        <v>2022–23FYRM</v>
      </c>
      <c r="B60" s="40" t="s">
        <v>660</v>
      </c>
      <c r="C60" s="40" t="s">
        <v>176</v>
      </c>
      <c r="D60" s="40">
        <v>0</v>
      </c>
      <c r="E60" s="40">
        <v>0</v>
      </c>
      <c r="F60">
        <v>176803.4</v>
      </c>
      <c r="G60">
        <v>0</v>
      </c>
      <c r="H60">
        <v>19122.45</v>
      </c>
      <c r="I60">
        <v>183125.72</v>
      </c>
      <c r="J60">
        <v>0</v>
      </c>
      <c r="K60" s="37">
        <v>3037.78</v>
      </c>
      <c r="L60">
        <v>0</v>
      </c>
      <c r="M60">
        <v>254562.11</v>
      </c>
      <c r="N60" s="37">
        <v>0</v>
      </c>
      <c r="O60">
        <v>0</v>
      </c>
      <c r="P60">
        <v>0</v>
      </c>
      <c r="Q60">
        <v>0</v>
      </c>
      <c r="R60">
        <v>0</v>
      </c>
      <c r="S60">
        <v>0</v>
      </c>
      <c r="T60">
        <v>0</v>
      </c>
      <c r="U60">
        <v>0</v>
      </c>
      <c r="V60">
        <v>0</v>
      </c>
      <c r="W60">
        <v>0</v>
      </c>
      <c r="X60">
        <v>113795.62</v>
      </c>
      <c r="Y60">
        <v>0</v>
      </c>
      <c r="Z60">
        <v>0</v>
      </c>
      <c r="AA60">
        <v>0</v>
      </c>
      <c r="AB60">
        <v>0</v>
      </c>
      <c r="AC60">
        <v>0</v>
      </c>
      <c r="AD60">
        <v>0</v>
      </c>
      <c r="AE60">
        <v>0</v>
      </c>
      <c r="AF60">
        <v>0</v>
      </c>
      <c r="AG60">
        <v>0</v>
      </c>
      <c r="AH60">
        <v>0</v>
      </c>
      <c r="AI60">
        <v>0</v>
      </c>
      <c r="AJ60">
        <v>0</v>
      </c>
      <c r="AK60">
        <v>0</v>
      </c>
      <c r="AL60">
        <v>0</v>
      </c>
      <c r="AM60" s="37">
        <v>0</v>
      </c>
      <c r="AN60">
        <v>0</v>
      </c>
      <c r="AO60">
        <v>0</v>
      </c>
      <c r="AP60">
        <v>0</v>
      </c>
      <c r="AQ60">
        <v>0</v>
      </c>
      <c r="AR60" s="37">
        <v>0</v>
      </c>
      <c r="AS60">
        <v>18736.02</v>
      </c>
      <c r="AT60">
        <v>0</v>
      </c>
      <c r="AU60">
        <v>0</v>
      </c>
      <c r="AV60">
        <v>0</v>
      </c>
      <c r="AW60">
        <v>0</v>
      </c>
      <c r="AX60">
        <v>1801.09</v>
      </c>
      <c r="AY60">
        <v>0</v>
      </c>
      <c r="AZ60">
        <v>0</v>
      </c>
      <c r="BA60">
        <v>0</v>
      </c>
      <c r="BB60">
        <v>0</v>
      </c>
      <c r="BC60" s="37">
        <v>0</v>
      </c>
      <c r="BD60">
        <v>3712.46</v>
      </c>
      <c r="BE60">
        <v>0</v>
      </c>
      <c r="BF60">
        <v>0</v>
      </c>
      <c r="BG60">
        <v>922372.78</v>
      </c>
      <c r="BH60" s="37">
        <v>3290.98</v>
      </c>
      <c r="BI60" s="37">
        <v>102338.67</v>
      </c>
      <c r="BJ60">
        <v>0</v>
      </c>
      <c r="BK60" s="37">
        <v>0</v>
      </c>
      <c r="BL60">
        <v>0</v>
      </c>
      <c r="BM60" s="37">
        <v>2656.46</v>
      </c>
      <c r="BN60">
        <v>0</v>
      </c>
      <c r="BO60">
        <v>0</v>
      </c>
      <c r="BP60">
        <v>0</v>
      </c>
      <c r="BQ60">
        <v>0</v>
      </c>
      <c r="BR60">
        <v>14207.97</v>
      </c>
      <c r="BS60" s="41"/>
      <c r="BT60" s="40"/>
      <c r="BU60" s="40">
        <f t="shared" si="2"/>
        <v>5</v>
      </c>
      <c r="BV60" s="39" t="s">
        <v>86</v>
      </c>
      <c r="BW60" s="40" t="str">
        <f t="shared" si="3"/>
        <v>Articles of apparel and clothing accessories</v>
      </c>
      <c r="BX60" s="40">
        <f t="shared" si="8"/>
        <v>0</v>
      </c>
    </row>
    <row r="61" spans="1:76" x14ac:dyDescent="0.2">
      <c r="A61" s="40" t="str">
        <f t="shared" si="0"/>
        <v>2022–23GABO</v>
      </c>
      <c r="B61" s="40" t="s">
        <v>660</v>
      </c>
      <c r="C61" s="40" t="s">
        <v>177</v>
      </c>
      <c r="D61" s="40">
        <v>0</v>
      </c>
      <c r="E61" s="40">
        <v>0</v>
      </c>
      <c r="F61">
        <v>0</v>
      </c>
      <c r="G61">
        <v>0</v>
      </c>
      <c r="H61" s="37">
        <v>0</v>
      </c>
      <c r="I61" s="37">
        <v>0</v>
      </c>
      <c r="J61">
        <v>0</v>
      </c>
      <c r="K61">
        <v>0</v>
      </c>
      <c r="L61">
        <v>0</v>
      </c>
      <c r="M61">
        <v>0</v>
      </c>
      <c r="N61">
        <v>0</v>
      </c>
      <c r="O61">
        <v>0</v>
      </c>
      <c r="P61">
        <v>0</v>
      </c>
      <c r="Q61">
        <v>0</v>
      </c>
      <c r="R61" s="37">
        <v>0</v>
      </c>
      <c r="S61">
        <v>0</v>
      </c>
      <c r="T61">
        <v>0</v>
      </c>
      <c r="U61">
        <v>0</v>
      </c>
      <c r="V61" s="37">
        <v>0</v>
      </c>
      <c r="W61">
        <v>0</v>
      </c>
      <c r="X61">
        <v>0</v>
      </c>
      <c r="Y61">
        <v>0</v>
      </c>
      <c r="Z61" s="37">
        <v>0</v>
      </c>
      <c r="AA61">
        <v>0</v>
      </c>
      <c r="AB61">
        <v>0</v>
      </c>
      <c r="AC61" s="37">
        <v>0</v>
      </c>
      <c r="AD61">
        <v>0</v>
      </c>
      <c r="AE61" s="37">
        <v>0</v>
      </c>
      <c r="AF61" s="37">
        <v>0</v>
      </c>
      <c r="AG61" s="37">
        <v>0</v>
      </c>
      <c r="AH61" s="37">
        <v>0</v>
      </c>
      <c r="AI61" s="37">
        <v>0</v>
      </c>
      <c r="AJ61">
        <v>0</v>
      </c>
      <c r="AK61" s="37">
        <v>0</v>
      </c>
      <c r="AL61" s="37">
        <v>0</v>
      </c>
      <c r="AM61" s="37">
        <v>0</v>
      </c>
      <c r="AN61">
        <v>0</v>
      </c>
      <c r="AO61" s="37">
        <v>0</v>
      </c>
      <c r="AP61" s="37">
        <v>231526.18</v>
      </c>
      <c r="AQ61" s="37">
        <v>0</v>
      </c>
      <c r="AR61" s="37">
        <v>0</v>
      </c>
      <c r="AS61" s="37">
        <v>0</v>
      </c>
      <c r="AT61" s="37">
        <v>0</v>
      </c>
      <c r="AU61" s="37">
        <v>0</v>
      </c>
      <c r="AV61" s="37">
        <v>0</v>
      </c>
      <c r="AW61">
        <v>0</v>
      </c>
      <c r="AX61" s="37">
        <v>0</v>
      </c>
      <c r="AY61" s="37">
        <v>0</v>
      </c>
      <c r="AZ61" s="37">
        <v>0</v>
      </c>
      <c r="BA61">
        <v>0</v>
      </c>
      <c r="BB61">
        <v>0</v>
      </c>
      <c r="BC61" s="37">
        <v>0</v>
      </c>
      <c r="BD61" s="37">
        <v>0</v>
      </c>
      <c r="BE61" s="37">
        <v>0</v>
      </c>
      <c r="BF61" s="37">
        <v>0</v>
      </c>
      <c r="BG61" s="37">
        <v>0</v>
      </c>
      <c r="BH61">
        <v>0</v>
      </c>
      <c r="BI61" s="37">
        <v>0</v>
      </c>
      <c r="BJ61" s="37">
        <v>0</v>
      </c>
      <c r="BK61" s="37">
        <v>0</v>
      </c>
      <c r="BL61" s="37">
        <v>0</v>
      </c>
      <c r="BM61" s="37">
        <v>0</v>
      </c>
      <c r="BN61" s="37">
        <v>0</v>
      </c>
      <c r="BO61">
        <v>0</v>
      </c>
      <c r="BP61">
        <v>0</v>
      </c>
      <c r="BQ61">
        <v>0</v>
      </c>
      <c r="BR61">
        <v>0</v>
      </c>
      <c r="BS61" s="41"/>
      <c r="BT61" s="40"/>
      <c r="BU61" s="40">
        <f t="shared" si="2"/>
        <v>5</v>
      </c>
      <c r="BV61" s="39" t="s">
        <v>87</v>
      </c>
      <c r="BW61" s="40" t="str">
        <f t="shared" si="3"/>
        <v>Footwear</v>
      </c>
      <c r="BX61" s="40">
        <f t="shared" si="8"/>
        <v>0</v>
      </c>
    </row>
    <row r="62" spans="1:76" x14ac:dyDescent="0.2">
      <c r="A62" s="40" t="str">
        <f t="shared" si="0"/>
        <v>2022–23GAMB</v>
      </c>
      <c r="B62" s="40" t="s">
        <v>660</v>
      </c>
      <c r="C62" s="40" t="s">
        <v>178</v>
      </c>
      <c r="D62" s="40">
        <v>0</v>
      </c>
      <c r="E62" s="40">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4671.4799999999996</v>
      </c>
      <c r="BD62" s="37">
        <v>0</v>
      </c>
      <c r="BE62">
        <v>0</v>
      </c>
      <c r="BF62">
        <v>0</v>
      </c>
      <c r="BG62">
        <v>0</v>
      </c>
      <c r="BH62">
        <v>0</v>
      </c>
      <c r="BI62">
        <v>0</v>
      </c>
      <c r="BJ62">
        <v>0</v>
      </c>
      <c r="BK62">
        <v>0</v>
      </c>
      <c r="BL62">
        <v>0</v>
      </c>
      <c r="BM62">
        <v>0</v>
      </c>
      <c r="BN62" s="37">
        <v>0</v>
      </c>
      <c r="BO62">
        <v>0</v>
      </c>
      <c r="BP62">
        <v>0</v>
      </c>
      <c r="BQ62">
        <v>0</v>
      </c>
      <c r="BR62" s="37">
        <v>0</v>
      </c>
      <c r="BS62" s="41"/>
      <c r="BT62" s="40"/>
      <c r="BU62" s="40">
        <f t="shared" si="2"/>
        <v>5</v>
      </c>
      <c r="BV62" s="39" t="s">
        <v>111</v>
      </c>
      <c r="BW62" s="40" t="str">
        <f t="shared" si="3"/>
        <v>Professional, scientific &amp; controlling instruments, nes</v>
      </c>
      <c r="BX62" s="40">
        <f t="shared" si="8"/>
        <v>0</v>
      </c>
    </row>
    <row r="63" spans="1:76" x14ac:dyDescent="0.2">
      <c r="A63" s="40" t="str">
        <f t="shared" si="0"/>
        <v>2022–23GERG</v>
      </c>
      <c r="B63" s="40" t="s">
        <v>660</v>
      </c>
      <c r="C63" s="40" t="s">
        <v>179</v>
      </c>
      <c r="D63" s="40">
        <v>0</v>
      </c>
      <c r="E63" s="40">
        <v>0</v>
      </c>
      <c r="F63">
        <v>0</v>
      </c>
      <c r="G63">
        <v>0</v>
      </c>
      <c r="H63">
        <v>47557.51</v>
      </c>
      <c r="I63">
        <v>166262.54999999999</v>
      </c>
      <c r="J63">
        <v>0</v>
      </c>
      <c r="K63">
        <v>0</v>
      </c>
      <c r="L63" s="37">
        <v>0</v>
      </c>
      <c r="M63">
        <v>0</v>
      </c>
      <c r="N63">
        <v>0</v>
      </c>
      <c r="O63">
        <v>0</v>
      </c>
      <c r="P63">
        <v>0</v>
      </c>
      <c r="Q63">
        <v>0</v>
      </c>
      <c r="R63">
        <v>0</v>
      </c>
      <c r="S63">
        <v>0</v>
      </c>
      <c r="T63">
        <v>0</v>
      </c>
      <c r="U63">
        <v>0</v>
      </c>
      <c r="V63">
        <v>0</v>
      </c>
      <c r="W63">
        <v>0</v>
      </c>
      <c r="X63">
        <v>2915.91</v>
      </c>
      <c r="Y63">
        <v>0</v>
      </c>
      <c r="Z63">
        <v>0</v>
      </c>
      <c r="AA63">
        <v>0</v>
      </c>
      <c r="AB63">
        <v>0</v>
      </c>
      <c r="AC63">
        <v>0</v>
      </c>
      <c r="AD63">
        <v>0</v>
      </c>
      <c r="AE63">
        <v>0</v>
      </c>
      <c r="AF63">
        <v>0</v>
      </c>
      <c r="AG63">
        <v>0</v>
      </c>
      <c r="AH63">
        <v>0</v>
      </c>
      <c r="AI63" s="37">
        <v>0</v>
      </c>
      <c r="AJ63">
        <v>0</v>
      </c>
      <c r="AK63">
        <v>0</v>
      </c>
      <c r="AL63">
        <v>0</v>
      </c>
      <c r="AM63" s="37">
        <v>0</v>
      </c>
      <c r="AN63">
        <v>0</v>
      </c>
      <c r="AO63">
        <v>0</v>
      </c>
      <c r="AP63">
        <v>0</v>
      </c>
      <c r="AQ63">
        <v>0</v>
      </c>
      <c r="AR63">
        <v>0</v>
      </c>
      <c r="AS63">
        <v>0</v>
      </c>
      <c r="AT63">
        <v>0</v>
      </c>
      <c r="AU63">
        <v>0</v>
      </c>
      <c r="AV63">
        <v>0</v>
      </c>
      <c r="AW63">
        <v>26914.53</v>
      </c>
      <c r="AX63">
        <v>193756.08</v>
      </c>
      <c r="AY63">
        <v>0</v>
      </c>
      <c r="AZ63">
        <v>3770.72</v>
      </c>
      <c r="BA63">
        <v>0</v>
      </c>
      <c r="BB63">
        <v>0</v>
      </c>
      <c r="BC63" s="37">
        <v>0</v>
      </c>
      <c r="BD63">
        <v>0</v>
      </c>
      <c r="BE63">
        <v>0</v>
      </c>
      <c r="BF63">
        <v>0</v>
      </c>
      <c r="BG63">
        <v>0</v>
      </c>
      <c r="BH63">
        <v>0</v>
      </c>
      <c r="BI63">
        <v>5136.43</v>
      </c>
      <c r="BJ63">
        <v>0</v>
      </c>
      <c r="BK63">
        <v>2729.96</v>
      </c>
      <c r="BL63">
        <v>0</v>
      </c>
      <c r="BM63" s="37">
        <v>18574.21</v>
      </c>
      <c r="BN63">
        <v>0</v>
      </c>
      <c r="BO63">
        <v>0</v>
      </c>
      <c r="BP63">
        <v>0</v>
      </c>
      <c r="BQ63">
        <v>0</v>
      </c>
      <c r="BR63">
        <v>9332.82</v>
      </c>
      <c r="BS63" s="41"/>
      <c r="BT63" s="40"/>
      <c r="BU63" s="40">
        <f t="shared" si="2"/>
        <v>5</v>
      </c>
      <c r="BV63" s="39" t="s">
        <v>112</v>
      </c>
      <c r="BW63" s="40" t="str">
        <f t="shared" si="3"/>
        <v>Photographic equipment &amp; optical goods; watches and clocks</v>
      </c>
      <c r="BX63" s="40">
        <f t="shared" ref="BX63:BX70" si="9">HLOOKUP($BV63,$A$2:$BS$9998,(MATCH(BX$2&amp;$BX$1,$A:$A,0)-1),FALSE)</f>
        <v>0</v>
      </c>
    </row>
    <row r="64" spans="1:76" x14ac:dyDescent="0.2">
      <c r="A64" s="40" t="str">
        <f t="shared" si="0"/>
        <v>2022–23GHAN</v>
      </c>
      <c r="B64" s="40" t="s">
        <v>660</v>
      </c>
      <c r="C64" s="40" t="s">
        <v>180</v>
      </c>
      <c r="D64" s="40">
        <v>0</v>
      </c>
      <c r="E64" s="40">
        <v>0</v>
      </c>
      <c r="F64">
        <v>0</v>
      </c>
      <c r="G64">
        <v>0</v>
      </c>
      <c r="H64">
        <v>21230.57</v>
      </c>
      <c r="I64">
        <v>17765.97</v>
      </c>
      <c r="J64">
        <v>0</v>
      </c>
      <c r="K64">
        <v>4185.16</v>
      </c>
      <c r="L64">
        <v>0</v>
      </c>
      <c r="M64">
        <v>2210.36</v>
      </c>
      <c r="N64">
        <v>0</v>
      </c>
      <c r="O64">
        <v>0</v>
      </c>
      <c r="P64">
        <v>0</v>
      </c>
      <c r="Q64">
        <v>0</v>
      </c>
      <c r="R64">
        <v>0</v>
      </c>
      <c r="S64">
        <v>0</v>
      </c>
      <c r="T64">
        <v>0</v>
      </c>
      <c r="U64">
        <v>0</v>
      </c>
      <c r="V64">
        <v>0</v>
      </c>
      <c r="W64">
        <v>0</v>
      </c>
      <c r="X64">
        <v>0</v>
      </c>
      <c r="Y64">
        <v>0</v>
      </c>
      <c r="Z64">
        <v>0</v>
      </c>
      <c r="AA64">
        <v>0</v>
      </c>
      <c r="AB64">
        <v>0</v>
      </c>
      <c r="AC64">
        <v>8612.36</v>
      </c>
      <c r="AD64">
        <v>0</v>
      </c>
      <c r="AE64">
        <v>0</v>
      </c>
      <c r="AF64">
        <v>0</v>
      </c>
      <c r="AG64">
        <v>0</v>
      </c>
      <c r="AH64">
        <v>0</v>
      </c>
      <c r="AI64">
        <v>2619.0100000000002</v>
      </c>
      <c r="AJ64">
        <v>0</v>
      </c>
      <c r="AK64">
        <v>0</v>
      </c>
      <c r="AL64">
        <v>0</v>
      </c>
      <c r="AM64">
        <v>0</v>
      </c>
      <c r="AN64">
        <v>0</v>
      </c>
      <c r="AO64">
        <v>0</v>
      </c>
      <c r="AP64">
        <v>0</v>
      </c>
      <c r="AQ64">
        <v>0</v>
      </c>
      <c r="AR64">
        <v>1398.6</v>
      </c>
      <c r="AS64">
        <v>0</v>
      </c>
      <c r="AT64">
        <v>0</v>
      </c>
      <c r="AU64">
        <v>0</v>
      </c>
      <c r="AV64">
        <v>0</v>
      </c>
      <c r="AW64">
        <v>0</v>
      </c>
      <c r="AX64">
        <v>0</v>
      </c>
      <c r="AY64">
        <v>0</v>
      </c>
      <c r="AZ64">
        <v>0</v>
      </c>
      <c r="BA64">
        <v>0</v>
      </c>
      <c r="BB64">
        <v>0</v>
      </c>
      <c r="BC64">
        <v>0</v>
      </c>
      <c r="BD64">
        <v>0</v>
      </c>
      <c r="BE64">
        <v>0</v>
      </c>
      <c r="BF64">
        <v>0</v>
      </c>
      <c r="BG64">
        <v>0</v>
      </c>
      <c r="BH64">
        <v>0</v>
      </c>
      <c r="BI64" s="37">
        <v>4509.3599999999997</v>
      </c>
      <c r="BJ64">
        <v>0</v>
      </c>
      <c r="BK64">
        <v>57609.57</v>
      </c>
      <c r="BL64">
        <v>0</v>
      </c>
      <c r="BM64" s="37">
        <v>453130.42</v>
      </c>
      <c r="BN64">
        <v>0</v>
      </c>
      <c r="BO64">
        <v>0</v>
      </c>
      <c r="BP64">
        <v>0</v>
      </c>
      <c r="BQ64">
        <v>0</v>
      </c>
      <c r="BR64">
        <v>0</v>
      </c>
      <c r="BS64" s="41"/>
      <c r="BT64" s="40"/>
      <c r="BU64" s="40">
        <f t="shared" si="2"/>
        <v>4</v>
      </c>
      <c r="BV64" s="39" t="s">
        <v>90</v>
      </c>
      <c r="BW64" s="40" t="str">
        <f t="shared" si="3"/>
        <v>Miscellaneous manufactured articles, nes</v>
      </c>
      <c r="BX64" s="40">
        <f t="shared" si="9"/>
        <v>1013.51</v>
      </c>
    </row>
    <row r="65" spans="1:76" x14ac:dyDescent="0.2">
      <c r="A65" s="40" t="str">
        <f t="shared" si="0"/>
        <v>2022–23GIBR</v>
      </c>
      <c r="B65" s="40" t="s">
        <v>660</v>
      </c>
      <c r="C65" s="40" t="s">
        <v>322</v>
      </c>
      <c r="D65" s="40">
        <v>0</v>
      </c>
      <c r="E65" s="40">
        <v>0</v>
      </c>
      <c r="F65">
        <v>0</v>
      </c>
      <c r="G65">
        <v>0</v>
      </c>
      <c r="H65">
        <v>0</v>
      </c>
      <c r="I65">
        <v>0</v>
      </c>
      <c r="J65">
        <v>0</v>
      </c>
      <c r="K65" s="37">
        <v>0</v>
      </c>
      <c r="L65">
        <v>0</v>
      </c>
      <c r="M65">
        <v>0</v>
      </c>
      <c r="N65">
        <v>0</v>
      </c>
      <c r="O65">
        <v>0</v>
      </c>
      <c r="P65">
        <v>0</v>
      </c>
      <c r="Q65">
        <v>0</v>
      </c>
      <c r="R65">
        <v>0</v>
      </c>
      <c r="S65">
        <v>0</v>
      </c>
      <c r="T65">
        <v>0</v>
      </c>
      <c r="U65">
        <v>0</v>
      </c>
      <c r="V65">
        <v>0</v>
      </c>
      <c r="W65">
        <v>0</v>
      </c>
      <c r="X65" s="37">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1209.8</v>
      </c>
      <c r="BA65">
        <v>0</v>
      </c>
      <c r="BB65">
        <v>0</v>
      </c>
      <c r="BC65">
        <v>0</v>
      </c>
      <c r="BD65">
        <v>0</v>
      </c>
      <c r="BE65">
        <v>0</v>
      </c>
      <c r="BF65">
        <v>0</v>
      </c>
      <c r="BG65">
        <v>0</v>
      </c>
      <c r="BH65">
        <v>0</v>
      </c>
      <c r="BI65" s="37">
        <v>0</v>
      </c>
      <c r="BJ65">
        <v>0</v>
      </c>
      <c r="BK65">
        <v>0</v>
      </c>
      <c r="BL65">
        <v>0</v>
      </c>
      <c r="BM65">
        <v>0</v>
      </c>
      <c r="BN65">
        <v>0</v>
      </c>
      <c r="BO65">
        <v>0</v>
      </c>
      <c r="BP65">
        <v>0</v>
      </c>
      <c r="BQ65">
        <v>0</v>
      </c>
      <c r="BR65">
        <v>0</v>
      </c>
      <c r="BS65" s="41"/>
      <c r="BT65" s="40"/>
      <c r="BU65" s="40">
        <f t="shared" si="2"/>
        <v>5</v>
      </c>
      <c r="BV65" s="39" t="s">
        <v>113</v>
      </c>
      <c r="BW65" s="40" t="str">
        <f t="shared" si="3"/>
        <v>Special transactions &amp; commodities not classified</v>
      </c>
      <c r="BX65" s="40">
        <f t="shared" si="9"/>
        <v>0</v>
      </c>
    </row>
    <row r="66" spans="1:76" x14ac:dyDescent="0.2">
      <c r="A66" s="40" t="str">
        <f t="shared" si="0"/>
        <v>2022–23GMLA</v>
      </c>
      <c r="B66" s="40" t="s">
        <v>660</v>
      </c>
      <c r="C66" s="40" t="s">
        <v>181</v>
      </c>
      <c r="D66" s="40">
        <v>0</v>
      </c>
      <c r="E66" s="40">
        <v>0</v>
      </c>
      <c r="F66">
        <v>0</v>
      </c>
      <c r="G66">
        <v>0</v>
      </c>
      <c r="H66">
        <v>0</v>
      </c>
      <c r="I66" s="37">
        <v>170050.73</v>
      </c>
      <c r="J66" s="37">
        <v>0</v>
      </c>
      <c r="K66" s="37">
        <v>594003.44999999995</v>
      </c>
      <c r="L66">
        <v>0</v>
      </c>
      <c r="M66" s="37">
        <v>0</v>
      </c>
      <c r="N66">
        <v>1127.3599999999999</v>
      </c>
      <c r="O66">
        <v>0</v>
      </c>
      <c r="P66">
        <v>0</v>
      </c>
      <c r="Q66">
        <v>0</v>
      </c>
      <c r="R66">
        <v>0</v>
      </c>
      <c r="S66">
        <v>0</v>
      </c>
      <c r="T66">
        <v>0</v>
      </c>
      <c r="U66">
        <v>0</v>
      </c>
      <c r="V66">
        <v>0</v>
      </c>
      <c r="W66">
        <v>0</v>
      </c>
      <c r="X66" s="37">
        <v>64993.47</v>
      </c>
      <c r="Y66">
        <v>0</v>
      </c>
      <c r="Z66">
        <v>0</v>
      </c>
      <c r="AA66">
        <v>0</v>
      </c>
      <c r="AB66">
        <v>0</v>
      </c>
      <c r="AC66">
        <v>0</v>
      </c>
      <c r="AD66">
        <v>0</v>
      </c>
      <c r="AE66">
        <v>0</v>
      </c>
      <c r="AF66">
        <v>0</v>
      </c>
      <c r="AG66" s="37">
        <v>0</v>
      </c>
      <c r="AH66" s="37">
        <v>0</v>
      </c>
      <c r="AI66" s="37">
        <v>0</v>
      </c>
      <c r="AJ66">
        <v>0</v>
      </c>
      <c r="AK66">
        <v>0</v>
      </c>
      <c r="AL66" s="37">
        <v>0</v>
      </c>
      <c r="AM66" s="37">
        <v>0</v>
      </c>
      <c r="AN66" s="37">
        <v>0</v>
      </c>
      <c r="AO66" s="37">
        <v>0</v>
      </c>
      <c r="AP66">
        <v>0</v>
      </c>
      <c r="AQ66">
        <v>0</v>
      </c>
      <c r="AR66" s="37">
        <v>2413.54</v>
      </c>
      <c r="AS66" s="37">
        <v>0</v>
      </c>
      <c r="AT66" s="37">
        <v>0</v>
      </c>
      <c r="AU66">
        <v>0</v>
      </c>
      <c r="AV66" s="37">
        <v>0</v>
      </c>
      <c r="AW66" s="37">
        <v>0</v>
      </c>
      <c r="AX66" s="37">
        <v>0</v>
      </c>
      <c r="AY66">
        <v>0</v>
      </c>
      <c r="AZ66" s="37">
        <v>0</v>
      </c>
      <c r="BA66" s="37">
        <v>0</v>
      </c>
      <c r="BB66" s="37">
        <v>0</v>
      </c>
      <c r="BC66" s="37">
        <v>0</v>
      </c>
      <c r="BD66" s="37">
        <v>0</v>
      </c>
      <c r="BE66" s="37">
        <v>0</v>
      </c>
      <c r="BF66" s="37">
        <v>0</v>
      </c>
      <c r="BG66" s="37">
        <v>0</v>
      </c>
      <c r="BH66" s="37">
        <v>0</v>
      </c>
      <c r="BI66" s="37">
        <v>560607.22</v>
      </c>
      <c r="BJ66" s="37">
        <v>0</v>
      </c>
      <c r="BK66" s="37">
        <v>0</v>
      </c>
      <c r="BL66" s="37">
        <v>0</v>
      </c>
      <c r="BM66" s="37">
        <v>0</v>
      </c>
      <c r="BN66">
        <v>0</v>
      </c>
      <c r="BO66">
        <v>0</v>
      </c>
      <c r="BP66">
        <v>0</v>
      </c>
      <c r="BQ66">
        <v>0</v>
      </c>
      <c r="BR66" s="37">
        <v>0</v>
      </c>
      <c r="BS66" s="41"/>
      <c r="BT66" s="40"/>
      <c r="BU66" s="40">
        <f t="shared" si="2"/>
        <v>5</v>
      </c>
      <c r="BV66" s="39" t="s">
        <v>114</v>
      </c>
      <c r="BW66" s="40" t="str">
        <f t="shared" si="3"/>
        <v>Gold coin and other coin being legal tender</v>
      </c>
      <c r="BX66" s="40">
        <f t="shared" si="9"/>
        <v>0</v>
      </c>
    </row>
    <row r="67" spans="1:76" x14ac:dyDescent="0.2">
      <c r="A67" s="40" t="str">
        <f t="shared" ref="A67:A130" si="10">B67&amp;C67</f>
        <v>2022–23GREE</v>
      </c>
      <c r="B67" s="40" t="s">
        <v>660</v>
      </c>
      <c r="C67" s="40" t="s">
        <v>182</v>
      </c>
      <c r="D67" s="40">
        <v>0</v>
      </c>
      <c r="E67" s="40">
        <v>0</v>
      </c>
      <c r="F67">
        <v>13219.96</v>
      </c>
      <c r="G67" s="37">
        <v>0</v>
      </c>
      <c r="H67" s="37">
        <v>655596.71</v>
      </c>
      <c r="I67" s="37">
        <v>5666183.6600000001</v>
      </c>
      <c r="J67" s="37">
        <v>11444.48</v>
      </c>
      <c r="K67" s="37">
        <v>35992.92</v>
      </c>
      <c r="L67" s="37">
        <v>0</v>
      </c>
      <c r="M67" s="37">
        <v>42554.18</v>
      </c>
      <c r="N67" s="37">
        <v>94903.45</v>
      </c>
      <c r="O67" s="37">
        <v>0</v>
      </c>
      <c r="P67">
        <v>0</v>
      </c>
      <c r="Q67">
        <v>0</v>
      </c>
      <c r="R67">
        <v>0</v>
      </c>
      <c r="S67" s="37">
        <v>0</v>
      </c>
      <c r="T67">
        <v>0</v>
      </c>
      <c r="U67">
        <v>0</v>
      </c>
      <c r="V67" s="37">
        <v>61671.15</v>
      </c>
      <c r="W67" s="37">
        <v>0</v>
      </c>
      <c r="X67" s="37">
        <v>10930.99</v>
      </c>
      <c r="Y67" s="37">
        <v>0</v>
      </c>
      <c r="Z67" s="37">
        <v>822236.97</v>
      </c>
      <c r="AA67">
        <v>0</v>
      </c>
      <c r="AB67">
        <v>0</v>
      </c>
      <c r="AC67" s="37">
        <v>207565.6</v>
      </c>
      <c r="AD67">
        <v>0</v>
      </c>
      <c r="AE67" s="37">
        <v>0</v>
      </c>
      <c r="AF67" s="37">
        <v>0</v>
      </c>
      <c r="AG67" s="37">
        <v>604539.98</v>
      </c>
      <c r="AH67" s="37">
        <v>3154861.71</v>
      </c>
      <c r="AI67" s="37">
        <v>80133.09</v>
      </c>
      <c r="AJ67" s="37">
        <v>315319.42</v>
      </c>
      <c r="AK67" s="37">
        <v>0</v>
      </c>
      <c r="AL67" s="37">
        <v>2403159.04</v>
      </c>
      <c r="AM67" s="37">
        <v>2411.25</v>
      </c>
      <c r="AN67" s="37">
        <v>49882.35</v>
      </c>
      <c r="AO67" s="37">
        <v>6303.79</v>
      </c>
      <c r="AP67" s="37">
        <v>0</v>
      </c>
      <c r="AQ67" s="37">
        <v>864055.51</v>
      </c>
      <c r="AR67" s="37">
        <v>199261.27</v>
      </c>
      <c r="AS67" s="37">
        <v>2625037.5099999998</v>
      </c>
      <c r="AT67" s="37">
        <v>272066.49</v>
      </c>
      <c r="AU67" s="37">
        <v>1249474.77</v>
      </c>
      <c r="AV67" s="37">
        <v>82918.850000000006</v>
      </c>
      <c r="AW67" s="37">
        <v>0</v>
      </c>
      <c r="AX67" s="37">
        <v>169403.33</v>
      </c>
      <c r="AY67" s="37">
        <v>0</v>
      </c>
      <c r="AZ67" s="37">
        <v>1220993.32</v>
      </c>
      <c r="BA67" s="37">
        <v>1429.27</v>
      </c>
      <c r="BB67" s="37">
        <v>65955.539999999994</v>
      </c>
      <c r="BC67" s="37">
        <v>385315.05</v>
      </c>
      <c r="BD67" s="37">
        <v>2793.12</v>
      </c>
      <c r="BE67" s="37">
        <v>146202.81</v>
      </c>
      <c r="BF67" s="37">
        <v>4824.2299999999996</v>
      </c>
      <c r="BG67" s="37">
        <v>0</v>
      </c>
      <c r="BH67" s="37">
        <v>8608.26</v>
      </c>
      <c r="BI67" s="37">
        <v>110498.93</v>
      </c>
      <c r="BJ67" s="37">
        <v>51903.55</v>
      </c>
      <c r="BK67" s="37">
        <v>8462.16</v>
      </c>
      <c r="BL67" s="37">
        <v>0</v>
      </c>
      <c r="BM67" s="37">
        <v>740207.95</v>
      </c>
      <c r="BN67" s="37">
        <v>0</v>
      </c>
      <c r="BO67">
        <v>0</v>
      </c>
      <c r="BP67">
        <v>0</v>
      </c>
      <c r="BQ67">
        <v>0</v>
      </c>
      <c r="BR67" s="37">
        <v>24662899.489999998</v>
      </c>
      <c r="BS67" s="41"/>
      <c r="BT67" s="40"/>
      <c r="BU67" s="40">
        <f t="shared" si="2"/>
        <v>5</v>
      </c>
      <c r="BV67" s="39" t="s">
        <v>93</v>
      </c>
      <c r="BW67" s="40" t="str">
        <f t="shared" si="3"/>
        <v>Coin (excl. gold coin) not being legal tender</v>
      </c>
      <c r="BX67" s="40">
        <f t="shared" si="9"/>
        <v>0</v>
      </c>
    </row>
    <row r="68" spans="1:76" x14ac:dyDescent="0.2">
      <c r="A68" s="40" t="str">
        <f t="shared" si="10"/>
        <v>2022–23GUAM</v>
      </c>
      <c r="B68" s="40" t="s">
        <v>660</v>
      </c>
      <c r="C68" s="40" t="s">
        <v>183</v>
      </c>
      <c r="D68" s="40">
        <v>0</v>
      </c>
      <c r="E68" s="40">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s="37">
        <v>0</v>
      </c>
      <c r="AI68">
        <v>0</v>
      </c>
      <c r="AJ68" s="37">
        <v>0</v>
      </c>
      <c r="AK68">
        <v>0</v>
      </c>
      <c r="AL68">
        <v>0</v>
      </c>
      <c r="AM68">
        <v>0</v>
      </c>
      <c r="AN68" s="37">
        <v>0</v>
      </c>
      <c r="AO68">
        <v>1956.19</v>
      </c>
      <c r="AP68">
        <v>0</v>
      </c>
      <c r="AQ68">
        <v>0</v>
      </c>
      <c r="AR68">
        <v>0</v>
      </c>
      <c r="AS68">
        <v>0</v>
      </c>
      <c r="AT68">
        <v>0</v>
      </c>
      <c r="AU68">
        <v>0</v>
      </c>
      <c r="AV68" s="37">
        <v>0</v>
      </c>
      <c r="AW68">
        <v>0</v>
      </c>
      <c r="AX68" s="37">
        <v>0</v>
      </c>
      <c r="AY68">
        <v>0</v>
      </c>
      <c r="AZ68" s="37">
        <v>0</v>
      </c>
      <c r="BA68" s="37">
        <v>0</v>
      </c>
      <c r="BB68" s="37">
        <v>0</v>
      </c>
      <c r="BC68" s="37">
        <v>0</v>
      </c>
      <c r="BD68">
        <v>0</v>
      </c>
      <c r="BE68">
        <v>0</v>
      </c>
      <c r="BF68">
        <v>0</v>
      </c>
      <c r="BG68">
        <v>0</v>
      </c>
      <c r="BH68">
        <v>0</v>
      </c>
      <c r="BI68">
        <v>0</v>
      </c>
      <c r="BJ68">
        <v>0</v>
      </c>
      <c r="BK68" s="37">
        <v>0</v>
      </c>
      <c r="BL68">
        <v>0</v>
      </c>
      <c r="BM68" s="37">
        <v>0</v>
      </c>
      <c r="BN68">
        <v>0</v>
      </c>
      <c r="BO68">
        <v>0</v>
      </c>
      <c r="BP68">
        <v>0</v>
      </c>
      <c r="BQ68">
        <v>0</v>
      </c>
      <c r="BR68">
        <v>0</v>
      </c>
      <c r="BS68" s="41"/>
      <c r="BT68" s="40"/>
      <c r="BU68" s="40">
        <f t="shared" ref="BU68:BU70" si="11">RANK(BX68,$BX$3:$BX$69,0)</f>
        <v>5</v>
      </c>
      <c r="BV68" s="39" t="s">
        <v>94</v>
      </c>
      <c r="BW68" s="40" t="str">
        <f>RIGHT(BV68,LEN(BV68)-3)</f>
        <v>Gold, non-monetary (excl. gold ores and concentrates)</v>
      </c>
      <c r="BX68" s="40">
        <f t="shared" si="9"/>
        <v>0</v>
      </c>
    </row>
    <row r="69" spans="1:76" x14ac:dyDescent="0.2">
      <c r="A69" s="40" t="str">
        <f t="shared" si="10"/>
        <v>2022–23GUIN</v>
      </c>
      <c r="B69" s="40" t="s">
        <v>660</v>
      </c>
      <c r="C69" s="40" t="s">
        <v>184</v>
      </c>
      <c r="D69" s="40">
        <v>0</v>
      </c>
      <c r="E69" s="40">
        <v>0</v>
      </c>
      <c r="F69">
        <v>0</v>
      </c>
      <c r="G69" s="37">
        <v>0</v>
      </c>
      <c r="H69" s="37">
        <v>0</v>
      </c>
      <c r="I69" s="37">
        <v>0</v>
      </c>
      <c r="J69" s="37">
        <v>0</v>
      </c>
      <c r="K69" s="37">
        <v>0</v>
      </c>
      <c r="L69" s="37">
        <v>0</v>
      </c>
      <c r="M69" s="37">
        <v>0</v>
      </c>
      <c r="N69" s="37">
        <v>0</v>
      </c>
      <c r="O69" s="37">
        <v>0</v>
      </c>
      <c r="P69">
        <v>0</v>
      </c>
      <c r="Q69" s="37">
        <v>0</v>
      </c>
      <c r="R69" s="37">
        <v>0</v>
      </c>
      <c r="S69" s="37">
        <v>0</v>
      </c>
      <c r="T69">
        <v>0</v>
      </c>
      <c r="U69" s="37">
        <v>0</v>
      </c>
      <c r="V69" s="37">
        <v>0</v>
      </c>
      <c r="W69" s="37">
        <v>0</v>
      </c>
      <c r="X69" s="37">
        <v>0</v>
      </c>
      <c r="Y69">
        <v>0</v>
      </c>
      <c r="Z69" s="37">
        <v>0</v>
      </c>
      <c r="AA69">
        <v>0</v>
      </c>
      <c r="AB69">
        <v>0</v>
      </c>
      <c r="AC69" s="37">
        <v>0</v>
      </c>
      <c r="AD69" s="37">
        <v>0</v>
      </c>
      <c r="AE69" s="37">
        <v>0</v>
      </c>
      <c r="AF69" s="37">
        <v>0</v>
      </c>
      <c r="AG69" s="37">
        <v>0</v>
      </c>
      <c r="AH69" s="37">
        <v>0</v>
      </c>
      <c r="AI69" s="37">
        <v>2115.46</v>
      </c>
      <c r="AJ69" s="37">
        <v>0</v>
      </c>
      <c r="AK69" s="37">
        <v>0</v>
      </c>
      <c r="AL69" s="37">
        <v>0</v>
      </c>
      <c r="AM69" s="37">
        <v>0</v>
      </c>
      <c r="AN69">
        <v>0</v>
      </c>
      <c r="AO69" s="37">
        <v>0</v>
      </c>
      <c r="AP69" s="37">
        <v>0</v>
      </c>
      <c r="AQ69" s="37">
        <v>0</v>
      </c>
      <c r="AR69" s="37">
        <v>0</v>
      </c>
      <c r="AS69" s="37">
        <v>0</v>
      </c>
      <c r="AT69" s="37">
        <v>0</v>
      </c>
      <c r="AU69" s="37">
        <v>154618.59</v>
      </c>
      <c r="AV69" s="37">
        <v>0</v>
      </c>
      <c r="AW69" s="37">
        <v>0</v>
      </c>
      <c r="AX69" s="37">
        <v>0</v>
      </c>
      <c r="AY69">
        <v>0</v>
      </c>
      <c r="AZ69" s="37">
        <v>0</v>
      </c>
      <c r="BA69" s="37">
        <v>0</v>
      </c>
      <c r="BB69" s="37">
        <v>0</v>
      </c>
      <c r="BC69" s="37">
        <v>0</v>
      </c>
      <c r="BD69" s="37">
        <v>0</v>
      </c>
      <c r="BE69" s="37">
        <v>0</v>
      </c>
      <c r="BF69" s="37">
        <v>0</v>
      </c>
      <c r="BG69" s="37">
        <v>0</v>
      </c>
      <c r="BH69" s="37">
        <v>0</v>
      </c>
      <c r="BI69" s="37">
        <v>0</v>
      </c>
      <c r="BJ69" s="37">
        <v>0</v>
      </c>
      <c r="BK69" s="37">
        <v>0</v>
      </c>
      <c r="BL69">
        <v>0</v>
      </c>
      <c r="BM69" s="37">
        <v>0</v>
      </c>
      <c r="BN69" s="37">
        <v>0</v>
      </c>
      <c r="BO69">
        <v>0</v>
      </c>
      <c r="BP69">
        <v>0</v>
      </c>
      <c r="BQ69">
        <v>0</v>
      </c>
      <c r="BR69" s="37">
        <v>0</v>
      </c>
      <c r="BS69" s="41"/>
      <c r="BT69" s="40"/>
      <c r="BU69" s="40">
        <f t="shared" si="11"/>
        <v>5</v>
      </c>
      <c r="BV69" s="39" t="s">
        <v>115</v>
      </c>
      <c r="BW69" s="40" t="str">
        <f>RIGHT(BV69,LEN(BV69)-3)</f>
        <v>Combined confidential items</v>
      </c>
      <c r="BX69" s="40">
        <f t="shared" si="9"/>
        <v>0</v>
      </c>
    </row>
    <row r="70" spans="1:76" x14ac:dyDescent="0.2">
      <c r="A70" s="40" t="str">
        <f t="shared" si="10"/>
        <v>2022–23HAIT</v>
      </c>
      <c r="B70" s="40" t="s">
        <v>660</v>
      </c>
      <c r="C70" s="40" t="s">
        <v>186</v>
      </c>
      <c r="D70" s="40">
        <v>0</v>
      </c>
      <c r="E70" s="40">
        <v>0</v>
      </c>
      <c r="F70" s="37">
        <v>0</v>
      </c>
      <c r="G70" s="37">
        <v>0</v>
      </c>
      <c r="H70" s="37">
        <v>0</v>
      </c>
      <c r="I70" s="37">
        <v>0</v>
      </c>
      <c r="J70" s="37">
        <v>0</v>
      </c>
      <c r="K70" s="37">
        <v>5472.27</v>
      </c>
      <c r="L70" s="37">
        <v>0</v>
      </c>
      <c r="M70" s="37">
        <v>0</v>
      </c>
      <c r="N70" s="37">
        <v>0</v>
      </c>
      <c r="O70" s="37">
        <v>0</v>
      </c>
      <c r="P70">
        <v>0</v>
      </c>
      <c r="Q70" s="37">
        <v>0</v>
      </c>
      <c r="R70" s="37">
        <v>0</v>
      </c>
      <c r="S70" s="37">
        <v>0</v>
      </c>
      <c r="T70">
        <v>0</v>
      </c>
      <c r="U70" s="37">
        <v>0</v>
      </c>
      <c r="V70" s="37">
        <v>0</v>
      </c>
      <c r="W70">
        <v>0</v>
      </c>
      <c r="X70" s="37">
        <v>0</v>
      </c>
      <c r="Y70" s="37">
        <v>0</v>
      </c>
      <c r="Z70" s="37">
        <v>0</v>
      </c>
      <c r="AA70">
        <v>0</v>
      </c>
      <c r="AB70">
        <v>0</v>
      </c>
      <c r="AC70" s="37">
        <v>0</v>
      </c>
      <c r="AD70" s="37">
        <v>0</v>
      </c>
      <c r="AE70" s="37">
        <v>0</v>
      </c>
      <c r="AF70" s="37">
        <v>0</v>
      </c>
      <c r="AG70" s="37">
        <v>0</v>
      </c>
      <c r="AH70" s="37">
        <v>0</v>
      </c>
      <c r="AI70" s="37">
        <v>0</v>
      </c>
      <c r="AJ70" s="37">
        <v>0</v>
      </c>
      <c r="AK70" s="37">
        <v>0</v>
      </c>
      <c r="AL70" s="37">
        <v>0</v>
      </c>
      <c r="AM70" s="37">
        <v>0</v>
      </c>
      <c r="AN70" s="37">
        <v>0</v>
      </c>
      <c r="AO70" s="37">
        <v>1536.05</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v>0</v>
      </c>
      <c r="BF70" s="37">
        <v>0</v>
      </c>
      <c r="BG70" s="37">
        <v>0</v>
      </c>
      <c r="BH70" s="37">
        <v>0</v>
      </c>
      <c r="BI70" s="37">
        <v>70450.850000000006</v>
      </c>
      <c r="BJ70" s="37">
        <v>0</v>
      </c>
      <c r="BK70" s="37">
        <v>0</v>
      </c>
      <c r="BL70" s="37">
        <v>0</v>
      </c>
      <c r="BM70" s="37">
        <v>0</v>
      </c>
      <c r="BN70" s="37">
        <v>0</v>
      </c>
      <c r="BO70">
        <v>0</v>
      </c>
      <c r="BP70">
        <v>0</v>
      </c>
      <c r="BQ70">
        <v>0</v>
      </c>
      <c r="BR70" s="37">
        <v>0</v>
      </c>
      <c r="BS70" s="41"/>
      <c r="BT70" s="40"/>
      <c r="BU70" s="40" t="e">
        <f t="shared" si="11"/>
        <v>#N/A</v>
      </c>
      <c r="BV70" s="39" t="s">
        <v>96</v>
      </c>
      <c r="BW70" s="55" t="s">
        <v>96</v>
      </c>
      <c r="BX70" s="40" t="e">
        <f t="shared" si="9"/>
        <v>#N/A</v>
      </c>
    </row>
    <row r="71" spans="1:76" x14ac:dyDescent="0.2">
      <c r="A71" s="40" t="str">
        <f t="shared" si="10"/>
        <v>2022–23HDRS</v>
      </c>
      <c r="B71" s="40" t="s">
        <v>660</v>
      </c>
      <c r="C71" s="40" t="s">
        <v>187</v>
      </c>
      <c r="D71" s="40">
        <v>0</v>
      </c>
      <c r="E71" s="54">
        <v>0</v>
      </c>
      <c r="F71" s="37">
        <v>0</v>
      </c>
      <c r="G71">
        <v>1883332.66</v>
      </c>
      <c r="H71" s="37">
        <v>0</v>
      </c>
      <c r="I71">
        <v>0</v>
      </c>
      <c r="J71">
        <v>0</v>
      </c>
      <c r="K71" s="37">
        <v>2212681.4300000002</v>
      </c>
      <c r="L71" s="37">
        <v>0</v>
      </c>
      <c r="M71" s="37">
        <v>0</v>
      </c>
      <c r="N71" s="37">
        <v>0</v>
      </c>
      <c r="O71">
        <v>0</v>
      </c>
      <c r="P71">
        <v>0</v>
      </c>
      <c r="Q71">
        <v>0</v>
      </c>
      <c r="R71">
        <v>0</v>
      </c>
      <c r="S71">
        <v>135162.15</v>
      </c>
      <c r="T71">
        <v>0</v>
      </c>
      <c r="U71">
        <v>0</v>
      </c>
      <c r="V71" s="37">
        <v>0</v>
      </c>
      <c r="W71">
        <v>0</v>
      </c>
      <c r="X71" s="37">
        <v>12433.56</v>
      </c>
      <c r="Y71" s="37">
        <v>0</v>
      </c>
      <c r="Z71" s="37">
        <v>0</v>
      </c>
      <c r="AA71">
        <v>0</v>
      </c>
      <c r="AB71">
        <v>0</v>
      </c>
      <c r="AC71">
        <v>0</v>
      </c>
      <c r="AD71">
        <v>0</v>
      </c>
      <c r="AE71" s="37">
        <v>0</v>
      </c>
      <c r="AF71">
        <v>0</v>
      </c>
      <c r="AG71" s="37">
        <v>0</v>
      </c>
      <c r="AH71" s="37">
        <v>0</v>
      </c>
      <c r="AI71" s="37">
        <v>0</v>
      </c>
      <c r="AJ71">
        <v>0</v>
      </c>
      <c r="AK71">
        <v>0</v>
      </c>
      <c r="AL71" s="37">
        <v>0</v>
      </c>
      <c r="AM71" s="37">
        <v>0</v>
      </c>
      <c r="AN71">
        <v>0</v>
      </c>
      <c r="AO71" s="37">
        <v>0</v>
      </c>
      <c r="AP71" s="37">
        <v>0</v>
      </c>
      <c r="AQ71">
        <v>0</v>
      </c>
      <c r="AR71" s="37">
        <v>369885.26</v>
      </c>
      <c r="AS71" s="37">
        <v>0</v>
      </c>
      <c r="AT71">
        <v>0</v>
      </c>
      <c r="AU71" s="37">
        <v>0</v>
      </c>
      <c r="AV71" s="37">
        <v>0</v>
      </c>
      <c r="AW71" s="37">
        <v>0</v>
      </c>
      <c r="AX71" s="37">
        <v>0</v>
      </c>
      <c r="AY71">
        <v>0</v>
      </c>
      <c r="AZ71" s="37">
        <v>0</v>
      </c>
      <c r="BA71" s="37">
        <v>0</v>
      </c>
      <c r="BB71" s="37">
        <v>0</v>
      </c>
      <c r="BC71" s="37">
        <v>0</v>
      </c>
      <c r="BD71" s="37">
        <v>0</v>
      </c>
      <c r="BE71">
        <v>0</v>
      </c>
      <c r="BF71" s="37">
        <v>0</v>
      </c>
      <c r="BG71" s="37">
        <v>0</v>
      </c>
      <c r="BH71">
        <v>0</v>
      </c>
      <c r="BI71" s="37">
        <v>1950206.42</v>
      </c>
      <c r="BJ71">
        <v>0</v>
      </c>
      <c r="BK71" s="37">
        <v>0</v>
      </c>
      <c r="BL71" s="37">
        <v>0</v>
      </c>
      <c r="BM71" s="37">
        <v>38338.879999999997</v>
      </c>
      <c r="BN71" s="37">
        <v>0</v>
      </c>
      <c r="BO71">
        <v>0</v>
      </c>
      <c r="BP71">
        <v>0</v>
      </c>
      <c r="BQ71">
        <v>0</v>
      </c>
      <c r="BR71" s="37">
        <v>0</v>
      </c>
      <c r="BS71" s="41"/>
      <c r="BT71" s="40"/>
      <c r="BU71" s="40"/>
      <c r="BV71" s="40"/>
      <c r="BW71" s="40"/>
      <c r="BX71" s="40"/>
    </row>
    <row r="72" spans="1:76" x14ac:dyDescent="0.2">
      <c r="A72" s="40" t="str">
        <f t="shared" si="10"/>
        <v>2022–23HGRY</v>
      </c>
      <c r="B72" s="40" t="s">
        <v>660</v>
      </c>
      <c r="C72" s="40" t="s">
        <v>188</v>
      </c>
      <c r="D72" s="40">
        <v>0</v>
      </c>
      <c r="E72" s="40">
        <v>0</v>
      </c>
      <c r="F72">
        <v>0</v>
      </c>
      <c r="G72">
        <v>0</v>
      </c>
      <c r="H72" s="37">
        <v>0</v>
      </c>
      <c r="I72" s="37">
        <v>172175.96</v>
      </c>
      <c r="J72" s="37">
        <v>31125</v>
      </c>
      <c r="K72" s="37">
        <v>150028.09</v>
      </c>
      <c r="L72">
        <v>0</v>
      </c>
      <c r="M72" s="37">
        <v>122556.03</v>
      </c>
      <c r="N72">
        <v>0</v>
      </c>
      <c r="O72">
        <v>0</v>
      </c>
      <c r="P72">
        <v>0</v>
      </c>
      <c r="Q72">
        <v>0</v>
      </c>
      <c r="R72">
        <v>0</v>
      </c>
      <c r="S72">
        <v>0</v>
      </c>
      <c r="T72">
        <v>0</v>
      </c>
      <c r="U72">
        <v>0</v>
      </c>
      <c r="V72" s="37">
        <v>0</v>
      </c>
      <c r="W72">
        <v>0</v>
      </c>
      <c r="X72" s="37">
        <v>207433.60000000001</v>
      </c>
      <c r="Y72">
        <v>0</v>
      </c>
      <c r="Z72">
        <v>0</v>
      </c>
      <c r="AA72">
        <v>0</v>
      </c>
      <c r="AB72">
        <v>0</v>
      </c>
      <c r="AC72">
        <v>0</v>
      </c>
      <c r="AD72">
        <v>0</v>
      </c>
      <c r="AE72" s="37">
        <v>0</v>
      </c>
      <c r="AF72" s="37">
        <v>6966.87</v>
      </c>
      <c r="AG72" s="37">
        <v>0</v>
      </c>
      <c r="AH72" s="37">
        <v>467107.24</v>
      </c>
      <c r="AI72" s="37">
        <v>205147.75</v>
      </c>
      <c r="AJ72" s="37">
        <v>0</v>
      </c>
      <c r="AK72">
        <v>7909.67</v>
      </c>
      <c r="AL72" s="37">
        <v>232161.44</v>
      </c>
      <c r="AM72" s="37">
        <v>7785984</v>
      </c>
      <c r="AN72">
        <v>0</v>
      </c>
      <c r="AO72" s="37">
        <v>728597.2</v>
      </c>
      <c r="AP72">
        <v>167466.18</v>
      </c>
      <c r="AQ72" s="37">
        <v>2025.32</v>
      </c>
      <c r="AR72" s="37">
        <v>30266.37</v>
      </c>
      <c r="AS72" s="37">
        <v>142598.41</v>
      </c>
      <c r="AT72" s="37">
        <v>37465.67</v>
      </c>
      <c r="AU72" s="37">
        <v>0</v>
      </c>
      <c r="AV72" s="37">
        <v>208024.58</v>
      </c>
      <c r="AW72" s="37">
        <v>3211103.76</v>
      </c>
      <c r="AX72" s="37">
        <v>2051538.88</v>
      </c>
      <c r="AY72" s="37">
        <v>177419.63</v>
      </c>
      <c r="AZ72" s="37">
        <v>4501098.03</v>
      </c>
      <c r="BA72" s="37">
        <v>247181.24</v>
      </c>
      <c r="BB72" s="37">
        <v>562325.12</v>
      </c>
      <c r="BC72" s="37">
        <v>4757314.72</v>
      </c>
      <c r="BD72" s="37">
        <v>79176071.680000007</v>
      </c>
      <c r="BE72" s="37">
        <v>487328.86</v>
      </c>
      <c r="BF72" s="37">
        <v>127219.68</v>
      </c>
      <c r="BG72" s="37">
        <v>755524.36</v>
      </c>
      <c r="BH72" s="37">
        <v>1108.72</v>
      </c>
      <c r="BI72" s="37">
        <v>95714.64</v>
      </c>
      <c r="BJ72">
        <v>2710.68</v>
      </c>
      <c r="BK72" s="37">
        <v>546523.66</v>
      </c>
      <c r="BL72" s="37">
        <v>3597.38</v>
      </c>
      <c r="BM72" s="37">
        <v>1918538.66</v>
      </c>
      <c r="BN72">
        <v>0</v>
      </c>
      <c r="BO72">
        <v>0</v>
      </c>
      <c r="BP72">
        <v>0</v>
      </c>
      <c r="BQ72">
        <v>0</v>
      </c>
      <c r="BR72" s="37">
        <v>21527115.859999999</v>
      </c>
      <c r="BS72" s="41"/>
      <c r="BT72" s="40"/>
      <c r="BU72" s="40"/>
      <c r="BV72" s="40"/>
      <c r="BW72" s="40"/>
      <c r="BX72" s="40"/>
    </row>
    <row r="73" spans="1:76" x14ac:dyDescent="0.2">
      <c r="A73" s="40" t="str">
        <f t="shared" si="10"/>
        <v>2022–23HONG</v>
      </c>
      <c r="B73" s="40" t="s">
        <v>660</v>
      </c>
      <c r="C73" s="40" t="s">
        <v>189</v>
      </c>
      <c r="D73" s="40">
        <v>0</v>
      </c>
      <c r="E73" s="54">
        <v>0</v>
      </c>
      <c r="F73" s="37">
        <v>0</v>
      </c>
      <c r="G73" s="37">
        <v>132441.39000000001</v>
      </c>
      <c r="H73" s="37">
        <v>519697.48</v>
      </c>
      <c r="I73" s="37">
        <v>54371.98</v>
      </c>
      <c r="J73" s="37">
        <v>20910.88</v>
      </c>
      <c r="K73" s="37">
        <v>0</v>
      </c>
      <c r="L73" s="37">
        <v>9375.6</v>
      </c>
      <c r="M73" s="37">
        <v>3256812.37</v>
      </c>
      <c r="N73" s="37">
        <v>244853.23</v>
      </c>
      <c r="O73">
        <v>3241.32</v>
      </c>
      <c r="P73">
        <v>0</v>
      </c>
      <c r="Q73">
        <v>0</v>
      </c>
      <c r="R73" s="37">
        <v>0</v>
      </c>
      <c r="S73" s="37">
        <v>55781.13</v>
      </c>
      <c r="T73" s="37">
        <v>0</v>
      </c>
      <c r="U73" s="37">
        <v>0</v>
      </c>
      <c r="V73" s="37">
        <v>0</v>
      </c>
      <c r="W73">
        <v>0</v>
      </c>
      <c r="X73" s="37">
        <v>42889.36</v>
      </c>
      <c r="Y73">
        <v>0</v>
      </c>
      <c r="Z73" s="37">
        <v>5079682.84</v>
      </c>
      <c r="AA73">
        <v>0</v>
      </c>
      <c r="AB73">
        <v>0</v>
      </c>
      <c r="AC73" s="37">
        <v>427277.61</v>
      </c>
      <c r="AD73">
        <v>0</v>
      </c>
      <c r="AE73" s="37">
        <v>500915.4</v>
      </c>
      <c r="AF73" s="37">
        <v>1317065.53</v>
      </c>
      <c r="AG73" s="37">
        <v>69336.240000000005</v>
      </c>
      <c r="AH73" s="37">
        <v>0</v>
      </c>
      <c r="AI73" s="37">
        <v>119203.81</v>
      </c>
      <c r="AJ73" s="37">
        <v>40530.29</v>
      </c>
      <c r="AK73" s="37">
        <v>281135.3</v>
      </c>
      <c r="AL73" s="37">
        <v>1419073.78</v>
      </c>
      <c r="AM73" s="37">
        <v>986256.16</v>
      </c>
      <c r="AN73" s="37">
        <v>0</v>
      </c>
      <c r="AO73" s="37">
        <v>143135.01</v>
      </c>
      <c r="AP73" s="37">
        <v>4152</v>
      </c>
      <c r="AQ73" s="37">
        <v>240706.39</v>
      </c>
      <c r="AR73" s="37">
        <v>58367.98</v>
      </c>
      <c r="AS73" s="37">
        <v>9193184.2899999991</v>
      </c>
      <c r="AT73" s="37">
        <v>584618.06999999995</v>
      </c>
      <c r="AU73" s="37">
        <v>14145820.189999999</v>
      </c>
      <c r="AV73" s="37">
        <v>1344968.32</v>
      </c>
      <c r="AW73" s="37">
        <v>61971.39</v>
      </c>
      <c r="AX73" s="37">
        <v>377991.95</v>
      </c>
      <c r="AY73" s="37">
        <v>22815.95</v>
      </c>
      <c r="AZ73" s="37">
        <v>1907802.33</v>
      </c>
      <c r="BA73" s="37">
        <v>818702.26</v>
      </c>
      <c r="BB73" s="37">
        <v>3922761.76</v>
      </c>
      <c r="BC73" s="37">
        <v>9663304.8100000005</v>
      </c>
      <c r="BD73" s="37">
        <v>1575941.28</v>
      </c>
      <c r="BE73" s="37">
        <v>506478.01</v>
      </c>
      <c r="BF73" s="37">
        <v>403362.87</v>
      </c>
      <c r="BG73" s="37">
        <v>102788.35</v>
      </c>
      <c r="BH73" s="37">
        <v>162311.34</v>
      </c>
      <c r="BI73" s="37">
        <v>1911540.93</v>
      </c>
      <c r="BJ73" s="37">
        <v>66038.179999999993</v>
      </c>
      <c r="BK73" s="37">
        <v>1597674.23</v>
      </c>
      <c r="BL73" s="37">
        <v>1006735.93</v>
      </c>
      <c r="BM73" s="37">
        <v>3796538.86</v>
      </c>
      <c r="BN73" s="37">
        <v>8000</v>
      </c>
      <c r="BO73">
        <v>31207.37</v>
      </c>
      <c r="BP73">
        <v>0</v>
      </c>
      <c r="BQ73">
        <v>0</v>
      </c>
      <c r="BR73" s="37">
        <v>3653615.58</v>
      </c>
      <c r="BS73" s="41"/>
      <c r="BT73" s="40"/>
      <c r="BU73" s="40"/>
      <c r="BV73" s="40"/>
      <c r="BW73" s="40"/>
      <c r="BX73" s="40"/>
    </row>
    <row r="74" spans="1:76" x14ac:dyDescent="0.2">
      <c r="A74" s="40" t="str">
        <f t="shared" si="10"/>
        <v>2022–23ICEL</v>
      </c>
      <c r="B74" s="40" t="s">
        <v>660</v>
      </c>
      <c r="C74" s="40" t="s">
        <v>190</v>
      </c>
      <c r="D74" s="40">
        <v>0</v>
      </c>
      <c r="E74" s="40">
        <v>0</v>
      </c>
      <c r="F74">
        <v>0</v>
      </c>
      <c r="G74">
        <v>0</v>
      </c>
      <c r="H74">
        <v>0</v>
      </c>
      <c r="I74">
        <v>0</v>
      </c>
      <c r="J74">
        <v>0</v>
      </c>
      <c r="K74">
        <v>0</v>
      </c>
      <c r="L74">
        <v>0</v>
      </c>
      <c r="M74">
        <v>0</v>
      </c>
      <c r="N74">
        <v>0</v>
      </c>
      <c r="O74">
        <v>0</v>
      </c>
      <c r="P74">
        <v>0</v>
      </c>
      <c r="Q74">
        <v>1516.56</v>
      </c>
      <c r="R74">
        <v>0</v>
      </c>
      <c r="S74">
        <v>0</v>
      </c>
      <c r="T74">
        <v>0</v>
      </c>
      <c r="U74">
        <v>0</v>
      </c>
      <c r="V74">
        <v>0</v>
      </c>
      <c r="W74">
        <v>0</v>
      </c>
      <c r="X74">
        <v>358096.92</v>
      </c>
      <c r="Y74">
        <v>0</v>
      </c>
      <c r="Z74">
        <v>0</v>
      </c>
      <c r="AA74">
        <v>0</v>
      </c>
      <c r="AB74">
        <v>33261.47</v>
      </c>
      <c r="AC74">
        <v>0</v>
      </c>
      <c r="AD74">
        <v>0</v>
      </c>
      <c r="AE74">
        <v>0</v>
      </c>
      <c r="AF74">
        <v>0</v>
      </c>
      <c r="AG74">
        <v>0</v>
      </c>
      <c r="AH74">
        <v>17696.36</v>
      </c>
      <c r="AI74">
        <v>0</v>
      </c>
      <c r="AJ74">
        <v>0</v>
      </c>
      <c r="AK74">
        <v>0</v>
      </c>
      <c r="AL74">
        <v>0</v>
      </c>
      <c r="AM74">
        <v>0</v>
      </c>
      <c r="AN74">
        <v>0</v>
      </c>
      <c r="AO74">
        <v>2546.9899999999998</v>
      </c>
      <c r="AP74" s="37">
        <v>0</v>
      </c>
      <c r="AQ74">
        <v>0</v>
      </c>
      <c r="AR74">
        <v>0</v>
      </c>
      <c r="AS74">
        <v>0</v>
      </c>
      <c r="AT74">
        <v>0</v>
      </c>
      <c r="AU74">
        <v>0</v>
      </c>
      <c r="AV74">
        <v>0</v>
      </c>
      <c r="AW74">
        <v>17961.25</v>
      </c>
      <c r="AX74">
        <v>226852.81</v>
      </c>
      <c r="AY74">
        <v>0</v>
      </c>
      <c r="AZ74" s="37">
        <v>440302.14</v>
      </c>
      <c r="BA74">
        <v>22690.85</v>
      </c>
      <c r="BB74">
        <v>6244.05</v>
      </c>
      <c r="BC74">
        <v>314707.21000000002</v>
      </c>
      <c r="BD74">
        <v>0</v>
      </c>
      <c r="BE74">
        <v>0</v>
      </c>
      <c r="BF74" s="37">
        <v>0</v>
      </c>
      <c r="BG74">
        <v>8828.4500000000007</v>
      </c>
      <c r="BH74">
        <v>0</v>
      </c>
      <c r="BI74">
        <v>0</v>
      </c>
      <c r="BJ74">
        <v>0</v>
      </c>
      <c r="BK74">
        <v>53945.3</v>
      </c>
      <c r="BL74">
        <v>0</v>
      </c>
      <c r="BM74">
        <v>0</v>
      </c>
      <c r="BN74">
        <v>0</v>
      </c>
      <c r="BO74">
        <v>0</v>
      </c>
      <c r="BP74">
        <v>0</v>
      </c>
      <c r="BQ74">
        <v>0</v>
      </c>
      <c r="BR74">
        <v>231327.52</v>
      </c>
      <c r="BS74" s="41"/>
      <c r="BT74" s="40"/>
      <c r="BU74" s="40"/>
      <c r="BV74" s="40"/>
      <c r="BW74" s="40"/>
      <c r="BX74" s="40"/>
    </row>
    <row r="75" spans="1:76" x14ac:dyDescent="0.2">
      <c r="A75" s="40" t="str">
        <f t="shared" si="10"/>
        <v>2022–23INDO</v>
      </c>
      <c r="B75" s="40" t="s">
        <v>660</v>
      </c>
      <c r="C75" s="40" t="s">
        <v>191</v>
      </c>
      <c r="D75" s="40">
        <v>0</v>
      </c>
      <c r="E75" s="40">
        <v>0</v>
      </c>
      <c r="F75" s="37">
        <v>0</v>
      </c>
      <c r="G75" s="37">
        <v>23835310.300000001</v>
      </c>
      <c r="H75" s="37">
        <v>28608739.559999999</v>
      </c>
      <c r="I75" s="37">
        <v>10881232.130000001</v>
      </c>
      <c r="J75" s="37">
        <v>1321016.21</v>
      </c>
      <c r="K75" s="37">
        <v>3805423.71</v>
      </c>
      <c r="L75" s="37">
        <v>891227.12</v>
      </c>
      <c r="M75" s="37">
        <v>18422267.050000001</v>
      </c>
      <c r="N75" s="37">
        <v>116887.81</v>
      </c>
      <c r="O75">
        <v>31701426.66</v>
      </c>
      <c r="P75">
        <v>0</v>
      </c>
      <c r="Q75" s="37">
        <v>0</v>
      </c>
      <c r="R75">
        <v>2975518.7200000002</v>
      </c>
      <c r="S75" s="37">
        <v>54744448.789999999</v>
      </c>
      <c r="T75">
        <v>43726.98</v>
      </c>
      <c r="U75">
        <v>1463640.11</v>
      </c>
      <c r="V75" s="37">
        <v>371013.1</v>
      </c>
      <c r="W75" s="37">
        <v>1933.43</v>
      </c>
      <c r="X75" s="37">
        <v>1326250.3899999999</v>
      </c>
      <c r="Y75">
        <v>0</v>
      </c>
      <c r="Z75" s="37">
        <v>75876993.239999995</v>
      </c>
      <c r="AA75" s="37">
        <v>0</v>
      </c>
      <c r="AB75">
        <v>0</v>
      </c>
      <c r="AC75" s="37">
        <v>1385.88</v>
      </c>
      <c r="AD75">
        <v>304926.67</v>
      </c>
      <c r="AE75" s="37">
        <v>1990895.95</v>
      </c>
      <c r="AF75" s="37">
        <v>18239485.52</v>
      </c>
      <c r="AG75" s="37">
        <v>237442.92</v>
      </c>
      <c r="AH75" s="37">
        <v>24084.57</v>
      </c>
      <c r="AI75" s="37">
        <v>791055.44</v>
      </c>
      <c r="AJ75" s="37">
        <v>20148514.469999999</v>
      </c>
      <c r="AK75" s="37">
        <v>302365.17</v>
      </c>
      <c r="AL75" s="37">
        <v>10713894.949999999</v>
      </c>
      <c r="AM75" s="37">
        <v>15464398.560000001</v>
      </c>
      <c r="AN75">
        <v>10967.42</v>
      </c>
      <c r="AO75" s="37">
        <v>24157346.5</v>
      </c>
      <c r="AP75" s="37">
        <v>29770397.510000002</v>
      </c>
      <c r="AQ75" s="37">
        <v>33565021.829999998</v>
      </c>
      <c r="AR75" s="37">
        <v>2894105.47</v>
      </c>
      <c r="AS75" s="37">
        <v>35339822.299999997</v>
      </c>
      <c r="AT75" s="37">
        <v>3149811.82</v>
      </c>
      <c r="AU75" s="37">
        <v>35174835.579999998</v>
      </c>
      <c r="AV75" s="37">
        <v>56296402.409999996</v>
      </c>
      <c r="AW75" s="37">
        <v>7614634.2199999997</v>
      </c>
      <c r="AX75" s="37">
        <v>73869535.079999998</v>
      </c>
      <c r="AY75" s="37">
        <v>8604.84</v>
      </c>
      <c r="AZ75" s="37">
        <v>8825960.6999999993</v>
      </c>
      <c r="BA75" s="37">
        <v>41344.65</v>
      </c>
      <c r="BB75" s="37">
        <v>51722763.109999999</v>
      </c>
      <c r="BC75" s="37">
        <v>13187112.27</v>
      </c>
      <c r="BD75" s="37">
        <v>26440642.48</v>
      </c>
      <c r="BE75" s="37">
        <v>1182026.8</v>
      </c>
      <c r="BF75" s="37">
        <v>411691.17</v>
      </c>
      <c r="BG75" s="37">
        <v>21195504.149999999</v>
      </c>
      <c r="BH75" s="37">
        <v>481678.3</v>
      </c>
      <c r="BI75" s="37">
        <v>46791609.5</v>
      </c>
      <c r="BJ75" s="37">
        <v>22983737.210000001</v>
      </c>
      <c r="BK75" s="37">
        <v>34421283.909999996</v>
      </c>
      <c r="BL75" s="37">
        <v>9820.9500000000007</v>
      </c>
      <c r="BM75" s="37">
        <v>11894498.630000001</v>
      </c>
      <c r="BN75" s="37">
        <v>0</v>
      </c>
      <c r="BO75">
        <v>6961.07</v>
      </c>
      <c r="BP75">
        <v>0</v>
      </c>
      <c r="BQ75">
        <v>0</v>
      </c>
      <c r="BR75" s="37">
        <v>50035664.25</v>
      </c>
      <c r="BS75" s="41"/>
      <c r="BT75" s="40"/>
      <c r="BU75" s="40"/>
      <c r="BV75" s="40"/>
      <c r="BW75" s="40"/>
      <c r="BX75" s="40"/>
    </row>
    <row r="76" spans="1:76" x14ac:dyDescent="0.2">
      <c r="A76" s="40" t="str">
        <f t="shared" si="10"/>
        <v>2022–23INIA</v>
      </c>
      <c r="B76" s="40" t="s">
        <v>660</v>
      </c>
      <c r="C76" s="40" t="s">
        <v>192</v>
      </c>
      <c r="D76" s="40">
        <v>0</v>
      </c>
      <c r="E76" s="40">
        <v>0</v>
      </c>
      <c r="F76">
        <v>796610.81</v>
      </c>
      <c r="G76">
        <v>1568246.59</v>
      </c>
      <c r="H76">
        <v>18086883.280000001</v>
      </c>
      <c r="I76">
        <v>7113945.0499999998</v>
      </c>
      <c r="J76">
        <v>854196.49</v>
      </c>
      <c r="K76">
        <v>6647865.8999999901</v>
      </c>
      <c r="L76">
        <v>2319677.52</v>
      </c>
      <c r="M76" s="37">
        <v>6025504.3899999997</v>
      </c>
      <c r="N76" s="37">
        <v>87095.42</v>
      </c>
      <c r="O76">
        <v>2940.55</v>
      </c>
      <c r="P76">
        <v>0</v>
      </c>
      <c r="Q76">
        <v>2506047.5299999998</v>
      </c>
      <c r="R76">
        <v>405048.24</v>
      </c>
      <c r="S76">
        <v>0</v>
      </c>
      <c r="T76">
        <v>29344.07</v>
      </c>
      <c r="U76">
        <v>2759683.36</v>
      </c>
      <c r="V76">
        <v>2494232.4900000002</v>
      </c>
      <c r="W76">
        <v>3044.81</v>
      </c>
      <c r="X76">
        <v>10089436.640000001</v>
      </c>
      <c r="Y76">
        <v>2510867.0499999998</v>
      </c>
      <c r="Z76">
        <v>94902334.739999995</v>
      </c>
      <c r="AA76">
        <v>0</v>
      </c>
      <c r="AB76">
        <v>532638</v>
      </c>
      <c r="AC76">
        <v>1086645.8799999999</v>
      </c>
      <c r="AD76">
        <v>76054.13</v>
      </c>
      <c r="AE76">
        <v>105084369.48</v>
      </c>
      <c r="AF76">
        <v>5678089.4199999999</v>
      </c>
      <c r="AG76">
        <v>2788092.6</v>
      </c>
      <c r="AH76">
        <v>57086262.450000003</v>
      </c>
      <c r="AI76">
        <v>5867047.7199999997</v>
      </c>
      <c r="AJ76">
        <v>812516.44</v>
      </c>
      <c r="AK76">
        <v>942780.07</v>
      </c>
      <c r="AL76">
        <v>4904975.96</v>
      </c>
      <c r="AM76">
        <v>48702755.979999997</v>
      </c>
      <c r="AN76">
        <v>4064711.4</v>
      </c>
      <c r="AO76">
        <v>28411622.699999999</v>
      </c>
      <c r="AP76">
        <v>3340863.55</v>
      </c>
      <c r="AQ76">
        <v>2743203.42</v>
      </c>
      <c r="AR76">
        <v>77334983.260000095</v>
      </c>
      <c r="AS76">
        <v>51241745.4500001</v>
      </c>
      <c r="AT76">
        <v>19349565.440000001</v>
      </c>
      <c r="AU76">
        <v>12835399.710000001</v>
      </c>
      <c r="AV76">
        <v>55489325.759999998</v>
      </c>
      <c r="AW76">
        <v>255455269.28999999</v>
      </c>
      <c r="AX76">
        <v>75182152.400000095</v>
      </c>
      <c r="AY76">
        <v>2933622.55</v>
      </c>
      <c r="AZ76">
        <v>45723581.140000001</v>
      </c>
      <c r="BA76">
        <v>134141.07</v>
      </c>
      <c r="BB76">
        <v>629847.19999999995</v>
      </c>
      <c r="BC76">
        <v>54091923.640000001</v>
      </c>
      <c r="BD76">
        <v>61333589.920000002</v>
      </c>
      <c r="BE76">
        <v>2385064.54</v>
      </c>
      <c r="BF76">
        <v>836428.55</v>
      </c>
      <c r="BG76">
        <v>19426289.210000001</v>
      </c>
      <c r="BH76">
        <v>3397229.04</v>
      </c>
      <c r="BI76">
        <v>83976309.260000199</v>
      </c>
      <c r="BJ76">
        <v>3312250.3</v>
      </c>
      <c r="BK76">
        <v>3086104.56</v>
      </c>
      <c r="BL76">
        <v>749021.57</v>
      </c>
      <c r="BM76">
        <v>103890885.95999999</v>
      </c>
      <c r="BN76">
        <v>0</v>
      </c>
      <c r="BO76">
        <v>0</v>
      </c>
      <c r="BP76">
        <v>1102.05</v>
      </c>
      <c r="BQ76">
        <v>0</v>
      </c>
      <c r="BR76">
        <v>102417883.66</v>
      </c>
      <c r="BS76" s="41"/>
      <c r="BT76" s="40"/>
      <c r="BU76" s="40"/>
      <c r="BV76" s="40"/>
      <c r="BW76" s="40"/>
      <c r="BX76" s="40"/>
    </row>
    <row r="77" spans="1:76" x14ac:dyDescent="0.2">
      <c r="A77" s="40" t="str">
        <f t="shared" si="10"/>
        <v>2022–23IRE</v>
      </c>
      <c r="B77" s="40" t="s">
        <v>660</v>
      </c>
      <c r="C77" s="40" t="s">
        <v>194</v>
      </c>
      <c r="D77" s="40">
        <v>0</v>
      </c>
      <c r="E77" s="40">
        <v>19339025.329999998</v>
      </c>
      <c r="F77">
        <v>683010.78</v>
      </c>
      <c r="G77">
        <v>0</v>
      </c>
      <c r="H77">
        <v>0</v>
      </c>
      <c r="I77" s="37">
        <v>0</v>
      </c>
      <c r="J77">
        <v>0</v>
      </c>
      <c r="K77">
        <v>19782921.030000001</v>
      </c>
      <c r="L77">
        <v>74533.259999999995</v>
      </c>
      <c r="M77">
        <v>173137.21</v>
      </c>
      <c r="N77">
        <v>5081544.12</v>
      </c>
      <c r="O77">
        <v>0</v>
      </c>
      <c r="P77">
        <v>0</v>
      </c>
      <c r="Q77">
        <v>0</v>
      </c>
      <c r="R77">
        <v>0</v>
      </c>
      <c r="S77">
        <v>0</v>
      </c>
      <c r="T77">
        <v>0</v>
      </c>
      <c r="U77">
        <v>0</v>
      </c>
      <c r="V77">
        <v>184857.77</v>
      </c>
      <c r="W77">
        <v>0</v>
      </c>
      <c r="X77">
        <v>754339.77</v>
      </c>
      <c r="Y77">
        <v>30016.39</v>
      </c>
      <c r="Z77">
        <v>0</v>
      </c>
      <c r="AA77">
        <v>8322.06</v>
      </c>
      <c r="AB77">
        <v>0</v>
      </c>
      <c r="AC77">
        <v>0</v>
      </c>
      <c r="AD77">
        <v>0</v>
      </c>
      <c r="AE77">
        <v>1248124.6599999999</v>
      </c>
      <c r="AF77" s="37">
        <v>0</v>
      </c>
      <c r="AG77">
        <v>0</v>
      </c>
      <c r="AH77">
        <v>11717731.890000001</v>
      </c>
      <c r="AI77" s="37">
        <v>25724.68</v>
      </c>
      <c r="AJ77" s="37">
        <v>0</v>
      </c>
      <c r="AK77">
        <v>88918.66</v>
      </c>
      <c r="AL77" s="37">
        <v>98927.16</v>
      </c>
      <c r="AM77">
        <v>1692387.55</v>
      </c>
      <c r="AN77">
        <v>0</v>
      </c>
      <c r="AO77">
        <v>108645.38</v>
      </c>
      <c r="AP77">
        <v>0</v>
      </c>
      <c r="AQ77">
        <v>9164.19</v>
      </c>
      <c r="AR77" s="37">
        <v>790525.77</v>
      </c>
      <c r="AS77" s="37">
        <v>17875.400000000001</v>
      </c>
      <c r="AT77">
        <v>3399.74</v>
      </c>
      <c r="AU77">
        <v>5441.91</v>
      </c>
      <c r="AV77" s="37">
        <v>322586.08</v>
      </c>
      <c r="AW77">
        <v>813858.15</v>
      </c>
      <c r="AX77" s="37">
        <v>5195389.95</v>
      </c>
      <c r="AY77">
        <v>0</v>
      </c>
      <c r="AZ77">
        <v>12382418.310000001</v>
      </c>
      <c r="BA77">
        <v>2185251.96</v>
      </c>
      <c r="BB77">
        <v>620025.35</v>
      </c>
      <c r="BC77">
        <v>872980.88</v>
      </c>
      <c r="BD77">
        <v>1720380.55</v>
      </c>
      <c r="BE77">
        <v>57554.46</v>
      </c>
      <c r="BF77">
        <v>0</v>
      </c>
      <c r="BG77" s="37">
        <v>48400.79</v>
      </c>
      <c r="BH77">
        <v>8708.56</v>
      </c>
      <c r="BI77">
        <v>12271.04</v>
      </c>
      <c r="BJ77">
        <v>4468.29</v>
      </c>
      <c r="BK77">
        <v>7813605.1299999999</v>
      </c>
      <c r="BL77">
        <v>182822.89</v>
      </c>
      <c r="BM77" s="37">
        <v>3535403.78</v>
      </c>
      <c r="BN77">
        <v>0</v>
      </c>
      <c r="BO77">
        <v>0</v>
      </c>
      <c r="BP77">
        <v>0</v>
      </c>
      <c r="BQ77">
        <v>0</v>
      </c>
      <c r="BR77" s="37">
        <v>2571146.6</v>
      </c>
      <c r="BS77" s="41"/>
      <c r="BT77" s="40"/>
      <c r="BU77" s="40"/>
      <c r="BV77" s="40"/>
      <c r="BW77" s="40"/>
      <c r="BX77" s="40"/>
    </row>
    <row r="78" spans="1:76" x14ac:dyDescent="0.2">
      <c r="A78" s="40" t="str">
        <f t="shared" si="10"/>
        <v>2022–23ISRA</v>
      </c>
      <c r="B78" s="40" t="s">
        <v>660</v>
      </c>
      <c r="C78" s="40" t="s">
        <v>195</v>
      </c>
      <c r="D78" s="40">
        <v>0</v>
      </c>
      <c r="E78" s="40">
        <v>0</v>
      </c>
      <c r="F78">
        <v>0</v>
      </c>
      <c r="G78">
        <v>0</v>
      </c>
      <c r="H78">
        <v>108686.86</v>
      </c>
      <c r="I78">
        <v>4729563.24</v>
      </c>
      <c r="J78">
        <v>201613.58</v>
      </c>
      <c r="K78">
        <v>135903.01999999999</v>
      </c>
      <c r="L78">
        <v>0</v>
      </c>
      <c r="M78">
        <v>1679025.28</v>
      </c>
      <c r="N78">
        <v>0</v>
      </c>
      <c r="O78">
        <v>0</v>
      </c>
      <c r="P78">
        <v>0</v>
      </c>
      <c r="Q78">
        <v>0</v>
      </c>
      <c r="R78">
        <v>0</v>
      </c>
      <c r="S78">
        <v>0</v>
      </c>
      <c r="T78">
        <v>0</v>
      </c>
      <c r="U78">
        <v>0</v>
      </c>
      <c r="V78">
        <v>921968.4</v>
      </c>
      <c r="W78">
        <v>0</v>
      </c>
      <c r="X78">
        <v>4203.8999999999996</v>
      </c>
      <c r="Y78">
        <v>0</v>
      </c>
      <c r="Z78">
        <v>0</v>
      </c>
      <c r="AA78">
        <v>0</v>
      </c>
      <c r="AB78">
        <v>0</v>
      </c>
      <c r="AC78">
        <v>19507.2</v>
      </c>
      <c r="AD78">
        <v>0</v>
      </c>
      <c r="AE78">
        <v>0</v>
      </c>
      <c r="AF78" s="37">
        <v>2841669.97</v>
      </c>
      <c r="AG78">
        <v>83275.240000000005</v>
      </c>
      <c r="AH78">
        <v>0</v>
      </c>
      <c r="AI78">
        <v>171240.77</v>
      </c>
      <c r="AJ78">
        <v>11316237.17</v>
      </c>
      <c r="AK78">
        <v>0</v>
      </c>
      <c r="AL78">
        <v>61937965.539999999</v>
      </c>
      <c r="AM78">
        <v>10377561.15</v>
      </c>
      <c r="AN78">
        <v>1290.32</v>
      </c>
      <c r="AO78">
        <v>1452505.96</v>
      </c>
      <c r="AP78">
        <v>0</v>
      </c>
      <c r="AQ78">
        <v>7312.58</v>
      </c>
      <c r="AR78">
        <v>106328.51</v>
      </c>
      <c r="AS78">
        <v>10873787.189999999</v>
      </c>
      <c r="AT78" s="37">
        <v>0</v>
      </c>
      <c r="AU78">
        <v>399501.04</v>
      </c>
      <c r="AV78">
        <v>1059063.03</v>
      </c>
      <c r="AW78">
        <v>67929.320000000007</v>
      </c>
      <c r="AX78">
        <v>12713511.08</v>
      </c>
      <c r="AY78">
        <v>0</v>
      </c>
      <c r="AZ78">
        <v>3126187.37</v>
      </c>
      <c r="BA78">
        <v>400042.27</v>
      </c>
      <c r="BB78">
        <v>4078744.98</v>
      </c>
      <c r="BC78">
        <v>4342985.38</v>
      </c>
      <c r="BD78">
        <v>58103.88</v>
      </c>
      <c r="BE78">
        <v>1627072.3</v>
      </c>
      <c r="BF78">
        <v>366178.98</v>
      </c>
      <c r="BG78">
        <v>1708468.96</v>
      </c>
      <c r="BH78">
        <v>0</v>
      </c>
      <c r="BI78">
        <v>27812.15</v>
      </c>
      <c r="BJ78">
        <v>0</v>
      </c>
      <c r="BK78">
        <v>3312803.56</v>
      </c>
      <c r="BL78">
        <v>497441.79</v>
      </c>
      <c r="BM78">
        <v>11934817.720000001</v>
      </c>
      <c r="BN78">
        <v>5000</v>
      </c>
      <c r="BO78">
        <v>0</v>
      </c>
      <c r="BP78">
        <v>0</v>
      </c>
      <c r="BQ78">
        <v>0</v>
      </c>
      <c r="BR78">
        <v>6935864.4299999997</v>
      </c>
      <c r="BS78" s="41"/>
      <c r="BT78" s="40"/>
      <c r="BU78" s="40"/>
      <c r="BV78" s="40"/>
      <c r="BW78" s="40"/>
      <c r="BX78" s="40"/>
    </row>
    <row r="79" spans="1:76" x14ac:dyDescent="0.2">
      <c r="A79" s="40" t="str">
        <f t="shared" si="10"/>
        <v>2022–23ITAL</v>
      </c>
      <c r="B79" s="40" t="s">
        <v>660</v>
      </c>
      <c r="C79" s="40" t="s">
        <v>196</v>
      </c>
      <c r="D79" s="40">
        <v>0</v>
      </c>
      <c r="E79" s="40">
        <v>559449.15</v>
      </c>
      <c r="F79">
        <v>5251781.9400000004</v>
      </c>
      <c r="G79" s="37">
        <v>574529.61</v>
      </c>
      <c r="H79">
        <v>20731690.170000002</v>
      </c>
      <c r="I79">
        <v>37027058.600000001</v>
      </c>
      <c r="J79">
        <v>101615.33</v>
      </c>
      <c r="K79" s="37">
        <v>2652669.4700000002</v>
      </c>
      <c r="L79">
        <v>1812661.95</v>
      </c>
      <c r="M79" s="37">
        <v>16788928.309999999</v>
      </c>
      <c r="N79">
        <v>18955126.57</v>
      </c>
      <c r="O79">
        <v>0</v>
      </c>
      <c r="P79">
        <v>0</v>
      </c>
      <c r="Q79">
        <v>0</v>
      </c>
      <c r="R79">
        <v>252822.55</v>
      </c>
      <c r="S79">
        <v>66312.149999999994</v>
      </c>
      <c r="T79">
        <v>0</v>
      </c>
      <c r="U79">
        <v>147262.51999999999</v>
      </c>
      <c r="V79">
        <v>439553.44</v>
      </c>
      <c r="W79">
        <v>19722.82</v>
      </c>
      <c r="X79" s="37">
        <v>7147493.3399999999</v>
      </c>
      <c r="Y79">
        <v>0</v>
      </c>
      <c r="Z79">
        <v>6170121.0700000003</v>
      </c>
      <c r="AA79">
        <v>0</v>
      </c>
      <c r="AB79">
        <v>0</v>
      </c>
      <c r="AC79" s="37">
        <v>4821492.5199999996</v>
      </c>
      <c r="AD79">
        <v>0</v>
      </c>
      <c r="AE79">
        <v>6809278.0700000003</v>
      </c>
      <c r="AF79">
        <v>11630983.93</v>
      </c>
      <c r="AG79">
        <v>2680627.67</v>
      </c>
      <c r="AH79">
        <v>24778828.039999999</v>
      </c>
      <c r="AI79" s="37">
        <v>13460791.4</v>
      </c>
      <c r="AJ79">
        <v>465172.54</v>
      </c>
      <c r="AK79">
        <v>5543683.6799999997</v>
      </c>
      <c r="AL79">
        <v>15276122.27</v>
      </c>
      <c r="AM79">
        <v>8629307.2500000093</v>
      </c>
      <c r="AN79">
        <v>1277135.1499999999</v>
      </c>
      <c r="AO79">
        <v>10400149.15</v>
      </c>
      <c r="AP79" s="37">
        <v>3464976.76</v>
      </c>
      <c r="AQ79">
        <v>7688701.3200000003</v>
      </c>
      <c r="AR79" s="37">
        <v>4694596.74</v>
      </c>
      <c r="AS79" s="37">
        <v>28473184.949999999</v>
      </c>
      <c r="AT79">
        <v>10173820.210000001</v>
      </c>
      <c r="AU79">
        <v>4882493.13</v>
      </c>
      <c r="AV79" s="37">
        <v>18432396.690000001</v>
      </c>
      <c r="AW79">
        <v>23843058.23</v>
      </c>
      <c r="AX79">
        <v>118728662.73</v>
      </c>
      <c r="AY79">
        <v>17165902.609999999</v>
      </c>
      <c r="AZ79" s="37">
        <v>134128682.14</v>
      </c>
      <c r="BA79">
        <v>11556917.789999999</v>
      </c>
      <c r="BB79">
        <v>7230806.5700000003</v>
      </c>
      <c r="BC79" s="37">
        <v>40460941.710000098</v>
      </c>
      <c r="BD79">
        <v>109566669.58</v>
      </c>
      <c r="BE79">
        <v>11552122.43</v>
      </c>
      <c r="BF79">
        <v>7041374.3700000001</v>
      </c>
      <c r="BG79">
        <v>20439980.199999999</v>
      </c>
      <c r="BH79" s="37">
        <v>12029551.810000001</v>
      </c>
      <c r="BI79" s="37">
        <v>20927701.7700001</v>
      </c>
      <c r="BJ79">
        <v>7721145.2000000002</v>
      </c>
      <c r="BK79">
        <v>31367637.649999999</v>
      </c>
      <c r="BL79">
        <v>15876717.35</v>
      </c>
      <c r="BM79" s="37">
        <v>25646087.440000001</v>
      </c>
      <c r="BN79">
        <v>4203.24</v>
      </c>
      <c r="BO79">
        <v>0</v>
      </c>
      <c r="BP79">
        <v>1470.44</v>
      </c>
      <c r="BQ79">
        <v>0</v>
      </c>
      <c r="BR79">
        <v>111395783.65000001</v>
      </c>
      <c r="BS79" s="41"/>
      <c r="BT79" s="40"/>
      <c r="BU79" s="40"/>
      <c r="BV79" s="40"/>
      <c r="BW79" s="40"/>
      <c r="BX79" s="40"/>
    </row>
    <row r="80" spans="1:76" x14ac:dyDescent="0.2">
      <c r="A80" s="40" t="str">
        <f t="shared" si="10"/>
        <v>2022–23IVOR</v>
      </c>
      <c r="B80" s="40" t="s">
        <v>660</v>
      </c>
      <c r="C80" s="40" t="s">
        <v>197</v>
      </c>
      <c r="D80" s="40">
        <v>0</v>
      </c>
      <c r="E80" s="40">
        <v>0</v>
      </c>
      <c r="F80">
        <v>0</v>
      </c>
      <c r="G80">
        <v>0</v>
      </c>
      <c r="H80">
        <v>0</v>
      </c>
      <c r="I80">
        <v>0</v>
      </c>
      <c r="J80">
        <v>0</v>
      </c>
      <c r="K80">
        <v>138972.15</v>
      </c>
      <c r="L80" s="37">
        <v>0</v>
      </c>
      <c r="M80">
        <v>0</v>
      </c>
      <c r="N80">
        <v>0</v>
      </c>
      <c r="O80">
        <v>0</v>
      </c>
      <c r="P80">
        <v>0</v>
      </c>
      <c r="Q80">
        <v>0</v>
      </c>
      <c r="R80">
        <v>0</v>
      </c>
      <c r="S80">
        <v>0</v>
      </c>
      <c r="T80">
        <v>0</v>
      </c>
      <c r="U80">
        <v>0</v>
      </c>
      <c r="V80">
        <v>0</v>
      </c>
      <c r="W80" s="37">
        <v>0</v>
      </c>
      <c r="X80">
        <v>0</v>
      </c>
      <c r="Y80">
        <v>0</v>
      </c>
      <c r="Z80">
        <v>0</v>
      </c>
      <c r="AA80">
        <v>0</v>
      </c>
      <c r="AB80">
        <v>0</v>
      </c>
      <c r="AC80">
        <v>0</v>
      </c>
      <c r="AD80">
        <v>0</v>
      </c>
      <c r="AE80">
        <v>0</v>
      </c>
      <c r="AF80">
        <v>0</v>
      </c>
      <c r="AG80">
        <v>0</v>
      </c>
      <c r="AH80">
        <v>0</v>
      </c>
      <c r="AI80">
        <v>12632.39</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s="41"/>
      <c r="BT80" s="40"/>
      <c r="BU80" s="40"/>
      <c r="BV80" s="40"/>
      <c r="BW80" s="40"/>
      <c r="BX80" s="40"/>
    </row>
    <row r="81" spans="1:71" x14ac:dyDescent="0.2">
      <c r="A81" s="40" t="str">
        <f t="shared" si="10"/>
        <v>2022–23JAP</v>
      </c>
      <c r="B81" s="40" t="s">
        <v>660</v>
      </c>
      <c r="C81" s="40" t="s">
        <v>198</v>
      </c>
      <c r="D81" s="40">
        <v>0</v>
      </c>
      <c r="E81" s="40">
        <v>2055355.08</v>
      </c>
      <c r="F81">
        <v>289820.44</v>
      </c>
      <c r="G81">
        <v>6629827.25</v>
      </c>
      <c r="H81">
        <v>3023074.19</v>
      </c>
      <c r="I81">
        <v>460586.12</v>
      </c>
      <c r="J81">
        <v>200696.52</v>
      </c>
      <c r="K81">
        <v>6737241.0599999996</v>
      </c>
      <c r="L81">
        <v>196983.61</v>
      </c>
      <c r="M81">
        <v>26786206.190000001</v>
      </c>
      <c r="N81">
        <v>30639813.559999999</v>
      </c>
      <c r="O81">
        <v>1226.73</v>
      </c>
      <c r="P81">
        <v>0</v>
      </c>
      <c r="Q81">
        <v>157230.78</v>
      </c>
      <c r="R81">
        <v>437104.57</v>
      </c>
      <c r="S81">
        <v>27384.71</v>
      </c>
      <c r="T81">
        <v>0</v>
      </c>
      <c r="U81">
        <v>0</v>
      </c>
      <c r="V81">
        <v>2207916.35</v>
      </c>
      <c r="W81">
        <v>2273.15</v>
      </c>
      <c r="X81">
        <v>459804.69</v>
      </c>
      <c r="Y81">
        <v>0</v>
      </c>
      <c r="Z81">
        <v>1277877187.71</v>
      </c>
      <c r="AA81">
        <v>0</v>
      </c>
      <c r="AB81">
        <v>0</v>
      </c>
      <c r="AC81">
        <v>440597.88</v>
      </c>
      <c r="AD81">
        <v>0</v>
      </c>
      <c r="AE81">
        <v>18411442.149999999</v>
      </c>
      <c r="AF81">
        <v>205437938.77000001</v>
      </c>
      <c r="AG81">
        <v>4418082.47</v>
      </c>
      <c r="AH81">
        <v>1123337.96</v>
      </c>
      <c r="AI81">
        <v>1751134.04</v>
      </c>
      <c r="AJ81">
        <v>6415104.21</v>
      </c>
      <c r="AK81">
        <v>1408819.66</v>
      </c>
      <c r="AL81" s="37">
        <v>5996007.5499999998</v>
      </c>
      <c r="AM81">
        <v>157759643.25</v>
      </c>
      <c r="AN81">
        <v>23297.45</v>
      </c>
      <c r="AO81">
        <v>239989070.06999999</v>
      </c>
      <c r="AP81">
        <v>59954.48</v>
      </c>
      <c r="AQ81" s="37">
        <v>5396841.4299999997</v>
      </c>
      <c r="AR81">
        <v>1043965.77</v>
      </c>
      <c r="AS81">
        <v>45746982.659999996</v>
      </c>
      <c r="AT81">
        <v>9322965.5700000003</v>
      </c>
      <c r="AU81">
        <v>50267.54</v>
      </c>
      <c r="AV81">
        <v>10549528.630000001</v>
      </c>
      <c r="AW81">
        <v>114888649.31999999</v>
      </c>
      <c r="AX81">
        <v>463244618.30000001</v>
      </c>
      <c r="AY81">
        <v>14905419.65</v>
      </c>
      <c r="AZ81">
        <v>133894671.26000001</v>
      </c>
      <c r="BA81">
        <v>1428317.84</v>
      </c>
      <c r="BB81" s="37">
        <v>8257000.9300000099</v>
      </c>
      <c r="BC81" s="37">
        <v>52156133.189999998</v>
      </c>
      <c r="BD81">
        <v>3032753616.0999999</v>
      </c>
      <c r="BE81">
        <v>6090041.7000000002</v>
      </c>
      <c r="BF81">
        <v>838666.19</v>
      </c>
      <c r="BG81">
        <v>955602.43</v>
      </c>
      <c r="BH81">
        <v>113713.73</v>
      </c>
      <c r="BI81">
        <v>5374934.5700000003</v>
      </c>
      <c r="BJ81">
        <v>15467.36</v>
      </c>
      <c r="BK81" s="37">
        <v>10108003.92</v>
      </c>
      <c r="BL81">
        <v>1899727.63</v>
      </c>
      <c r="BM81">
        <v>11247248.25</v>
      </c>
      <c r="BN81">
        <v>0</v>
      </c>
      <c r="BO81">
        <v>28773.58</v>
      </c>
      <c r="BP81">
        <v>0</v>
      </c>
      <c r="BQ81">
        <v>0</v>
      </c>
      <c r="BR81">
        <v>108406493.62</v>
      </c>
      <c r="BS81" s="41"/>
    </row>
    <row r="82" spans="1:71" x14ac:dyDescent="0.2">
      <c r="A82" s="40" t="str">
        <f t="shared" si="10"/>
        <v>2022–23JMCA</v>
      </c>
      <c r="B82" s="40" t="s">
        <v>660</v>
      </c>
      <c r="C82" s="40" t="s">
        <v>199</v>
      </c>
      <c r="D82" s="40">
        <v>0</v>
      </c>
      <c r="E82" s="40">
        <v>0</v>
      </c>
      <c r="F82">
        <v>0</v>
      </c>
      <c r="G82">
        <v>0</v>
      </c>
      <c r="H82">
        <v>0</v>
      </c>
      <c r="I82">
        <v>0</v>
      </c>
      <c r="J82">
        <v>0</v>
      </c>
      <c r="K82">
        <v>7500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s="37">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1076.0899999999999</v>
      </c>
      <c r="BJ82">
        <v>0</v>
      </c>
      <c r="BK82">
        <v>0</v>
      </c>
      <c r="BL82">
        <v>0</v>
      </c>
      <c r="BM82">
        <v>0</v>
      </c>
      <c r="BN82">
        <v>0</v>
      </c>
      <c r="BO82">
        <v>0</v>
      </c>
      <c r="BP82">
        <v>0</v>
      </c>
      <c r="BQ82">
        <v>0</v>
      </c>
      <c r="BR82">
        <v>0</v>
      </c>
      <c r="BS82" s="41"/>
    </row>
    <row r="83" spans="1:71" x14ac:dyDescent="0.2">
      <c r="A83" s="40" t="str">
        <f t="shared" si="10"/>
        <v>2022–23JORD</v>
      </c>
      <c r="B83" s="40" t="s">
        <v>660</v>
      </c>
      <c r="C83" s="40" t="s">
        <v>200</v>
      </c>
      <c r="D83" s="40">
        <v>0</v>
      </c>
      <c r="E83" s="40">
        <v>0</v>
      </c>
      <c r="F83">
        <v>0</v>
      </c>
      <c r="G83">
        <v>0</v>
      </c>
      <c r="H83">
        <v>0</v>
      </c>
      <c r="I83">
        <v>0</v>
      </c>
      <c r="J83">
        <v>0</v>
      </c>
      <c r="K83" s="37">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333810.19</v>
      </c>
      <c r="AG83">
        <v>0</v>
      </c>
      <c r="AH83">
        <v>0</v>
      </c>
      <c r="AI83">
        <v>0</v>
      </c>
      <c r="AJ83">
        <v>1244692.97</v>
      </c>
      <c r="AK83">
        <v>0</v>
      </c>
      <c r="AL83">
        <v>0</v>
      </c>
      <c r="AM83">
        <v>0</v>
      </c>
      <c r="AN83">
        <v>0</v>
      </c>
      <c r="AO83">
        <v>12931.03</v>
      </c>
      <c r="AP83" s="37">
        <v>0</v>
      </c>
      <c r="AQ83">
        <v>0</v>
      </c>
      <c r="AR83">
        <v>0</v>
      </c>
      <c r="AS83">
        <v>0</v>
      </c>
      <c r="AT83">
        <v>0</v>
      </c>
      <c r="AU83">
        <v>0</v>
      </c>
      <c r="AV83" s="37">
        <v>0</v>
      </c>
      <c r="AW83">
        <v>0</v>
      </c>
      <c r="AX83" s="37">
        <v>0</v>
      </c>
      <c r="AY83">
        <v>0</v>
      </c>
      <c r="AZ83">
        <v>0</v>
      </c>
      <c r="BA83">
        <v>0</v>
      </c>
      <c r="BB83">
        <v>0</v>
      </c>
      <c r="BC83" s="37">
        <v>16770.21</v>
      </c>
      <c r="BD83">
        <v>0</v>
      </c>
      <c r="BE83">
        <v>0</v>
      </c>
      <c r="BF83">
        <v>0</v>
      </c>
      <c r="BG83" s="37">
        <v>0</v>
      </c>
      <c r="BH83">
        <v>0</v>
      </c>
      <c r="BI83" s="37">
        <v>1214648.25</v>
      </c>
      <c r="BJ83">
        <v>0</v>
      </c>
      <c r="BK83">
        <v>0</v>
      </c>
      <c r="BL83">
        <v>0</v>
      </c>
      <c r="BM83" s="37">
        <v>0</v>
      </c>
      <c r="BN83">
        <v>0</v>
      </c>
      <c r="BO83">
        <v>0</v>
      </c>
      <c r="BP83">
        <v>0</v>
      </c>
      <c r="BQ83">
        <v>0</v>
      </c>
      <c r="BR83">
        <v>11844.9</v>
      </c>
      <c r="BS83" s="41"/>
    </row>
    <row r="84" spans="1:71" x14ac:dyDescent="0.2">
      <c r="A84" s="40" t="str">
        <f t="shared" si="10"/>
        <v>2022–23KAZA</v>
      </c>
      <c r="B84" s="40" t="s">
        <v>660</v>
      </c>
      <c r="C84" s="40" t="s">
        <v>201</v>
      </c>
      <c r="D84" s="40">
        <v>0</v>
      </c>
      <c r="E84" s="40">
        <v>0</v>
      </c>
      <c r="F84">
        <v>0</v>
      </c>
      <c r="G84">
        <v>0</v>
      </c>
      <c r="H84">
        <v>0</v>
      </c>
      <c r="I84">
        <v>0</v>
      </c>
      <c r="J84">
        <v>0</v>
      </c>
      <c r="K84">
        <v>0</v>
      </c>
      <c r="L84">
        <v>0</v>
      </c>
      <c r="M84">
        <v>0</v>
      </c>
      <c r="N84">
        <v>0</v>
      </c>
      <c r="O84">
        <v>0</v>
      </c>
      <c r="P84">
        <v>0</v>
      </c>
      <c r="Q84">
        <v>0</v>
      </c>
      <c r="R84">
        <v>0</v>
      </c>
      <c r="S84">
        <v>0</v>
      </c>
      <c r="T84">
        <v>0</v>
      </c>
      <c r="U84">
        <v>0</v>
      </c>
      <c r="V84">
        <v>0</v>
      </c>
      <c r="W84">
        <v>0</v>
      </c>
      <c r="X84">
        <v>0</v>
      </c>
      <c r="Y84" s="37">
        <v>0</v>
      </c>
      <c r="Z84">
        <v>0</v>
      </c>
      <c r="AA84">
        <v>0</v>
      </c>
      <c r="AB84">
        <v>0</v>
      </c>
      <c r="AC84">
        <v>0</v>
      </c>
      <c r="AD84">
        <v>0</v>
      </c>
      <c r="AE84">
        <v>0</v>
      </c>
      <c r="AF84">
        <v>0</v>
      </c>
      <c r="AG84">
        <v>0</v>
      </c>
      <c r="AH84">
        <v>0</v>
      </c>
      <c r="AI84" s="37">
        <v>0</v>
      </c>
      <c r="AJ84" s="37">
        <v>0</v>
      </c>
      <c r="AK84">
        <v>0</v>
      </c>
      <c r="AL84" s="37">
        <v>0</v>
      </c>
      <c r="AM84">
        <v>77160.41</v>
      </c>
      <c r="AN84">
        <v>0</v>
      </c>
      <c r="AO84">
        <v>0</v>
      </c>
      <c r="AP84" s="37">
        <v>0</v>
      </c>
      <c r="AQ84">
        <v>0</v>
      </c>
      <c r="AR84" s="37">
        <v>0</v>
      </c>
      <c r="AS84" s="37">
        <v>0</v>
      </c>
      <c r="AT84">
        <v>505224.29</v>
      </c>
      <c r="AU84">
        <v>0</v>
      </c>
      <c r="AV84">
        <v>0</v>
      </c>
      <c r="AW84">
        <v>0</v>
      </c>
      <c r="AX84" s="37">
        <v>11051.61</v>
      </c>
      <c r="AY84">
        <v>0</v>
      </c>
      <c r="AZ84" s="37">
        <v>2867.54</v>
      </c>
      <c r="BA84">
        <v>0</v>
      </c>
      <c r="BB84">
        <v>0</v>
      </c>
      <c r="BC84" s="37">
        <v>0</v>
      </c>
      <c r="BD84">
        <v>1133449.7</v>
      </c>
      <c r="BE84">
        <v>0</v>
      </c>
      <c r="BF84">
        <v>0</v>
      </c>
      <c r="BG84" s="37">
        <v>1434.36</v>
      </c>
      <c r="BH84">
        <v>0</v>
      </c>
      <c r="BI84" s="37">
        <v>1327.52</v>
      </c>
      <c r="BJ84">
        <v>0</v>
      </c>
      <c r="BK84">
        <v>0</v>
      </c>
      <c r="BL84">
        <v>0</v>
      </c>
      <c r="BM84" s="37">
        <v>2227.7600000000002</v>
      </c>
      <c r="BN84">
        <v>0</v>
      </c>
      <c r="BO84">
        <v>0</v>
      </c>
      <c r="BP84">
        <v>0</v>
      </c>
      <c r="BQ84">
        <v>0</v>
      </c>
      <c r="BR84" s="37">
        <v>0</v>
      </c>
      <c r="BS84" s="41"/>
    </row>
    <row r="85" spans="1:71" x14ac:dyDescent="0.2">
      <c r="A85" s="40" t="str">
        <f t="shared" si="10"/>
        <v>2022–23KENY</v>
      </c>
      <c r="B85" s="40" t="s">
        <v>660</v>
      </c>
      <c r="C85" s="40" t="s">
        <v>202</v>
      </c>
      <c r="D85" s="40">
        <v>0</v>
      </c>
      <c r="E85" s="40">
        <v>0</v>
      </c>
      <c r="F85">
        <v>0</v>
      </c>
      <c r="G85">
        <v>163074.71</v>
      </c>
      <c r="H85">
        <v>1870.15</v>
      </c>
      <c r="I85">
        <v>0</v>
      </c>
      <c r="J85">
        <v>0</v>
      </c>
      <c r="K85">
        <v>406031.9</v>
      </c>
      <c r="L85">
        <v>0</v>
      </c>
      <c r="M85">
        <v>0</v>
      </c>
      <c r="N85">
        <v>0</v>
      </c>
      <c r="O85">
        <v>0</v>
      </c>
      <c r="P85">
        <v>0</v>
      </c>
      <c r="Q85">
        <v>0</v>
      </c>
      <c r="R85">
        <v>0</v>
      </c>
      <c r="S85">
        <v>0</v>
      </c>
      <c r="T85">
        <v>0</v>
      </c>
      <c r="U85">
        <v>0</v>
      </c>
      <c r="V85">
        <v>0</v>
      </c>
      <c r="W85">
        <v>0</v>
      </c>
      <c r="X85">
        <v>1750441.22</v>
      </c>
      <c r="Y85">
        <v>0</v>
      </c>
      <c r="Z85" s="37">
        <v>0</v>
      </c>
      <c r="AA85">
        <v>0</v>
      </c>
      <c r="AB85">
        <v>0</v>
      </c>
      <c r="AC85">
        <v>0</v>
      </c>
      <c r="AD85">
        <v>0</v>
      </c>
      <c r="AE85">
        <v>0</v>
      </c>
      <c r="AF85" s="37">
        <v>0</v>
      </c>
      <c r="AG85">
        <v>0</v>
      </c>
      <c r="AH85">
        <v>0</v>
      </c>
      <c r="AI85">
        <v>5988.43</v>
      </c>
      <c r="AJ85">
        <v>0</v>
      </c>
      <c r="AK85">
        <v>0</v>
      </c>
      <c r="AL85">
        <v>0</v>
      </c>
      <c r="AM85">
        <v>0</v>
      </c>
      <c r="AN85">
        <v>0</v>
      </c>
      <c r="AO85">
        <v>0</v>
      </c>
      <c r="AP85">
        <v>7779</v>
      </c>
      <c r="AQ85">
        <v>0</v>
      </c>
      <c r="AR85">
        <v>4869.18</v>
      </c>
      <c r="AS85">
        <v>35635</v>
      </c>
      <c r="AT85">
        <v>0</v>
      </c>
      <c r="AU85">
        <v>0</v>
      </c>
      <c r="AV85">
        <v>0</v>
      </c>
      <c r="AW85">
        <v>0</v>
      </c>
      <c r="AX85">
        <v>0</v>
      </c>
      <c r="AY85">
        <v>0</v>
      </c>
      <c r="AZ85">
        <v>28816.57</v>
      </c>
      <c r="BA85">
        <v>0</v>
      </c>
      <c r="BB85">
        <v>0</v>
      </c>
      <c r="BC85">
        <v>0</v>
      </c>
      <c r="BD85">
        <v>4981.82</v>
      </c>
      <c r="BE85">
        <v>0</v>
      </c>
      <c r="BF85">
        <v>0</v>
      </c>
      <c r="BG85">
        <v>0</v>
      </c>
      <c r="BH85">
        <v>1125.1099999999999</v>
      </c>
      <c r="BI85">
        <v>97351.1</v>
      </c>
      <c r="BJ85">
        <v>0</v>
      </c>
      <c r="BK85">
        <v>0</v>
      </c>
      <c r="BL85">
        <v>0</v>
      </c>
      <c r="BM85">
        <v>44222.03</v>
      </c>
      <c r="BN85">
        <v>0</v>
      </c>
      <c r="BO85">
        <v>0</v>
      </c>
      <c r="BP85">
        <v>0</v>
      </c>
      <c r="BQ85">
        <v>0</v>
      </c>
      <c r="BR85">
        <v>4545.38</v>
      </c>
      <c r="BS85" s="41"/>
    </row>
    <row r="86" spans="1:71" x14ac:dyDescent="0.2">
      <c r="A86" s="40" t="str">
        <f t="shared" si="10"/>
        <v>2022–23KIRI</v>
      </c>
      <c r="B86" s="40" t="s">
        <v>660</v>
      </c>
      <c r="C86" s="40" t="s">
        <v>203</v>
      </c>
      <c r="D86" s="40">
        <v>0</v>
      </c>
      <c r="E86" s="40">
        <v>0</v>
      </c>
      <c r="F86">
        <v>0</v>
      </c>
      <c r="G86">
        <v>0</v>
      </c>
      <c r="H86">
        <v>0</v>
      </c>
      <c r="I86">
        <v>0</v>
      </c>
      <c r="J86">
        <v>0</v>
      </c>
      <c r="K86" s="37">
        <v>0</v>
      </c>
      <c r="L86">
        <v>0</v>
      </c>
      <c r="M86">
        <v>0</v>
      </c>
      <c r="N86">
        <v>0</v>
      </c>
      <c r="O86">
        <v>0</v>
      </c>
      <c r="P86">
        <v>0</v>
      </c>
      <c r="Q86">
        <v>0</v>
      </c>
      <c r="R86">
        <v>0</v>
      </c>
      <c r="S86">
        <v>0</v>
      </c>
      <c r="T86">
        <v>0</v>
      </c>
      <c r="U86">
        <v>0</v>
      </c>
      <c r="V86">
        <v>0</v>
      </c>
      <c r="W86">
        <v>3000</v>
      </c>
      <c r="X86">
        <v>0</v>
      </c>
      <c r="Y86">
        <v>0</v>
      </c>
      <c r="Z86">
        <v>0</v>
      </c>
      <c r="AA86">
        <v>0</v>
      </c>
      <c r="AB86">
        <v>0</v>
      </c>
      <c r="AC86">
        <v>0</v>
      </c>
      <c r="AD86">
        <v>0</v>
      </c>
      <c r="AE86">
        <v>0</v>
      </c>
      <c r="AF86">
        <v>0</v>
      </c>
      <c r="AG86" s="37">
        <v>0</v>
      </c>
      <c r="AH86">
        <v>0</v>
      </c>
      <c r="AI86">
        <v>0</v>
      </c>
      <c r="AJ86">
        <v>0</v>
      </c>
      <c r="AK86">
        <v>0</v>
      </c>
      <c r="AL86">
        <v>0</v>
      </c>
      <c r="AM86" s="37">
        <v>0</v>
      </c>
      <c r="AN86">
        <v>0</v>
      </c>
      <c r="AO86">
        <v>0</v>
      </c>
      <c r="AP86">
        <v>0</v>
      </c>
      <c r="AQ86">
        <v>0</v>
      </c>
      <c r="AR86" s="37">
        <v>0</v>
      </c>
      <c r="AS86" s="37">
        <v>0</v>
      </c>
      <c r="AT86">
        <v>0</v>
      </c>
      <c r="AU86">
        <v>0</v>
      </c>
      <c r="AV86">
        <v>0</v>
      </c>
      <c r="AW86">
        <v>29126.3</v>
      </c>
      <c r="AX86">
        <v>0</v>
      </c>
      <c r="AY86">
        <v>0</v>
      </c>
      <c r="AZ86" s="37">
        <v>0</v>
      </c>
      <c r="BA86">
        <v>0</v>
      </c>
      <c r="BB86">
        <v>0</v>
      </c>
      <c r="BC86">
        <v>0</v>
      </c>
      <c r="BD86" s="37">
        <v>0</v>
      </c>
      <c r="BE86">
        <v>2747.25</v>
      </c>
      <c r="BF86">
        <v>0</v>
      </c>
      <c r="BG86" s="37">
        <v>0</v>
      </c>
      <c r="BH86" s="37">
        <v>0</v>
      </c>
      <c r="BI86" s="37">
        <v>0</v>
      </c>
      <c r="BJ86">
        <v>0</v>
      </c>
      <c r="BK86">
        <v>0</v>
      </c>
      <c r="BL86">
        <v>0</v>
      </c>
      <c r="BM86">
        <v>0</v>
      </c>
      <c r="BN86">
        <v>0</v>
      </c>
      <c r="BO86">
        <v>0</v>
      </c>
      <c r="BP86">
        <v>0</v>
      </c>
      <c r="BQ86">
        <v>0</v>
      </c>
      <c r="BR86">
        <v>0</v>
      </c>
      <c r="BS86" s="41"/>
    </row>
    <row r="87" spans="1:71" x14ac:dyDescent="0.2">
      <c r="A87" s="40" t="str">
        <f t="shared" si="10"/>
        <v>2022–23KYRG</v>
      </c>
      <c r="B87" s="40" t="s">
        <v>660</v>
      </c>
      <c r="C87" s="40" t="s">
        <v>205</v>
      </c>
      <c r="D87" s="40">
        <v>0</v>
      </c>
      <c r="E87" s="40">
        <v>0</v>
      </c>
      <c r="F87">
        <v>0</v>
      </c>
      <c r="G87">
        <v>0</v>
      </c>
      <c r="H87">
        <v>0</v>
      </c>
      <c r="I87" s="37">
        <v>0</v>
      </c>
      <c r="J87">
        <v>0</v>
      </c>
      <c r="K87">
        <v>0</v>
      </c>
      <c r="L87">
        <v>0</v>
      </c>
      <c r="M87">
        <v>17636.55</v>
      </c>
      <c r="N87">
        <v>0</v>
      </c>
      <c r="O87">
        <v>0</v>
      </c>
      <c r="P87">
        <v>0</v>
      </c>
      <c r="Q87">
        <v>0</v>
      </c>
      <c r="R87">
        <v>0</v>
      </c>
      <c r="S87">
        <v>0</v>
      </c>
      <c r="T87">
        <v>0</v>
      </c>
      <c r="U87">
        <v>0</v>
      </c>
      <c r="V87">
        <v>0</v>
      </c>
      <c r="W87">
        <v>0</v>
      </c>
      <c r="X87">
        <v>0</v>
      </c>
      <c r="Y87">
        <v>0</v>
      </c>
      <c r="Z87">
        <v>0</v>
      </c>
      <c r="AA87">
        <v>0</v>
      </c>
      <c r="AB87">
        <v>0</v>
      </c>
      <c r="AC87">
        <v>49358.5</v>
      </c>
      <c r="AD87">
        <v>0</v>
      </c>
      <c r="AE87">
        <v>0</v>
      </c>
      <c r="AF87">
        <v>0</v>
      </c>
      <c r="AG87">
        <v>0</v>
      </c>
      <c r="AH87">
        <v>0</v>
      </c>
      <c r="AI87">
        <v>0</v>
      </c>
      <c r="AJ87">
        <v>0</v>
      </c>
      <c r="AK87">
        <v>0</v>
      </c>
      <c r="AL87">
        <v>9577.68</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s="41"/>
    </row>
    <row r="88" spans="1:71" x14ac:dyDescent="0.2">
      <c r="A88" s="40" t="str">
        <f t="shared" si="10"/>
        <v>2022–23LAOS</v>
      </c>
      <c r="B88" s="40" t="s">
        <v>660</v>
      </c>
      <c r="C88" s="40" t="s">
        <v>206</v>
      </c>
      <c r="D88" s="40">
        <v>0</v>
      </c>
      <c r="E88" s="40">
        <v>0</v>
      </c>
      <c r="F88">
        <v>0</v>
      </c>
      <c r="G88">
        <v>0</v>
      </c>
      <c r="H88" s="37">
        <v>0</v>
      </c>
      <c r="I88">
        <v>0</v>
      </c>
      <c r="J88">
        <v>0</v>
      </c>
      <c r="K88">
        <v>46979.86</v>
      </c>
      <c r="L88">
        <v>0</v>
      </c>
      <c r="M88">
        <v>0</v>
      </c>
      <c r="N88" s="37">
        <v>0</v>
      </c>
      <c r="O88">
        <v>0</v>
      </c>
      <c r="P88">
        <v>0</v>
      </c>
      <c r="Q88">
        <v>0</v>
      </c>
      <c r="R88">
        <v>0</v>
      </c>
      <c r="S88" s="37">
        <v>0</v>
      </c>
      <c r="T88">
        <v>0</v>
      </c>
      <c r="U88">
        <v>0</v>
      </c>
      <c r="V88">
        <v>0</v>
      </c>
      <c r="W88">
        <v>0</v>
      </c>
      <c r="X88">
        <v>0</v>
      </c>
      <c r="Y88" s="37">
        <v>0</v>
      </c>
      <c r="Z88">
        <v>0</v>
      </c>
      <c r="AA88">
        <v>0</v>
      </c>
      <c r="AB88">
        <v>0</v>
      </c>
      <c r="AC88">
        <v>0</v>
      </c>
      <c r="AD88">
        <v>0</v>
      </c>
      <c r="AE88">
        <v>0</v>
      </c>
      <c r="AF88" s="37">
        <v>0</v>
      </c>
      <c r="AG88">
        <v>0</v>
      </c>
      <c r="AH88">
        <v>0</v>
      </c>
      <c r="AI88">
        <v>0</v>
      </c>
      <c r="AJ88" s="37">
        <v>0</v>
      </c>
      <c r="AK88">
        <v>0</v>
      </c>
      <c r="AL88">
        <v>0</v>
      </c>
      <c r="AM88">
        <v>0</v>
      </c>
      <c r="AN88">
        <v>0</v>
      </c>
      <c r="AO88" s="37">
        <v>0</v>
      </c>
      <c r="AP88" s="37">
        <v>2074392.61</v>
      </c>
      <c r="AQ88">
        <v>0</v>
      </c>
      <c r="AR88" s="37">
        <v>0</v>
      </c>
      <c r="AS88" s="37">
        <v>0</v>
      </c>
      <c r="AT88" s="37">
        <v>0</v>
      </c>
      <c r="AU88">
        <v>0</v>
      </c>
      <c r="AV88" s="37">
        <v>0</v>
      </c>
      <c r="AW88">
        <v>0</v>
      </c>
      <c r="AX88" s="37">
        <v>13804.76</v>
      </c>
      <c r="AY88">
        <v>0</v>
      </c>
      <c r="AZ88" s="37">
        <v>2286.9699999999998</v>
      </c>
      <c r="BA88">
        <v>0</v>
      </c>
      <c r="BB88" s="37">
        <v>0</v>
      </c>
      <c r="BC88" s="37">
        <v>1300.76</v>
      </c>
      <c r="BD88" s="37">
        <v>0</v>
      </c>
      <c r="BE88" s="37">
        <v>0</v>
      </c>
      <c r="BF88">
        <v>0</v>
      </c>
      <c r="BG88" s="37">
        <v>0</v>
      </c>
      <c r="BH88">
        <v>0</v>
      </c>
      <c r="BI88" s="37">
        <v>1290661</v>
      </c>
      <c r="BJ88">
        <v>2440.96</v>
      </c>
      <c r="BK88" s="37">
        <v>1474.27</v>
      </c>
      <c r="BL88">
        <v>0</v>
      </c>
      <c r="BM88" s="37">
        <v>2938.97</v>
      </c>
      <c r="BN88" s="37">
        <v>0</v>
      </c>
      <c r="BO88">
        <v>0</v>
      </c>
      <c r="BP88">
        <v>0</v>
      </c>
      <c r="BQ88">
        <v>0</v>
      </c>
      <c r="BR88">
        <v>0</v>
      </c>
      <c r="BS88" s="41"/>
    </row>
    <row r="89" spans="1:71" x14ac:dyDescent="0.2">
      <c r="A89" s="40" t="str">
        <f t="shared" si="10"/>
        <v>2022–23LATV</v>
      </c>
      <c r="B89" s="40" t="s">
        <v>660</v>
      </c>
      <c r="C89" s="40" t="s">
        <v>207</v>
      </c>
      <c r="D89" s="40">
        <v>0</v>
      </c>
      <c r="E89" s="40">
        <v>0</v>
      </c>
      <c r="F89">
        <v>0</v>
      </c>
      <c r="G89">
        <v>0</v>
      </c>
      <c r="H89">
        <v>45341.46</v>
      </c>
      <c r="I89">
        <v>0</v>
      </c>
      <c r="J89">
        <v>0</v>
      </c>
      <c r="K89">
        <v>0</v>
      </c>
      <c r="L89">
        <v>0</v>
      </c>
      <c r="M89">
        <v>0</v>
      </c>
      <c r="N89">
        <v>0</v>
      </c>
      <c r="O89">
        <v>0</v>
      </c>
      <c r="P89">
        <v>0</v>
      </c>
      <c r="Q89">
        <v>0</v>
      </c>
      <c r="R89">
        <v>0</v>
      </c>
      <c r="S89">
        <v>3998507.49</v>
      </c>
      <c r="T89">
        <v>0</v>
      </c>
      <c r="U89">
        <v>0</v>
      </c>
      <c r="V89">
        <v>0</v>
      </c>
      <c r="W89">
        <v>0</v>
      </c>
      <c r="X89">
        <v>13623.28</v>
      </c>
      <c r="Y89">
        <v>321291.01</v>
      </c>
      <c r="Z89">
        <v>0</v>
      </c>
      <c r="AA89">
        <v>0</v>
      </c>
      <c r="AB89">
        <v>0</v>
      </c>
      <c r="AC89">
        <v>0</v>
      </c>
      <c r="AD89">
        <v>0</v>
      </c>
      <c r="AE89">
        <v>476236.79999999999</v>
      </c>
      <c r="AF89">
        <v>0</v>
      </c>
      <c r="AG89">
        <v>0</v>
      </c>
      <c r="AH89">
        <v>5352.42</v>
      </c>
      <c r="AI89">
        <v>0</v>
      </c>
      <c r="AJ89">
        <v>0</v>
      </c>
      <c r="AK89">
        <v>0</v>
      </c>
      <c r="AL89" s="37">
        <v>3569</v>
      </c>
      <c r="AM89">
        <v>0</v>
      </c>
      <c r="AN89">
        <v>0</v>
      </c>
      <c r="AO89" s="37">
        <v>0</v>
      </c>
      <c r="AP89">
        <v>261847.76</v>
      </c>
      <c r="AQ89">
        <v>0</v>
      </c>
      <c r="AR89" s="37">
        <v>13510.88</v>
      </c>
      <c r="AS89">
        <v>564274.12</v>
      </c>
      <c r="AT89">
        <v>1237.07</v>
      </c>
      <c r="AU89">
        <v>0</v>
      </c>
      <c r="AV89" s="37">
        <v>10772.91</v>
      </c>
      <c r="AW89">
        <v>5613.14</v>
      </c>
      <c r="AX89" s="37">
        <v>60780.61</v>
      </c>
      <c r="AY89">
        <v>0</v>
      </c>
      <c r="AZ89" s="37">
        <v>351634.52</v>
      </c>
      <c r="BA89" s="37">
        <v>1370.85</v>
      </c>
      <c r="BB89">
        <v>752682.31</v>
      </c>
      <c r="BC89" s="37">
        <v>37488.32</v>
      </c>
      <c r="BD89">
        <v>837273.14</v>
      </c>
      <c r="BE89">
        <v>14275.91</v>
      </c>
      <c r="BF89" s="37">
        <v>4059.16</v>
      </c>
      <c r="BG89">
        <v>66453.45</v>
      </c>
      <c r="BH89">
        <v>0</v>
      </c>
      <c r="BI89" s="37">
        <v>6778.12</v>
      </c>
      <c r="BJ89">
        <v>0</v>
      </c>
      <c r="BK89" s="37">
        <v>184647.74</v>
      </c>
      <c r="BL89">
        <v>0</v>
      </c>
      <c r="BM89" s="37">
        <v>1486.55</v>
      </c>
      <c r="BN89">
        <v>0</v>
      </c>
      <c r="BO89">
        <v>0</v>
      </c>
      <c r="BP89">
        <v>0</v>
      </c>
      <c r="BQ89">
        <v>0</v>
      </c>
      <c r="BR89" s="37">
        <v>2075613.93</v>
      </c>
      <c r="BS89" s="41"/>
    </row>
    <row r="90" spans="1:71" x14ac:dyDescent="0.2">
      <c r="A90" s="40" t="str">
        <f t="shared" si="10"/>
        <v>2022–23LBYA</v>
      </c>
      <c r="B90" s="40" t="s">
        <v>660</v>
      </c>
      <c r="C90" s="40" t="s">
        <v>208</v>
      </c>
      <c r="D90" s="40">
        <v>0</v>
      </c>
      <c r="E90" s="40">
        <v>0</v>
      </c>
      <c r="F90">
        <v>0</v>
      </c>
      <c r="G90">
        <v>0</v>
      </c>
      <c r="H90">
        <v>0</v>
      </c>
      <c r="I90">
        <v>0</v>
      </c>
      <c r="J90">
        <v>0</v>
      </c>
      <c r="K90">
        <v>0</v>
      </c>
      <c r="L90">
        <v>0</v>
      </c>
      <c r="M90">
        <v>0</v>
      </c>
      <c r="N90">
        <v>0</v>
      </c>
      <c r="O90">
        <v>0</v>
      </c>
      <c r="P90">
        <v>0</v>
      </c>
      <c r="Q90">
        <v>0</v>
      </c>
      <c r="R90">
        <v>0</v>
      </c>
      <c r="S90">
        <v>0</v>
      </c>
      <c r="T90">
        <v>0</v>
      </c>
      <c r="U90">
        <v>0</v>
      </c>
      <c r="V90">
        <v>0</v>
      </c>
      <c r="W90">
        <v>0</v>
      </c>
      <c r="X90">
        <v>0</v>
      </c>
      <c r="Y90">
        <v>0</v>
      </c>
      <c r="Z90">
        <v>445156678.31999999</v>
      </c>
      <c r="AA90">
        <v>0</v>
      </c>
      <c r="AB90">
        <v>0</v>
      </c>
      <c r="AC90">
        <v>0</v>
      </c>
      <c r="AD90">
        <v>0</v>
      </c>
      <c r="AE90">
        <v>0</v>
      </c>
      <c r="AF90">
        <v>0</v>
      </c>
      <c r="AG90" s="37">
        <v>0</v>
      </c>
      <c r="AH90" s="37">
        <v>0</v>
      </c>
      <c r="AI90">
        <v>0</v>
      </c>
      <c r="AJ90">
        <v>0</v>
      </c>
      <c r="AK90">
        <v>0</v>
      </c>
      <c r="AL90">
        <v>0</v>
      </c>
      <c r="AM90">
        <v>0</v>
      </c>
      <c r="AN90">
        <v>0</v>
      </c>
      <c r="AO90">
        <v>0</v>
      </c>
      <c r="AP90">
        <v>0</v>
      </c>
      <c r="AQ90">
        <v>0</v>
      </c>
      <c r="AR90" s="37">
        <v>0</v>
      </c>
      <c r="AS90">
        <v>0</v>
      </c>
      <c r="AT90">
        <v>0</v>
      </c>
      <c r="AU90">
        <v>0</v>
      </c>
      <c r="AV90" s="37">
        <v>0</v>
      </c>
      <c r="AW90">
        <v>0</v>
      </c>
      <c r="AX90">
        <v>0</v>
      </c>
      <c r="AY90">
        <v>0</v>
      </c>
      <c r="AZ90">
        <v>0</v>
      </c>
      <c r="BA90" s="37">
        <v>0</v>
      </c>
      <c r="BB90" s="37">
        <v>0</v>
      </c>
      <c r="BC90" s="37">
        <v>0</v>
      </c>
      <c r="BD90">
        <v>0</v>
      </c>
      <c r="BE90">
        <v>0</v>
      </c>
      <c r="BF90">
        <v>0</v>
      </c>
      <c r="BG90" s="37">
        <v>0</v>
      </c>
      <c r="BH90" s="37">
        <v>0</v>
      </c>
      <c r="BI90" s="37">
        <v>0</v>
      </c>
      <c r="BJ90">
        <v>0</v>
      </c>
      <c r="BK90">
        <v>0</v>
      </c>
      <c r="BL90" s="37">
        <v>0</v>
      </c>
      <c r="BM90" s="37">
        <v>0</v>
      </c>
      <c r="BN90">
        <v>0</v>
      </c>
      <c r="BO90">
        <v>0</v>
      </c>
      <c r="BP90">
        <v>0</v>
      </c>
      <c r="BQ90">
        <v>0</v>
      </c>
      <c r="BR90">
        <v>0</v>
      </c>
      <c r="BS90" s="41"/>
    </row>
    <row r="91" spans="1:71" x14ac:dyDescent="0.2">
      <c r="A91" s="40" t="str">
        <f t="shared" si="10"/>
        <v>2022–23LEBA</v>
      </c>
      <c r="B91" s="40" t="s">
        <v>660</v>
      </c>
      <c r="C91" s="40" t="s">
        <v>209</v>
      </c>
      <c r="D91" s="40">
        <v>0</v>
      </c>
      <c r="E91" s="40">
        <v>0</v>
      </c>
      <c r="F91">
        <v>0</v>
      </c>
      <c r="G91">
        <v>0</v>
      </c>
      <c r="H91">
        <v>4356.2</v>
      </c>
      <c r="I91">
        <v>45793.58</v>
      </c>
      <c r="J91">
        <v>0</v>
      </c>
      <c r="K91" s="37">
        <v>0</v>
      </c>
      <c r="L91" s="37">
        <v>0</v>
      </c>
      <c r="M91">
        <v>4178.3900000000003</v>
      </c>
      <c r="N91">
        <v>10175.35</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1344.29</v>
      </c>
      <c r="AJ91">
        <v>0</v>
      </c>
      <c r="AK91" s="37">
        <v>0</v>
      </c>
      <c r="AL91">
        <v>0</v>
      </c>
      <c r="AM91">
        <v>0</v>
      </c>
      <c r="AN91">
        <v>0</v>
      </c>
      <c r="AO91">
        <v>0</v>
      </c>
      <c r="AP91">
        <v>0</v>
      </c>
      <c r="AQ91">
        <v>0</v>
      </c>
      <c r="AR91">
        <v>0</v>
      </c>
      <c r="AS91">
        <v>5524.09</v>
      </c>
      <c r="AT91" s="37">
        <v>0</v>
      </c>
      <c r="AU91">
        <v>0</v>
      </c>
      <c r="AV91">
        <v>0</v>
      </c>
      <c r="AW91">
        <v>0</v>
      </c>
      <c r="AX91">
        <v>0</v>
      </c>
      <c r="AY91">
        <v>0</v>
      </c>
      <c r="AZ91">
        <v>0</v>
      </c>
      <c r="BA91" s="37">
        <v>0</v>
      </c>
      <c r="BB91">
        <v>0</v>
      </c>
      <c r="BC91">
        <v>0</v>
      </c>
      <c r="BD91">
        <v>0</v>
      </c>
      <c r="BE91">
        <v>0</v>
      </c>
      <c r="BF91">
        <v>141251.99</v>
      </c>
      <c r="BG91" s="37">
        <v>0</v>
      </c>
      <c r="BH91">
        <v>2547.94</v>
      </c>
      <c r="BI91">
        <v>14116.67</v>
      </c>
      <c r="BJ91">
        <v>0</v>
      </c>
      <c r="BK91">
        <v>0</v>
      </c>
      <c r="BL91" s="37">
        <v>0</v>
      </c>
      <c r="BM91">
        <v>9509.82</v>
      </c>
      <c r="BN91">
        <v>0</v>
      </c>
      <c r="BO91">
        <v>0</v>
      </c>
      <c r="BP91">
        <v>0</v>
      </c>
      <c r="BQ91">
        <v>0</v>
      </c>
      <c r="BR91">
        <v>19424</v>
      </c>
      <c r="BS91" s="41"/>
    </row>
    <row r="92" spans="1:71" x14ac:dyDescent="0.2">
      <c r="A92" s="40" t="str">
        <f t="shared" si="10"/>
        <v>2022–23LIBE</v>
      </c>
      <c r="B92" s="40" t="s">
        <v>660</v>
      </c>
      <c r="C92" s="40" t="s">
        <v>211</v>
      </c>
      <c r="D92" s="40">
        <v>0</v>
      </c>
      <c r="E92" s="40">
        <v>0</v>
      </c>
      <c r="F92">
        <v>0</v>
      </c>
      <c r="G92">
        <v>0</v>
      </c>
      <c r="H92">
        <v>0</v>
      </c>
      <c r="I92">
        <v>0</v>
      </c>
      <c r="J92">
        <v>0</v>
      </c>
      <c r="K92">
        <v>0</v>
      </c>
      <c r="L92">
        <v>0</v>
      </c>
      <c r="M92">
        <v>0</v>
      </c>
      <c r="N92">
        <v>0</v>
      </c>
      <c r="O92">
        <v>0</v>
      </c>
      <c r="P92">
        <v>0</v>
      </c>
      <c r="Q92">
        <v>0</v>
      </c>
      <c r="R92">
        <v>0</v>
      </c>
      <c r="S92">
        <v>0</v>
      </c>
      <c r="T92">
        <v>0</v>
      </c>
      <c r="U92">
        <v>0</v>
      </c>
      <c r="V92">
        <v>0</v>
      </c>
      <c r="W92" s="37">
        <v>0</v>
      </c>
      <c r="X92">
        <v>0</v>
      </c>
      <c r="Y92">
        <v>0</v>
      </c>
      <c r="Z92">
        <v>0</v>
      </c>
      <c r="AA92">
        <v>0</v>
      </c>
      <c r="AB92">
        <v>0</v>
      </c>
      <c r="AC92">
        <v>2937</v>
      </c>
      <c r="AD92">
        <v>0</v>
      </c>
      <c r="AE92">
        <v>0</v>
      </c>
      <c r="AF92">
        <v>0</v>
      </c>
      <c r="AG92">
        <v>0</v>
      </c>
      <c r="AH92">
        <v>0</v>
      </c>
      <c r="AI92">
        <v>0</v>
      </c>
      <c r="AJ92">
        <v>0</v>
      </c>
      <c r="AK92">
        <v>0</v>
      </c>
      <c r="AL92">
        <v>0</v>
      </c>
      <c r="AM92">
        <v>0</v>
      </c>
      <c r="AN92">
        <v>0</v>
      </c>
      <c r="AO92">
        <v>0</v>
      </c>
      <c r="AP92">
        <v>0</v>
      </c>
      <c r="AQ92">
        <v>0</v>
      </c>
      <c r="AR92">
        <v>0</v>
      </c>
      <c r="AS92">
        <v>0</v>
      </c>
      <c r="AT92">
        <v>0</v>
      </c>
      <c r="AU92">
        <v>0</v>
      </c>
      <c r="AV92">
        <v>0</v>
      </c>
      <c r="AW92" s="37">
        <v>0</v>
      </c>
      <c r="AX92">
        <v>0</v>
      </c>
      <c r="AY92">
        <v>0</v>
      </c>
      <c r="AZ92">
        <v>0</v>
      </c>
      <c r="BA92">
        <v>0</v>
      </c>
      <c r="BB92">
        <v>0</v>
      </c>
      <c r="BC92">
        <v>0</v>
      </c>
      <c r="BD92">
        <v>0</v>
      </c>
      <c r="BE92">
        <v>0</v>
      </c>
      <c r="BF92">
        <v>0</v>
      </c>
      <c r="BG92">
        <v>0</v>
      </c>
      <c r="BH92">
        <v>0</v>
      </c>
      <c r="BI92">
        <v>0</v>
      </c>
      <c r="BJ92">
        <v>0</v>
      </c>
      <c r="BK92">
        <v>0</v>
      </c>
      <c r="BL92">
        <v>0</v>
      </c>
      <c r="BM92">
        <v>1421.51</v>
      </c>
      <c r="BN92">
        <v>0</v>
      </c>
      <c r="BO92">
        <v>0</v>
      </c>
      <c r="BP92">
        <v>0</v>
      </c>
      <c r="BQ92">
        <v>0</v>
      </c>
      <c r="BR92">
        <v>0</v>
      </c>
      <c r="BS92" s="41"/>
    </row>
    <row r="93" spans="1:71" x14ac:dyDescent="0.2">
      <c r="A93" s="40" t="str">
        <f t="shared" si="10"/>
        <v>2022–23LITH</v>
      </c>
      <c r="B93" s="40" t="s">
        <v>660</v>
      </c>
      <c r="C93" s="40" t="s">
        <v>212</v>
      </c>
      <c r="D93" s="40">
        <v>0</v>
      </c>
      <c r="E93" s="40">
        <v>0</v>
      </c>
      <c r="F93">
        <v>3114663.25</v>
      </c>
      <c r="G93">
        <v>0</v>
      </c>
      <c r="H93">
        <v>66782.34</v>
      </c>
      <c r="I93">
        <v>0</v>
      </c>
      <c r="J93">
        <v>0</v>
      </c>
      <c r="K93" s="37">
        <v>71499.48</v>
      </c>
      <c r="L93">
        <v>0</v>
      </c>
      <c r="M93">
        <v>0</v>
      </c>
      <c r="N93">
        <v>0</v>
      </c>
      <c r="O93">
        <v>0</v>
      </c>
      <c r="P93">
        <v>0</v>
      </c>
      <c r="Q93">
        <v>0</v>
      </c>
      <c r="R93">
        <v>0</v>
      </c>
      <c r="S93">
        <v>14987201.369999999</v>
      </c>
      <c r="T93">
        <v>0</v>
      </c>
      <c r="U93">
        <v>0</v>
      </c>
      <c r="V93">
        <v>0</v>
      </c>
      <c r="W93">
        <v>0</v>
      </c>
      <c r="X93" s="37">
        <v>0</v>
      </c>
      <c r="Y93">
        <v>1091675.98</v>
      </c>
      <c r="Z93">
        <v>0</v>
      </c>
      <c r="AA93">
        <v>0</v>
      </c>
      <c r="AB93">
        <v>0</v>
      </c>
      <c r="AC93">
        <v>0</v>
      </c>
      <c r="AD93">
        <v>0</v>
      </c>
      <c r="AE93">
        <v>0</v>
      </c>
      <c r="AF93">
        <v>0</v>
      </c>
      <c r="AG93">
        <v>32599.83</v>
      </c>
      <c r="AH93">
        <v>0</v>
      </c>
      <c r="AI93">
        <v>0</v>
      </c>
      <c r="AJ93">
        <v>6939757.6799999997</v>
      </c>
      <c r="AK93">
        <v>0</v>
      </c>
      <c r="AL93">
        <v>1695</v>
      </c>
      <c r="AM93">
        <v>8678.75</v>
      </c>
      <c r="AN93">
        <v>0</v>
      </c>
      <c r="AO93">
        <v>36766.26</v>
      </c>
      <c r="AP93">
        <v>64179.61</v>
      </c>
      <c r="AQ93">
        <v>2919.44</v>
      </c>
      <c r="AR93">
        <v>2544858.7799999998</v>
      </c>
      <c r="AS93" s="37">
        <v>8301.7800000000007</v>
      </c>
      <c r="AT93">
        <v>0</v>
      </c>
      <c r="AU93">
        <v>0</v>
      </c>
      <c r="AV93">
        <v>2644.13</v>
      </c>
      <c r="AW93">
        <v>1012.18</v>
      </c>
      <c r="AX93">
        <v>454537.83</v>
      </c>
      <c r="AY93">
        <v>0</v>
      </c>
      <c r="AZ93">
        <v>618640.54</v>
      </c>
      <c r="BA93">
        <v>0</v>
      </c>
      <c r="BB93">
        <v>203773.23</v>
      </c>
      <c r="BC93">
        <v>1976830.94</v>
      </c>
      <c r="BD93">
        <v>122817.52</v>
      </c>
      <c r="BE93">
        <v>0</v>
      </c>
      <c r="BF93">
        <v>288715.82</v>
      </c>
      <c r="BG93">
        <v>636564.75</v>
      </c>
      <c r="BH93" s="37">
        <v>0</v>
      </c>
      <c r="BI93" s="37">
        <v>261725.43</v>
      </c>
      <c r="BJ93">
        <v>0</v>
      </c>
      <c r="BK93">
        <v>112586.68</v>
      </c>
      <c r="BL93">
        <v>6619.39</v>
      </c>
      <c r="BM93" s="37">
        <v>236603.38</v>
      </c>
      <c r="BN93">
        <v>0</v>
      </c>
      <c r="BO93">
        <v>0</v>
      </c>
      <c r="BP93">
        <v>0</v>
      </c>
      <c r="BQ93">
        <v>0</v>
      </c>
      <c r="BR93">
        <v>85326.88</v>
      </c>
      <c r="BS93" s="41"/>
    </row>
    <row r="94" spans="1:71" x14ac:dyDescent="0.2">
      <c r="A94" s="40" t="str">
        <f t="shared" si="10"/>
        <v>2022–23LUX</v>
      </c>
      <c r="B94" s="40" t="s">
        <v>660</v>
      </c>
      <c r="C94" s="40" t="s">
        <v>213</v>
      </c>
      <c r="D94" s="40">
        <v>0</v>
      </c>
      <c r="E94" s="40">
        <v>0</v>
      </c>
      <c r="F94">
        <v>0</v>
      </c>
      <c r="G94">
        <v>0</v>
      </c>
      <c r="H94">
        <v>0</v>
      </c>
      <c r="I94">
        <v>0</v>
      </c>
      <c r="J94">
        <v>0</v>
      </c>
      <c r="K94">
        <v>57366.720000000001</v>
      </c>
      <c r="L94">
        <v>0</v>
      </c>
      <c r="M94">
        <v>0</v>
      </c>
      <c r="N94">
        <v>0</v>
      </c>
      <c r="O94">
        <v>0</v>
      </c>
      <c r="P94">
        <v>0</v>
      </c>
      <c r="Q94">
        <v>0</v>
      </c>
      <c r="R94">
        <v>0</v>
      </c>
      <c r="S94">
        <v>0</v>
      </c>
      <c r="T94">
        <v>0</v>
      </c>
      <c r="U94">
        <v>0</v>
      </c>
      <c r="V94">
        <v>0</v>
      </c>
      <c r="W94">
        <v>0</v>
      </c>
      <c r="X94" s="37">
        <v>0</v>
      </c>
      <c r="Y94">
        <v>0</v>
      </c>
      <c r="Z94">
        <v>0</v>
      </c>
      <c r="AA94">
        <v>0</v>
      </c>
      <c r="AB94">
        <v>0</v>
      </c>
      <c r="AC94">
        <v>0</v>
      </c>
      <c r="AD94">
        <v>0</v>
      </c>
      <c r="AE94">
        <v>0</v>
      </c>
      <c r="AF94" s="37">
        <v>0</v>
      </c>
      <c r="AG94">
        <v>0</v>
      </c>
      <c r="AH94">
        <v>0</v>
      </c>
      <c r="AI94">
        <v>2056504.98</v>
      </c>
      <c r="AJ94" s="37">
        <v>0</v>
      </c>
      <c r="AK94">
        <v>0</v>
      </c>
      <c r="AL94">
        <v>132720.76</v>
      </c>
      <c r="AM94">
        <v>0</v>
      </c>
      <c r="AN94">
        <v>0</v>
      </c>
      <c r="AO94">
        <v>898484.4</v>
      </c>
      <c r="AP94">
        <v>0</v>
      </c>
      <c r="AQ94">
        <v>55073.43</v>
      </c>
      <c r="AR94" s="37">
        <v>9110.43</v>
      </c>
      <c r="AS94">
        <v>14448.89</v>
      </c>
      <c r="AT94" s="37">
        <v>54700.75</v>
      </c>
      <c r="AU94">
        <v>0</v>
      </c>
      <c r="AV94">
        <v>1809.71</v>
      </c>
      <c r="AW94">
        <v>0</v>
      </c>
      <c r="AX94">
        <v>297985.59999999998</v>
      </c>
      <c r="AY94">
        <v>0</v>
      </c>
      <c r="AZ94">
        <v>52659.13</v>
      </c>
      <c r="BA94">
        <v>4033.93</v>
      </c>
      <c r="BB94" s="37">
        <v>0</v>
      </c>
      <c r="BC94" s="37">
        <v>43741.18</v>
      </c>
      <c r="BD94">
        <v>0</v>
      </c>
      <c r="BE94">
        <v>0</v>
      </c>
      <c r="BF94" s="37">
        <v>0</v>
      </c>
      <c r="BG94">
        <v>0</v>
      </c>
      <c r="BH94">
        <v>0</v>
      </c>
      <c r="BI94" s="37">
        <v>0</v>
      </c>
      <c r="BJ94">
        <v>0</v>
      </c>
      <c r="BK94">
        <v>180837.85</v>
      </c>
      <c r="BL94">
        <v>0</v>
      </c>
      <c r="BM94" s="37">
        <v>186220.25</v>
      </c>
      <c r="BN94">
        <v>0</v>
      </c>
      <c r="BO94">
        <v>0</v>
      </c>
      <c r="BP94">
        <v>0</v>
      </c>
      <c r="BQ94">
        <v>0</v>
      </c>
      <c r="BR94" s="37">
        <v>270673.59999999998</v>
      </c>
      <c r="BS94" s="41"/>
    </row>
    <row r="95" spans="1:71" x14ac:dyDescent="0.2">
      <c r="A95" s="40" t="str">
        <f t="shared" si="10"/>
        <v>2022–23MACA</v>
      </c>
      <c r="B95" s="40" t="s">
        <v>660</v>
      </c>
      <c r="C95" s="40" t="s">
        <v>214</v>
      </c>
      <c r="D95" s="40">
        <v>0</v>
      </c>
      <c r="E95" s="40">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1973009.55</v>
      </c>
      <c r="AI95">
        <v>1394.66</v>
      </c>
      <c r="AJ95">
        <v>0</v>
      </c>
      <c r="AK95">
        <v>0</v>
      </c>
      <c r="AL95">
        <v>0</v>
      </c>
      <c r="AM95">
        <v>0</v>
      </c>
      <c r="AN95">
        <v>0</v>
      </c>
      <c r="AO95">
        <v>0</v>
      </c>
      <c r="AP95">
        <v>0</v>
      </c>
      <c r="AQ95">
        <v>0</v>
      </c>
      <c r="AR95" s="37">
        <v>8385</v>
      </c>
      <c r="AS95">
        <v>1226.78</v>
      </c>
      <c r="AT95">
        <v>0</v>
      </c>
      <c r="AU95">
        <v>0</v>
      </c>
      <c r="AV95">
        <v>0</v>
      </c>
      <c r="AW95">
        <v>0</v>
      </c>
      <c r="AX95">
        <v>0</v>
      </c>
      <c r="AY95">
        <v>0</v>
      </c>
      <c r="AZ95">
        <v>4638.55</v>
      </c>
      <c r="BA95">
        <v>0</v>
      </c>
      <c r="BB95">
        <v>1106953.8500000001</v>
      </c>
      <c r="BC95">
        <v>0</v>
      </c>
      <c r="BD95">
        <v>23550</v>
      </c>
      <c r="BE95">
        <v>0</v>
      </c>
      <c r="BF95">
        <v>9900</v>
      </c>
      <c r="BG95">
        <v>0</v>
      </c>
      <c r="BH95" s="37">
        <v>0</v>
      </c>
      <c r="BI95" s="37">
        <v>13019.89</v>
      </c>
      <c r="BJ95">
        <v>195457.97</v>
      </c>
      <c r="BK95">
        <v>0</v>
      </c>
      <c r="BL95">
        <v>0</v>
      </c>
      <c r="BM95" s="37">
        <v>6576.75</v>
      </c>
      <c r="BN95">
        <v>0</v>
      </c>
      <c r="BO95">
        <v>0</v>
      </c>
      <c r="BP95">
        <v>0</v>
      </c>
      <c r="BQ95">
        <v>0</v>
      </c>
      <c r="BR95" s="37">
        <v>0</v>
      </c>
      <c r="BS95" s="41"/>
    </row>
    <row r="96" spans="1:71" x14ac:dyDescent="0.2">
      <c r="A96" s="40" t="str">
        <f t="shared" si="10"/>
        <v>2022–23MALI</v>
      </c>
      <c r="B96" s="40" t="s">
        <v>660</v>
      </c>
      <c r="C96" s="40" t="s">
        <v>215</v>
      </c>
      <c r="D96" s="40">
        <v>0</v>
      </c>
      <c r="E96" s="40">
        <v>0</v>
      </c>
      <c r="F96">
        <v>0</v>
      </c>
      <c r="G96">
        <v>0</v>
      </c>
      <c r="H96">
        <v>0</v>
      </c>
      <c r="I96" s="37">
        <v>423750.09</v>
      </c>
      <c r="J96" s="37">
        <v>0</v>
      </c>
      <c r="K96" s="37">
        <v>0</v>
      </c>
      <c r="L96" s="37">
        <v>0</v>
      </c>
      <c r="M96" s="37">
        <v>0</v>
      </c>
      <c r="N96" s="37">
        <v>0</v>
      </c>
      <c r="O96">
        <v>0</v>
      </c>
      <c r="P96">
        <v>0</v>
      </c>
      <c r="Q96">
        <v>0</v>
      </c>
      <c r="R96">
        <v>0</v>
      </c>
      <c r="S96">
        <v>0</v>
      </c>
      <c r="T96">
        <v>0</v>
      </c>
      <c r="U96">
        <v>0</v>
      </c>
      <c r="V96" s="37">
        <v>0</v>
      </c>
      <c r="W96">
        <v>0</v>
      </c>
      <c r="X96" s="37">
        <v>0</v>
      </c>
      <c r="Y96">
        <v>0</v>
      </c>
      <c r="Z96">
        <v>0</v>
      </c>
      <c r="AA96">
        <v>0</v>
      </c>
      <c r="AB96">
        <v>0</v>
      </c>
      <c r="AC96" s="37">
        <v>0</v>
      </c>
      <c r="AD96">
        <v>0</v>
      </c>
      <c r="AE96" s="37">
        <v>0</v>
      </c>
      <c r="AF96">
        <v>0</v>
      </c>
      <c r="AG96" s="37">
        <v>0</v>
      </c>
      <c r="AH96" s="37">
        <v>0</v>
      </c>
      <c r="AI96" s="37">
        <v>0</v>
      </c>
      <c r="AJ96" s="37">
        <v>0</v>
      </c>
      <c r="AK96" s="37">
        <v>0</v>
      </c>
      <c r="AL96" s="37">
        <v>0</v>
      </c>
      <c r="AM96" s="37">
        <v>0</v>
      </c>
      <c r="AN96" s="37">
        <v>0</v>
      </c>
      <c r="AO96" s="37">
        <v>0</v>
      </c>
      <c r="AP96" s="37">
        <v>0</v>
      </c>
      <c r="AQ96" s="37">
        <v>0</v>
      </c>
      <c r="AR96" s="37">
        <v>3716.1</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1379.95</v>
      </c>
      <c r="BJ96" s="37">
        <v>0</v>
      </c>
      <c r="BK96" s="37">
        <v>0</v>
      </c>
      <c r="BL96" s="37">
        <v>0</v>
      </c>
      <c r="BM96" s="37">
        <v>0</v>
      </c>
      <c r="BN96" s="37">
        <v>0</v>
      </c>
      <c r="BO96">
        <v>0</v>
      </c>
      <c r="BP96">
        <v>0</v>
      </c>
      <c r="BQ96">
        <v>0</v>
      </c>
      <c r="BR96" s="37">
        <v>0</v>
      </c>
      <c r="BS96" s="41"/>
    </row>
    <row r="97" spans="1:71" x14ac:dyDescent="0.2">
      <c r="A97" s="40" t="str">
        <f t="shared" si="10"/>
        <v>2022–23MASY</v>
      </c>
      <c r="B97" s="40" t="s">
        <v>660</v>
      </c>
      <c r="C97" s="40" t="s">
        <v>217</v>
      </c>
      <c r="D97" s="40">
        <v>0</v>
      </c>
      <c r="E97" s="54">
        <v>0</v>
      </c>
      <c r="F97">
        <v>0</v>
      </c>
      <c r="G97" s="37">
        <v>0</v>
      </c>
      <c r="H97" s="37">
        <v>0</v>
      </c>
      <c r="I97" s="37">
        <v>0</v>
      </c>
      <c r="J97" s="37">
        <v>0</v>
      </c>
      <c r="K97" s="37">
        <v>4120958.06</v>
      </c>
      <c r="L97" s="37">
        <v>0</v>
      </c>
      <c r="M97" s="37">
        <v>0</v>
      </c>
      <c r="N97" s="37">
        <v>0</v>
      </c>
      <c r="O97" s="37">
        <v>0</v>
      </c>
      <c r="P97">
        <v>0</v>
      </c>
      <c r="Q97">
        <v>0</v>
      </c>
      <c r="R97" s="37">
        <v>0</v>
      </c>
      <c r="S97" s="37">
        <v>0</v>
      </c>
      <c r="T97">
        <v>0</v>
      </c>
      <c r="U97" s="37">
        <v>0</v>
      </c>
      <c r="V97" s="37">
        <v>0</v>
      </c>
      <c r="W97">
        <v>0</v>
      </c>
      <c r="X97" s="37">
        <v>9730.75</v>
      </c>
      <c r="Y97">
        <v>0</v>
      </c>
      <c r="Z97" s="37">
        <v>0</v>
      </c>
      <c r="AA97">
        <v>0</v>
      </c>
      <c r="AB97">
        <v>0</v>
      </c>
      <c r="AC97" s="37">
        <v>0</v>
      </c>
      <c r="AD97" s="37">
        <v>0</v>
      </c>
      <c r="AE97" s="37">
        <v>0</v>
      </c>
      <c r="AF97" s="37">
        <v>0</v>
      </c>
      <c r="AG97" s="37">
        <v>0</v>
      </c>
      <c r="AH97" s="37">
        <v>0</v>
      </c>
      <c r="AI97" s="37">
        <v>0</v>
      </c>
      <c r="AJ97" s="37">
        <v>0</v>
      </c>
      <c r="AK97" s="37">
        <v>0</v>
      </c>
      <c r="AL97" s="37">
        <v>0</v>
      </c>
      <c r="AM97" s="37">
        <v>0</v>
      </c>
      <c r="AN97" s="37">
        <v>0</v>
      </c>
      <c r="AO97" s="37">
        <v>0</v>
      </c>
      <c r="AP97" s="37">
        <v>2963.84</v>
      </c>
      <c r="AQ97" s="37">
        <v>0</v>
      </c>
      <c r="AR97" s="37">
        <v>0</v>
      </c>
      <c r="AS97" s="37">
        <v>476220.61</v>
      </c>
      <c r="AT97" s="37">
        <v>0</v>
      </c>
      <c r="AU97" s="37">
        <v>0</v>
      </c>
      <c r="AV97" s="37">
        <v>0</v>
      </c>
      <c r="AW97" s="37">
        <v>14402.3</v>
      </c>
      <c r="AX97" s="37">
        <v>0</v>
      </c>
      <c r="AY97" s="37">
        <v>0</v>
      </c>
      <c r="AZ97" s="37">
        <v>0</v>
      </c>
      <c r="BA97" s="37">
        <v>0</v>
      </c>
      <c r="BB97" s="37">
        <v>0</v>
      </c>
      <c r="BC97" s="37">
        <v>0</v>
      </c>
      <c r="BD97" s="37">
        <v>0</v>
      </c>
      <c r="BE97" s="37">
        <v>0</v>
      </c>
      <c r="BF97" s="37">
        <v>0</v>
      </c>
      <c r="BG97" s="37">
        <v>15427.47</v>
      </c>
      <c r="BH97" s="37">
        <v>17179.07</v>
      </c>
      <c r="BI97" s="37">
        <v>1940605.32</v>
      </c>
      <c r="BJ97" s="37">
        <v>0</v>
      </c>
      <c r="BK97" s="37">
        <v>0</v>
      </c>
      <c r="BL97" s="37">
        <v>0</v>
      </c>
      <c r="BM97" s="37">
        <v>70311.240000000005</v>
      </c>
      <c r="BN97">
        <v>0</v>
      </c>
      <c r="BO97" s="37">
        <v>0</v>
      </c>
      <c r="BP97">
        <v>0</v>
      </c>
      <c r="BQ97">
        <v>0</v>
      </c>
      <c r="BR97" s="37">
        <v>5058.62</v>
      </c>
      <c r="BS97" s="41"/>
    </row>
    <row r="98" spans="1:71" x14ac:dyDescent="0.2">
      <c r="A98" s="40" t="str">
        <f t="shared" si="10"/>
        <v>2022–23MAUS</v>
      </c>
      <c r="B98" s="40" t="s">
        <v>660</v>
      </c>
      <c r="C98" s="40" t="s">
        <v>218</v>
      </c>
      <c r="D98" s="40">
        <v>0</v>
      </c>
      <c r="E98" s="40">
        <v>0</v>
      </c>
      <c r="F98">
        <v>0</v>
      </c>
      <c r="G98" s="37">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1388.7</v>
      </c>
      <c r="AR98">
        <v>0</v>
      </c>
      <c r="AS98">
        <v>0</v>
      </c>
      <c r="AT98">
        <v>0</v>
      </c>
      <c r="AU98">
        <v>0</v>
      </c>
      <c r="AV98">
        <v>0</v>
      </c>
      <c r="AW98" s="37">
        <v>0</v>
      </c>
      <c r="AX98">
        <v>142484.01999999999</v>
      </c>
      <c r="AY98">
        <v>0</v>
      </c>
      <c r="AZ98" s="37">
        <v>101077.44</v>
      </c>
      <c r="BA98">
        <v>0</v>
      </c>
      <c r="BB98">
        <v>0</v>
      </c>
      <c r="BC98">
        <v>0</v>
      </c>
      <c r="BD98">
        <v>0</v>
      </c>
      <c r="BE98">
        <v>0</v>
      </c>
      <c r="BF98">
        <v>0</v>
      </c>
      <c r="BG98">
        <v>0</v>
      </c>
      <c r="BH98">
        <v>0</v>
      </c>
      <c r="BI98">
        <v>14798.41</v>
      </c>
      <c r="BJ98">
        <v>0</v>
      </c>
      <c r="BK98" s="37">
        <v>0</v>
      </c>
      <c r="BL98">
        <v>1642.9</v>
      </c>
      <c r="BM98">
        <v>33364.35</v>
      </c>
      <c r="BN98">
        <v>8000</v>
      </c>
      <c r="BO98">
        <v>0</v>
      </c>
      <c r="BP98">
        <v>0</v>
      </c>
      <c r="BQ98">
        <v>0</v>
      </c>
      <c r="BR98">
        <v>33877.49</v>
      </c>
      <c r="BS98" s="41"/>
    </row>
    <row r="99" spans="1:71" x14ac:dyDescent="0.2">
      <c r="A99" s="40" t="str">
        <f t="shared" si="10"/>
        <v>2022–23MDOV</v>
      </c>
      <c r="B99" s="40" t="s">
        <v>660</v>
      </c>
      <c r="C99" s="40" t="s">
        <v>219</v>
      </c>
      <c r="D99" s="40">
        <v>0</v>
      </c>
      <c r="E99" s="40">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s="37">
        <v>0</v>
      </c>
      <c r="AI99" s="37">
        <v>0</v>
      </c>
      <c r="AJ99">
        <v>0</v>
      </c>
      <c r="AK99">
        <v>0</v>
      </c>
      <c r="AL99">
        <v>0</v>
      </c>
      <c r="AM99">
        <v>0</v>
      </c>
      <c r="AN99">
        <v>0</v>
      </c>
      <c r="AO99">
        <v>0</v>
      </c>
      <c r="AP99">
        <v>0</v>
      </c>
      <c r="AQ99">
        <v>0</v>
      </c>
      <c r="AR99" s="37">
        <v>0</v>
      </c>
      <c r="AS99">
        <v>0</v>
      </c>
      <c r="AT99">
        <v>0</v>
      </c>
      <c r="AU99">
        <v>0</v>
      </c>
      <c r="AV99" s="37">
        <v>0</v>
      </c>
      <c r="AW99">
        <v>0</v>
      </c>
      <c r="AX99">
        <v>0</v>
      </c>
      <c r="AY99">
        <v>0</v>
      </c>
      <c r="AZ99">
        <v>0</v>
      </c>
      <c r="BA99">
        <v>0</v>
      </c>
      <c r="BB99" s="37">
        <v>0</v>
      </c>
      <c r="BC99" s="37">
        <v>2801.81</v>
      </c>
      <c r="BD99">
        <v>0</v>
      </c>
      <c r="BE99">
        <v>0</v>
      </c>
      <c r="BF99">
        <v>0</v>
      </c>
      <c r="BG99">
        <v>0</v>
      </c>
      <c r="BH99">
        <v>9045.26</v>
      </c>
      <c r="BI99">
        <v>115693.43</v>
      </c>
      <c r="BJ99">
        <v>0</v>
      </c>
      <c r="BK99" s="37">
        <v>0</v>
      </c>
      <c r="BL99">
        <v>0</v>
      </c>
      <c r="BM99" s="37">
        <v>1388.37</v>
      </c>
      <c r="BN99">
        <v>0</v>
      </c>
      <c r="BO99">
        <v>0</v>
      </c>
      <c r="BP99">
        <v>0</v>
      </c>
      <c r="BQ99">
        <v>0</v>
      </c>
      <c r="BR99">
        <v>0</v>
      </c>
      <c r="BS99" s="41"/>
    </row>
    <row r="100" spans="1:71" x14ac:dyDescent="0.2">
      <c r="A100" s="40" t="str">
        <f t="shared" si="10"/>
        <v>2022–23MEXI</v>
      </c>
      <c r="B100" s="40" t="s">
        <v>660</v>
      </c>
      <c r="C100" s="40" t="s">
        <v>220</v>
      </c>
      <c r="D100" s="40">
        <v>0</v>
      </c>
      <c r="E100" s="40">
        <v>0</v>
      </c>
      <c r="F100">
        <v>0</v>
      </c>
      <c r="G100" s="37">
        <v>0</v>
      </c>
      <c r="H100">
        <v>122635.66</v>
      </c>
      <c r="I100">
        <v>10067128.23</v>
      </c>
      <c r="J100">
        <v>313699.11</v>
      </c>
      <c r="K100">
        <v>89410.5</v>
      </c>
      <c r="L100">
        <v>0</v>
      </c>
      <c r="M100">
        <v>1869238.07</v>
      </c>
      <c r="N100">
        <v>38520735.460000001</v>
      </c>
      <c r="O100">
        <v>0</v>
      </c>
      <c r="P100">
        <v>0</v>
      </c>
      <c r="Q100">
        <v>0</v>
      </c>
      <c r="R100">
        <v>0</v>
      </c>
      <c r="S100">
        <v>0</v>
      </c>
      <c r="T100">
        <v>0</v>
      </c>
      <c r="U100">
        <v>0</v>
      </c>
      <c r="V100">
        <v>1388099.02</v>
      </c>
      <c r="W100">
        <v>0</v>
      </c>
      <c r="X100">
        <v>99070.27</v>
      </c>
      <c r="Y100">
        <v>0</v>
      </c>
      <c r="Z100">
        <v>0</v>
      </c>
      <c r="AA100">
        <v>0</v>
      </c>
      <c r="AB100">
        <v>0</v>
      </c>
      <c r="AC100">
        <v>509062.81</v>
      </c>
      <c r="AD100">
        <v>0</v>
      </c>
      <c r="AE100">
        <v>1321587.71</v>
      </c>
      <c r="AF100">
        <v>247653.78</v>
      </c>
      <c r="AG100">
        <v>44848.59</v>
      </c>
      <c r="AH100">
        <v>73119.89</v>
      </c>
      <c r="AI100">
        <v>188948.52</v>
      </c>
      <c r="AJ100">
        <v>0</v>
      </c>
      <c r="AK100">
        <v>94875.63</v>
      </c>
      <c r="AL100">
        <v>453362.93</v>
      </c>
      <c r="AM100">
        <v>11322664.9</v>
      </c>
      <c r="AN100">
        <v>64443.69</v>
      </c>
      <c r="AO100">
        <v>1799800.17</v>
      </c>
      <c r="AP100">
        <v>0</v>
      </c>
      <c r="AQ100">
        <v>458266.38</v>
      </c>
      <c r="AR100">
        <v>1709639.49</v>
      </c>
      <c r="AS100">
        <v>1254439.93</v>
      </c>
      <c r="AT100">
        <v>17107.97</v>
      </c>
      <c r="AU100">
        <v>147629.07999999999</v>
      </c>
      <c r="AV100">
        <v>4153060.08</v>
      </c>
      <c r="AW100">
        <v>6945717.7699999996</v>
      </c>
      <c r="AX100">
        <v>12011894.560000001</v>
      </c>
      <c r="AY100">
        <v>7742.83</v>
      </c>
      <c r="AZ100">
        <v>56154529.909999996</v>
      </c>
      <c r="BA100">
        <v>2291408.77</v>
      </c>
      <c r="BB100">
        <v>21612305.57</v>
      </c>
      <c r="BC100">
        <v>28668367.420000099</v>
      </c>
      <c r="BD100">
        <v>177040232.00999999</v>
      </c>
      <c r="BE100">
        <v>43683676.75</v>
      </c>
      <c r="BF100">
        <v>1098143.1000000001</v>
      </c>
      <c r="BG100">
        <v>1549533.1</v>
      </c>
      <c r="BH100">
        <v>35695.1</v>
      </c>
      <c r="BI100">
        <v>6601953.1500000004</v>
      </c>
      <c r="BJ100">
        <v>2480495.13</v>
      </c>
      <c r="BK100">
        <v>7134999.8200000003</v>
      </c>
      <c r="BL100">
        <v>26122.400000000001</v>
      </c>
      <c r="BM100">
        <v>1729392.57</v>
      </c>
      <c r="BN100">
        <v>0</v>
      </c>
      <c r="BO100">
        <v>0</v>
      </c>
      <c r="BP100">
        <v>0</v>
      </c>
      <c r="BQ100">
        <v>0</v>
      </c>
      <c r="BR100">
        <v>33043332.120000001</v>
      </c>
      <c r="BS100" s="41"/>
    </row>
    <row r="101" spans="1:71" x14ac:dyDescent="0.2">
      <c r="A101" s="40" t="str">
        <f t="shared" si="10"/>
        <v>2022–23MICR</v>
      </c>
      <c r="B101" s="40" t="s">
        <v>660</v>
      </c>
      <c r="C101" s="40" t="s">
        <v>221</v>
      </c>
      <c r="D101" s="40">
        <v>0</v>
      </c>
      <c r="E101" s="40">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153092.46</v>
      </c>
      <c r="AX101">
        <v>0</v>
      </c>
      <c r="AY101">
        <v>0</v>
      </c>
      <c r="AZ101">
        <v>0</v>
      </c>
      <c r="BA101">
        <v>0</v>
      </c>
      <c r="BB101">
        <v>0</v>
      </c>
      <c r="BC101">
        <v>0</v>
      </c>
      <c r="BD101">
        <v>0</v>
      </c>
      <c r="BE101">
        <v>0</v>
      </c>
      <c r="BF101">
        <v>0</v>
      </c>
      <c r="BG101">
        <v>0</v>
      </c>
      <c r="BH101">
        <v>0</v>
      </c>
      <c r="BI101">
        <v>0</v>
      </c>
      <c r="BJ101">
        <v>0</v>
      </c>
      <c r="BK101">
        <v>0</v>
      </c>
      <c r="BL101">
        <v>0</v>
      </c>
      <c r="BM101" s="37">
        <v>0</v>
      </c>
      <c r="BN101">
        <v>0</v>
      </c>
      <c r="BO101">
        <v>0</v>
      </c>
      <c r="BP101">
        <v>0</v>
      </c>
      <c r="BQ101">
        <v>0</v>
      </c>
      <c r="BR101">
        <v>0</v>
      </c>
      <c r="BS101" s="41"/>
    </row>
    <row r="102" spans="1:71" x14ac:dyDescent="0.2">
      <c r="A102" s="40" t="str">
        <f t="shared" si="10"/>
        <v>2022–23MLAY</v>
      </c>
      <c r="B102" s="40" t="s">
        <v>660</v>
      </c>
      <c r="C102" s="40" t="s">
        <v>222</v>
      </c>
      <c r="D102" s="40">
        <v>0</v>
      </c>
      <c r="E102" s="40">
        <v>0</v>
      </c>
      <c r="F102">
        <v>193718.88</v>
      </c>
      <c r="G102" s="37">
        <v>13934612.720000001</v>
      </c>
      <c r="H102">
        <v>9302632.0999999996</v>
      </c>
      <c r="I102" s="37">
        <v>1862721.52</v>
      </c>
      <c r="J102">
        <v>531120.89</v>
      </c>
      <c r="K102" s="37">
        <v>6420968.4199999999</v>
      </c>
      <c r="L102">
        <v>5897637.7199999997</v>
      </c>
      <c r="M102">
        <v>34106952.920000002</v>
      </c>
      <c r="N102">
        <v>629432.42000000004</v>
      </c>
      <c r="O102">
        <v>0</v>
      </c>
      <c r="P102">
        <v>0</v>
      </c>
      <c r="Q102">
        <v>45397.63</v>
      </c>
      <c r="R102">
        <v>416125.87</v>
      </c>
      <c r="S102">
        <v>7449663.8200000003</v>
      </c>
      <c r="T102">
        <v>0</v>
      </c>
      <c r="U102">
        <v>1025188.84</v>
      </c>
      <c r="V102" s="37">
        <v>444641.18</v>
      </c>
      <c r="W102">
        <v>0</v>
      </c>
      <c r="X102" s="37">
        <v>485052.34</v>
      </c>
      <c r="Y102">
        <v>0</v>
      </c>
      <c r="Z102">
        <v>2143675377.04</v>
      </c>
      <c r="AA102">
        <v>2385617.4300000002</v>
      </c>
      <c r="AB102">
        <v>0</v>
      </c>
      <c r="AC102">
        <v>52397731.670000002</v>
      </c>
      <c r="AD102">
        <v>498741.87</v>
      </c>
      <c r="AE102">
        <v>55624639.259999998</v>
      </c>
      <c r="AF102">
        <v>5031992.41</v>
      </c>
      <c r="AG102">
        <v>5570820.5300000003</v>
      </c>
      <c r="AH102">
        <v>20415.61</v>
      </c>
      <c r="AI102">
        <v>2897918</v>
      </c>
      <c r="AJ102">
        <v>108103781.44</v>
      </c>
      <c r="AK102">
        <v>4676252.8099999996</v>
      </c>
      <c r="AL102">
        <v>44008318.549999997</v>
      </c>
      <c r="AM102">
        <v>38949207.009999998</v>
      </c>
      <c r="AN102">
        <v>52077.59</v>
      </c>
      <c r="AO102">
        <v>19840020.68</v>
      </c>
      <c r="AP102" s="37">
        <v>20801795.23</v>
      </c>
      <c r="AQ102">
        <v>32468618.199999999</v>
      </c>
      <c r="AR102" s="37">
        <v>3494991.64</v>
      </c>
      <c r="AS102" s="37">
        <v>21197288.559999999</v>
      </c>
      <c r="AT102">
        <v>14839080.800000001</v>
      </c>
      <c r="AU102">
        <v>61299484.340000004</v>
      </c>
      <c r="AV102">
        <v>38540231.819999903</v>
      </c>
      <c r="AW102">
        <v>1544297.87</v>
      </c>
      <c r="AX102">
        <v>35056880.439999998</v>
      </c>
      <c r="AY102">
        <v>275239.86</v>
      </c>
      <c r="AZ102">
        <v>67167119.949999899</v>
      </c>
      <c r="BA102">
        <v>911490.71</v>
      </c>
      <c r="BB102">
        <v>45298917.670000002</v>
      </c>
      <c r="BC102" s="37">
        <v>51284389.489999898</v>
      </c>
      <c r="BD102">
        <v>3550062.35</v>
      </c>
      <c r="BE102">
        <v>10740999.75</v>
      </c>
      <c r="BF102" s="37">
        <v>4906885.16</v>
      </c>
      <c r="BG102" s="37">
        <v>27251633.059999999</v>
      </c>
      <c r="BH102" s="37">
        <v>6042.54</v>
      </c>
      <c r="BI102" s="37">
        <v>10194690.09</v>
      </c>
      <c r="BJ102" s="37">
        <v>7961.59</v>
      </c>
      <c r="BK102">
        <v>68169299.329999998</v>
      </c>
      <c r="BL102">
        <v>34509.18</v>
      </c>
      <c r="BM102" s="37">
        <v>49193458.780000001</v>
      </c>
      <c r="BN102">
        <v>3500</v>
      </c>
      <c r="BO102">
        <v>0</v>
      </c>
      <c r="BP102">
        <v>0</v>
      </c>
      <c r="BQ102">
        <v>0</v>
      </c>
      <c r="BR102">
        <v>116591160.06999999</v>
      </c>
      <c r="BS102" s="41"/>
    </row>
    <row r="103" spans="1:71" x14ac:dyDescent="0.2">
      <c r="A103" s="40" t="str">
        <f t="shared" si="10"/>
        <v>2022–23MLDV</v>
      </c>
      <c r="B103" s="40" t="s">
        <v>660</v>
      </c>
      <c r="C103" s="40" t="s">
        <v>223</v>
      </c>
      <c r="D103" s="40">
        <v>0</v>
      </c>
      <c r="E103" s="40">
        <v>0</v>
      </c>
      <c r="F103">
        <v>0</v>
      </c>
      <c r="G103">
        <v>0</v>
      </c>
      <c r="H103">
        <v>0</v>
      </c>
      <c r="I103">
        <v>0</v>
      </c>
      <c r="J103">
        <v>0</v>
      </c>
      <c r="K103">
        <v>0</v>
      </c>
      <c r="L103">
        <v>0</v>
      </c>
      <c r="M103" s="37">
        <v>0</v>
      </c>
      <c r="N103">
        <v>0</v>
      </c>
      <c r="O103">
        <v>0</v>
      </c>
      <c r="P103">
        <v>0</v>
      </c>
      <c r="Q103">
        <v>0</v>
      </c>
      <c r="R103">
        <v>0</v>
      </c>
      <c r="S103">
        <v>0</v>
      </c>
      <c r="T103">
        <v>0</v>
      </c>
      <c r="U103">
        <v>0</v>
      </c>
      <c r="V103">
        <v>0</v>
      </c>
      <c r="W103" s="37">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3085.42</v>
      </c>
      <c r="AT103">
        <v>0</v>
      </c>
      <c r="AU103">
        <v>0</v>
      </c>
      <c r="AV103">
        <v>0</v>
      </c>
      <c r="AW103">
        <v>69768.98</v>
      </c>
      <c r="AX103">
        <v>0</v>
      </c>
      <c r="AY103">
        <v>0</v>
      </c>
      <c r="AZ103">
        <v>0</v>
      </c>
      <c r="BA103">
        <v>0</v>
      </c>
      <c r="BB103">
        <v>0</v>
      </c>
      <c r="BC103">
        <v>0</v>
      </c>
      <c r="BD103">
        <v>0</v>
      </c>
      <c r="BE103">
        <v>27260.77</v>
      </c>
      <c r="BF103">
        <v>1142.75</v>
      </c>
      <c r="BG103">
        <v>0</v>
      </c>
      <c r="BH103">
        <v>0</v>
      </c>
      <c r="BI103">
        <v>0</v>
      </c>
      <c r="BJ103">
        <v>0</v>
      </c>
      <c r="BK103">
        <v>0</v>
      </c>
      <c r="BL103">
        <v>0</v>
      </c>
      <c r="BM103">
        <v>0</v>
      </c>
      <c r="BN103">
        <v>0</v>
      </c>
      <c r="BO103">
        <v>0</v>
      </c>
      <c r="BP103">
        <v>0</v>
      </c>
      <c r="BQ103">
        <v>0</v>
      </c>
      <c r="BR103">
        <v>0</v>
      </c>
      <c r="BS103" s="41"/>
    </row>
    <row r="104" spans="1:71" x14ac:dyDescent="0.2">
      <c r="A104" s="40" t="str">
        <f t="shared" si="10"/>
        <v>2022–23MLTA</v>
      </c>
      <c r="B104" s="40" t="s">
        <v>660</v>
      </c>
      <c r="C104" s="40" t="s">
        <v>224</v>
      </c>
      <c r="D104" s="40">
        <v>0</v>
      </c>
      <c r="E104" s="40">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100386.42</v>
      </c>
      <c r="AI104">
        <v>0</v>
      </c>
      <c r="AJ104">
        <v>0</v>
      </c>
      <c r="AK104">
        <v>0</v>
      </c>
      <c r="AL104">
        <v>0</v>
      </c>
      <c r="AM104">
        <v>0</v>
      </c>
      <c r="AN104">
        <v>0</v>
      </c>
      <c r="AO104">
        <v>6667.76</v>
      </c>
      <c r="AP104">
        <v>0</v>
      </c>
      <c r="AQ104">
        <v>0</v>
      </c>
      <c r="AR104">
        <v>0</v>
      </c>
      <c r="AS104">
        <v>0</v>
      </c>
      <c r="AT104">
        <v>0</v>
      </c>
      <c r="AU104">
        <v>0</v>
      </c>
      <c r="AV104">
        <v>0</v>
      </c>
      <c r="AW104">
        <v>0</v>
      </c>
      <c r="AX104">
        <v>0</v>
      </c>
      <c r="AY104">
        <v>0</v>
      </c>
      <c r="AZ104">
        <v>29423.99</v>
      </c>
      <c r="BA104">
        <v>0</v>
      </c>
      <c r="BB104">
        <v>0</v>
      </c>
      <c r="BC104">
        <v>246191.39</v>
      </c>
      <c r="BD104">
        <v>20415</v>
      </c>
      <c r="BE104">
        <v>0</v>
      </c>
      <c r="BF104">
        <v>0</v>
      </c>
      <c r="BG104">
        <v>0</v>
      </c>
      <c r="BH104">
        <v>0</v>
      </c>
      <c r="BI104">
        <v>0</v>
      </c>
      <c r="BJ104">
        <v>0</v>
      </c>
      <c r="BK104" s="37">
        <v>213546.76</v>
      </c>
      <c r="BL104">
        <v>0</v>
      </c>
      <c r="BM104">
        <v>10729.26</v>
      </c>
      <c r="BN104">
        <v>0</v>
      </c>
      <c r="BO104">
        <v>0</v>
      </c>
      <c r="BP104">
        <v>0</v>
      </c>
      <c r="BQ104">
        <v>0</v>
      </c>
      <c r="BR104">
        <v>228164.7</v>
      </c>
      <c r="BS104" s="41"/>
    </row>
    <row r="105" spans="1:71" x14ac:dyDescent="0.2">
      <c r="A105" s="40" t="str">
        <f t="shared" si="10"/>
        <v>2022–23MLWI</v>
      </c>
      <c r="B105" s="40" t="s">
        <v>660</v>
      </c>
      <c r="C105" s="40" t="s">
        <v>225</v>
      </c>
      <c r="D105" s="40">
        <v>0</v>
      </c>
      <c r="E105" s="40">
        <v>0</v>
      </c>
      <c r="F105">
        <v>0</v>
      </c>
      <c r="G105">
        <v>0</v>
      </c>
      <c r="H105">
        <v>0</v>
      </c>
      <c r="I105">
        <v>38690.47</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s="37">
        <v>0</v>
      </c>
      <c r="AT105">
        <v>0</v>
      </c>
      <c r="AU105">
        <v>0</v>
      </c>
      <c r="AV105">
        <v>0</v>
      </c>
      <c r="AW105">
        <v>0</v>
      </c>
      <c r="AX105">
        <v>0</v>
      </c>
      <c r="AY105">
        <v>0</v>
      </c>
      <c r="AZ105">
        <v>0</v>
      </c>
      <c r="BA105">
        <v>0</v>
      </c>
      <c r="BB105">
        <v>0</v>
      </c>
      <c r="BC105">
        <v>0</v>
      </c>
      <c r="BD105" s="37">
        <v>0</v>
      </c>
      <c r="BE105">
        <v>0</v>
      </c>
      <c r="BF105">
        <v>0</v>
      </c>
      <c r="BG105">
        <v>0</v>
      </c>
      <c r="BH105">
        <v>0</v>
      </c>
      <c r="BI105">
        <v>0</v>
      </c>
      <c r="BJ105">
        <v>0</v>
      </c>
      <c r="BK105">
        <v>0</v>
      </c>
      <c r="BL105">
        <v>0</v>
      </c>
      <c r="BM105">
        <v>0</v>
      </c>
      <c r="BN105">
        <v>0</v>
      </c>
      <c r="BO105">
        <v>0</v>
      </c>
      <c r="BP105">
        <v>0</v>
      </c>
      <c r="BQ105">
        <v>0</v>
      </c>
      <c r="BR105">
        <v>0</v>
      </c>
      <c r="BS105" s="41"/>
    </row>
    <row r="106" spans="1:71" x14ac:dyDescent="0.2">
      <c r="A106" s="40" t="str">
        <f t="shared" si="10"/>
        <v>2022–23MNGL</v>
      </c>
      <c r="B106" s="40" t="s">
        <v>660</v>
      </c>
      <c r="C106" s="40" t="s">
        <v>226</v>
      </c>
      <c r="D106" s="40">
        <v>0</v>
      </c>
      <c r="E106" s="40">
        <v>0</v>
      </c>
      <c r="F106">
        <v>0</v>
      </c>
      <c r="G106" s="37">
        <v>0</v>
      </c>
      <c r="H106">
        <v>0</v>
      </c>
      <c r="I106">
        <v>0</v>
      </c>
      <c r="J106">
        <v>0</v>
      </c>
      <c r="K106">
        <v>0</v>
      </c>
      <c r="L106" s="37">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s="37">
        <v>0</v>
      </c>
      <c r="BC106">
        <v>0</v>
      </c>
      <c r="BD106" s="37">
        <v>1162.99</v>
      </c>
      <c r="BE106">
        <v>0</v>
      </c>
      <c r="BF106">
        <v>0</v>
      </c>
      <c r="BG106">
        <v>0</v>
      </c>
      <c r="BH106">
        <v>0</v>
      </c>
      <c r="BI106">
        <v>3700.37</v>
      </c>
      <c r="BJ106">
        <v>0</v>
      </c>
      <c r="BK106">
        <v>16421.34</v>
      </c>
      <c r="BL106">
        <v>0</v>
      </c>
      <c r="BM106">
        <v>3035.04</v>
      </c>
      <c r="BN106">
        <v>0</v>
      </c>
      <c r="BO106">
        <v>0</v>
      </c>
      <c r="BP106">
        <v>0</v>
      </c>
      <c r="BQ106">
        <v>0</v>
      </c>
      <c r="BR106">
        <v>7758.02</v>
      </c>
      <c r="BS106" s="41"/>
    </row>
    <row r="107" spans="1:71" x14ac:dyDescent="0.2">
      <c r="A107" s="40" t="str">
        <f t="shared" si="10"/>
        <v>2022–23MONT</v>
      </c>
      <c r="B107" s="40" t="s">
        <v>660</v>
      </c>
      <c r="C107" s="40" t="s">
        <v>352</v>
      </c>
      <c r="D107" s="40">
        <v>0</v>
      </c>
      <c r="E107" s="40">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s="37">
        <v>0</v>
      </c>
      <c r="BB107" s="37">
        <v>0</v>
      </c>
      <c r="BC107" s="37">
        <v>0</v>
      </c>
      <c r="BD107">
        <v>0</v>
      </c>
      <c r="BE107">
        <v>0</v>
      </c>
      <c r="BF107">
        <v>0</v>
      </c>
      <c r="BG107">
        <v>0</v>
      </c>
      <c r="BH107">
        <v>0</v>
      </c>
      <c r="BI107">
        <v>0</v>
      </c>
      <c r="BJ107">
        <v>0</v>
      </c>
      <c r="BK107">
        <v>0</v>
      </c>
      <c r="BL107">
        <v>0</v>
      </c>
      <c r="BM107">
        <v>0</v>
      </c>
      <c r="BN107">
        <v>0</v>
      </c>
      <c r="BO107">
        <v>0</v>
      </c>
      <c r="BP107">
        <v>0</v>
      </c>
      <c r="BQ107">
        <v>0</v>
      </c>
      <c r="BR107">
        <v>5792.1</v>
      </c>
      <c r="BS107" s="41"/>
    </row>
    <row r="108" spans="1:71" x14ac:dyDescent="0.2">
      <c r="A108" s="40" t="str">
        <f t="shared" si="10"/>
        <v>2022–23MORO</v>
      </c>
      <c r="B108" s="40" t="s">
        <v>660</v>
      </c>
      <c r="C108" s="40" t="s">
        <v>227</v>
      </c>
      <c r="D108" s="40">
        <v>0</v>
      </c>
      <c r="E108" s="40">
        <v>0</v>
      </c>
      <c r="F108">
        <v>0</v>
      </c>
      <c r="G108" s="37">
        <v>0</v>
      </c>
      <c r="H108">
        <v>0</v>
      </c>
      <c r="I108" s="37">
        <v>250405.53</v>
      </c>
      <c r="J108">
        <v>0</v>
      </c>
      <c r="K108">
        <v>15278.38</v>
      </c>
      <c r="L108">
        <v>0</v>
      </c>
      <c r="M108">
        <v>0</v>
      </c>
      <c r="N108">
        <v>0</v>
      </c>
      <c r="O108">
        <v>0</v>
      </c>
      <c r="P108">
        <v>0</v>
      </c>
      <c r="Q108">
        <v>0</v>
      </c>
      <c r="R108">
        <v>0</v>
      </c>
      <c r="S108">
        <v>0</v>
      </c>
      <c r="T108" s="37">
        <v>0</v>
      </c>
      <c r="U108">
        <v>0</v>
      </c>
      <c r="V108" s="37">
        <v>0</v>
      </c>
      <c r="W108" s="37">
        <v>0</v>
      </c>
      <c r="X108">
        <v>197405.73</v>
      </c>
      <c r="Y108">
        <v>0</v>
      </c>
      <c r="Z108">
        <v>0</v>
      </c>
      <c r="AA108">
        <v>0</v>
      </c>
      <c r="AB108">
        <v>4862.49</v>
      </c>
      <c r="AC108">
        <v>1439.73</v>
      </c>
      <c r="AD108">
        <v>0</v>
      </c>
      <c r="AE108">
        <v>0</v>
      </c>
      <c r="AF108">
        <v>0</v>
      </c>
      <c r="AG108">
        <v>0</v>
      </c>
      <c r="AH108">
        <v>0</v>
      </c>
      <c r="AI108">
        <v>7213.84</v>
      </c>
      <c r="AJ108">
        <v>5524484.3399999999</v>
      </c>
      <c r="AK108" s="37">
        <v>0</v>
      </c>
      <c r="AL108">
        <v>0</v>
      </c>
      <c r="AM108">
        <v>3433.74</v>
      </c>
      <c r="AN108">
        <v>2830</v>
      </c>
      <c r="AO108">
        <v>0</v>
      </c>
      <c r="AP108" s="37">
        <v>0</v>
      </c>
      <c r="AQ108">
        <v>0</v>
      </c>
      <c r="AR108">
        <v>154846.6</v>
      </c>
      <c r="AS108">
        <v>1292086.48</v>
      </c>
      <c r="AT108">
        <v>0</v>
      </c>
      <c r="AU108" s="37">
        <v>0</v>
      </c>
      <c r="AV108" s="37">
        <v>5046.12</v>
      </c>
      <c r="AW108" s="37">
        <v>0</v>
      </c>
      <c r="AX108" s="37">
        <v>0</v>
      </c>
      <c r="AY108" s="37">
        <v>0</v>
      </c>
      <c r="AZ108" s="37">
        <v>44244.84</v>
      </c>
      <c r="BA108" s="37">
        <v>0</v>
      </c>
      <c r="BB108">
        <v>0</v>
      </c>
      <c r="BC108" s="37">
        <v>84467.78</v>
      </c>
      <c r="BD108" s="37">
        <v>3831.11</v>
      </c>
      <c r="BE108" s="37">
        <v>16930.439999999999</v>
      </c>
      <c r="BF108">
        <v>41363.99</v>
      </c>
      <c r="BG108">
        <v>36972.85</v>
      </c>
      <c r="BH108">
        <v>32061.96</v>
      </c>
      <c r="BI108" s="37">
        <v>5297990.21</v>
      </c>
      <c r="BJ108">
        <v>3959.99</v>
      </c>
      <c r="BK108" s="37">
        <v>0</v>
      </c>
      <c r="BL108">
        <v>0</v>
      </c>
      <c r="BM108" s="37">
        <v>122417.96</v>
      </c>
      <c r="BN108">
        <v>0</v>
      </c>
      <c r="BO108">
        <v>0</v>
      </c>
      <c r="BP108">
        <v>0</v>
      </c>
      <c r="BQ108" s="37">
        <v>0</v>
      </c>
      <c r="BR108">
        <v>4468.0200000000004</v>
      </c>
      <c r="BS108" s="41"/>
    </row>
    <row r="109" spans="1:71" x14ac:dyDescent="0.2">
      <c r="A109" s="40" t="str">
        <f t="shared" si="10"/>
        <v>2022–23MOZA</v>
      </c>
      <c r="B109" s="40" t="s">
        <v>660</v>
      </c>
      <c r="C109" s="40" t="s">
        <v>228</v>
      </c>
      <c r="D109" s="40">
        <v>0</v>
      </c>
      <c r="E109" s="40">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s="37">
        <v>0</v>
      </c>
      <c r="AG109">
        <v>0</v>
      </c>
      <c r="AH109">
        <v>0</v>
      </c>
      <c r="AI109">
        <v>0</v>
      </c>
      <c r="AJ109">
        <v>0</v>
      </c>
      <c r="AK109" s="37">
        <v>0</v>
      </c>
      <c r="AL109">
        <v>0</v>
      </c>
      <c r="AM109">
        <v>0</v>
      </c>
      <c r="AN109">
        <v>0</v>
      </c>
      <c r="AO109">
        <v>0</v>
      </c>
      <c r="AP109" s="37">
        <v>0</v>
      </c>
      <c r="AQ109">
        <v>0</v>
      </c>
      <c r="AR109">
        <v>0</v>
      </c>
      <c r="AS109">
        <v>11206.28</v>
      </c>
      <c r="AT109">
        <v>0</v>
      </c>
      <c r="AU109">
        <v>0</v>
      </c>
      <c r="AV109">
        <v>0</v>
      </c>
      <c r="AW109">
        <v>0</v>
      </c>
      <c r="AX109">
        <v>0</v>
      </c>
      <c r="AY109">
        <v>0</v>
      </c>
      <c r="AZ109">
        <v>0</v>
      </c>
      <c r="BA109">
        <v>0</v>
      </c>
      <c r="BB109">
        <v>0</v>
      </c>
      <c r="BC109" s="37">
        <v>3399.14</v>
      </c>
      <c r="BD109">
        <v>0</v>
      </c>
      <c r="BE109">
        <v>0</v>
      </c>
      <c r="BF109">
        <v>0</v>
      </c>
      <c r="BG109">
        <v>1300</v>
      </c>
      <c r="BH109">
        <v>0</v>
      </c>
      <c r="BI109">
        <v>0</v>
      </c>
      <c r="BJ109">
        <v>0</v>
      </c>
      <c r="BK109">
        <v>0</v>
      </c>
      <c r="BL109">
        <v>0</v>
      </c>
      <c r="BM109" s="37">
        <v>0</v>
      </c>
      <c r="BN109">
        <v>0</v>
      </c>
      <c r="BO109">
        <v>0</v>
      </c>
      <c r="BP109">
        <v>0</v>
      </c>
      <c r="BQ109">
        <v>0</v>
      </c>
      <c r="BR109" s="37">
        <v>0</v>
      </c>
      <c r="BS109" s="41"/>
    </row>
    <row r="110" spans="1:71" x14ac:dyDescent="0.2">
      <c r="A110" s="40" t="str">
        <f t="shared" si="10"/>
        <v>2022–23MRNS</v>
      </c>
      <c r="B110" s="40" t="s">
        <v>660</v>
      </c>
      <c r="C110" s="40" t="s">
        <v>229</v>
      </c>
      <c r="D110" s="40">
        <v>0</v>
      </c>
      <c r="E110" s="40">
        <v>0</v>
      </c>
      <c r="F110">
        <v>0</v>
      </c>
      <c r="G110">
        <v>0</v>
      </c>
      <c r="H110">
        <v>0</v>
      </c>
      <c r="I110">
        <v>0</v>
      </c>
      <c r="J110">
        <v>0</v>
      </c>
      <c r="K110" s="37">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s="37">
        <v>0</v>
      </c>
      <c r="AJ110">
        <v>0</v>
      </c>
      <c r="AK110">
        <v>0</v>
      </c>
      <c r="AL110">
        <v>0</v>
      </c>
      <c r="AM110">
        <v>0</v>
      </c>
      <c r="AN110">
        <v>0</v>
      </c>
      <c r="AO110" s="37">
        <v>0</v>
      </c>
      <c r="AP110">
        <v>0</v>
      </c>
      <c r="AQ110" s="37">
        <v>0</v>
      </c>
      <c r="AR110" s="37">
        <v>0</v>
      </c>
      <c r="AS110" s="37">
        <v>0</v>
      </c>
      <c r="AT110">
        <v>0</v>
      </c>
      <c r="AU110">
        <v>0</v>
      </c>
      <c r="AV110" s="37">
        <v>0</v>
      </c>
      <c r="AW110">
        <v>0</v>
      </c>
      <c r="AX110">
        <v>5622.77</v>
      </c>
      <c r="AY110">
        <v>0</v>
      </c>
      <c r="AZ110">
        <v>0</v>
      </c>
      <c r="BA110">
        <v>0</v>
      </c>
      <c r="BB110">
        <v>0</v>
      </c>
      <c r="BC110">
        <v>0</v>
      </c>
      <c r="BD110">
        <v>0</v>
      </c>
      <c r="BE110">
        <v>0</v>
      </c>
      <c r="BF110">
        <v>0</v>
      </c>
      <c r="BG110" s="37">
        <v>0</v>
      </c>
      <c r="BH110" s="37">
        <v>0</v>
      </c>
      <c r="BI110" s="37">
        <v>0</v>
      </c>
      <c r="BJ110">
        <v>4008</v>
      </c>
      <c r="BK110">
        <v>0</v>
      </c>
      <c r="BL110">
        <v>0</v>
      </c>
      <c r="BM110" s="37">
        <v>1442.15</v>
      </c>
      <c r="BN110">
        <v>0</v>
      </c>
      <c r="BO110">
        <v>0</v>
      </c>
      <c r="BP110">
        <v>0</v>
      </c>
      <c r="BQ110">
        <v>0</v>
      </c>
      <c r="BR110">
        <v>0</v>
      </c>
      <c r="BS110" s="41"/>
    </row>
    <row r="111" spans="1:71" x14ac:dyDescent="0.2">
      <c r="A111" s="40" t="str">
        <f t="shared" si="10"/>
        <v>2022–23MRTN</v>
      </c>
      <c r="B111" s="40" t="s">
        <v>660</v>
      </c>
      <c r="C111" s="40" t="s">
        <v>230</v>
      </c>
      <c r="D111" s="40">
        <v>0</v>
      </c>
      <c r="E111" s="54">
        <v>0</v>
      </c>
      <c r="F111" s="37">
        <v>0</v>
      </c>
      <c r="G111" s="37">
        <v>0</v>
      </c>
      <c r="H111" s="37">
        <v>0</v>
      </c>
      <c r="I111" s="37">
        <v>0</v>
      </c>
      <c r="J111" s="37">
        <v>0</v>
      </c>
      <c r="K111" s="37">
        <v>0</v>
      </c>
      <c r="L111" s="37">
        <v>0</v>
      </c>
      <c r="M111" s="37">
        <v>0</v>
      </c>
      <c r="N111" s="37">
        <v>0</v>
      </c>
      <c r="O111">
        <v>0</v>
      </c>
      <c r="P111">
        <v>0</v>
      </c>
      <c r="Q111">
        <v>0</v>
      </c>
      <c r="R111" s="37">
        <v>0</v>
      </c>
      <c r="S111" s="37">
        <v>0</v>
      </c>
      <c r="T111">
        <v>0</v>
      </c>
      <c r="U111" s="37">
        <v>0</v>
      </c>
      <c r="V111" s="37">
        <v>0</v>
      </c>
      <c r="W111" s="37">
        <v>0</v>
      </c>
      <c r="X111" s="37">
        <v>0</v>
      </c>
      <c r="Y111" s="37">
        <v>0</v>
      </c>
      <c r="Z111" s="37">
        <v>0</v>
      </c>
      <c r="AA111">
        <v>0</v>
      </c>
      <c r="AB111">
        <v>0</v>
      </c>
      <c r="AC111" s="37">
        <v>0</v>
      </c>
      <c r="AD111">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1191.93</v>
      </c>
      <c r="BJ111" s="37">
        <v>0</v>
      </c>
      <c r="BK111" s="37">
        <v>0</v>
      </c>
      <c r="BL111" s="37">
        <v>0</v>
      </c>
      <c r="BM111" s="37">
        <v>0</v>
      </c>
      <c r="BN111" s="37">
        <v>0</v>
      </c>
      <c r="BO111">
        <v>0</v>
      </c>
      <c r="BP111">
        <v>0</v>
      </c>
      <c r="BQ111">
        <v>0</v>
      </c>
      <c r="BR111" s="37">
        <v>0</v>
      </c>
      <c r="BS111" s="41"/>
    </row>
    <row r="112" spans="1:71" x14ac:dyDescent="0.2">
      <c r="A112" s="40" t="str">
        <f t="shared" si="10"/>
        <v>2022–23MTEN</v>
      </c>
      <c r="B112" s="40" t="s">
        <v>660</v>
      </c>
      <c r="C112" s="40" t="s">
        <v>335</v>
      </c>
      <c r="D112" s="40">
        <v>0</v>
      </c>
      <c r="E112" s="40">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s="37">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24623.97</v>
      </c>
      <c r="AT112">
        <v>0</v>
      </c>
      <c r="AU112">
        <v>0</v>
      </c>
      <c r="AV112">
        <v>0</v>
      </c>
      <c r="AW112">
        <v>0</v>
      </c>
      <c r="AX112">
        <v>0</v>
      </c>
      <c r="AY112">
        <v>0</v>
      </c>
      <c r="AZ112">
        <v>1293.6400000000001</v>
      </c>
      <c r="BA112">
        <v>0</v>
      </c>
      <c r="BB112">
        <v>0</v>
      </c>
      <c r="BC112">
        <v>0</v>
      </c>
      <c r="BD112">
        <v>0</v>
      </c>
      <c r="BE112">
        <v>0</v>
      </c>
      <c r="BF112">
        <v>0</v>
      </c>
      <c r="BG112">
        <v>0</v>
      </c>
      <c r="BH112">
        <v>0</v>
      </c>
      <c r="BI112">
        <v>0</v>
      </c>
      <c r="BJ112">
        <v>0</v>
      </c>
      <c r="BK112">
        <v>0</v>
      </c>
      <c r="BL112">
        <v>0</v>
      </c>
      <c r="BM112" s="37">
        <v>0</v>
      </c>
      <c r="BN112">
        <v>0</v>
      </c>
      <c r="BO112">
        <v>0</v>
      </c>
      <c r="BP112">
        <v>0</v>
      </c>
      <c r="BQ112">
        <v>0</v>
      </c>
      <c r="BR112">
        <v>4911.38</v>
      </c>
      <c r="BS112" s="41"/>
    </row>
    <row r="113" spans="1:71" x14ac:dyDescent="0.2">
      <c r="A113" s="40" t="str">
        <f t="shared" si="10"/>
        <v>2022–23NAMI</v>
      </c>
      <c r="B113" s="40" t="s">
        <v>660</v>
      </c>
      <c r="C113" s="40" t="s">
        <v>231</v>
      </c>
      <c r="D113" s="40">
        <v>0</v>
      </c>
      <c r="E113" s="40">
        <v>0</v>
      </c>
      <c r="F113">
        <v>0</v>
      </c>
      <c r="G113">
        <v>2247359.88</v>
      </c>
      <c r="H113">
        <v>98326.399999999994</v>
      </c>
      <c r="I113" s="37">
        <v>0</v>
      </c>
      <c r="J113">
        <v>0</v>
      </c>
      <c r="K113" s="37">
        <v>0</v>
      </c>
      <c r="L113">
        <v>0</v>
      </c>
      <c r="M113">
        <v>0</v>
      </c>
      <c r="N113">
        <v>0</v>
      </c>
      <c r="O113" s="37">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s="37">
        <v>0</v>
      </c>
      <c r="AS113">
        <v>0</v>
      </c>
      <c r="AT113">
        <v>0</v>
      </c>
      <c r="AU113">
        <v>0</v>
      </c>
      <c r="AV113">
        <v>0</v>
      </c>
      <c r="AW113">
        <v>0</v>
      </c>
      <c r="AX113">
        <v>0</v>
      </c>
      <c r="AY113">
        <v>0</v>
      </c>
      <c r="AZ113" s="37">
        <v>3914.32</v>
      </c>
      <c r="BA113">
        <v>0</v>
      </c>
      <c r="BB113">
        <v>0</v>
      </c>
      <c r="BC113">
        <v>0</v>
      </c>
      <c r="BD113">
        <v>0</v>
      </c>
      <c r="BE113">
        <v>0</v>
      </c>
      <c r="BF113">
        <v>0</v>
      </c>
      <c r="BG113">
        <v>0</v>
      </c>
      <c r="BH113">
        <v>0</v>
      </c>
      <c r="BI113" s="37">
        <v>0</v>
      </c>
      <c r="BJ113">
        <v>0</v>
      </c>
      <c r="BK113">
        <v>0</v>
      </c>
      <c r="BL113">
        <v>0</v>
      </c>
      <c r="BM113">
        <v>0</v>
      </c>
      <c r="BN113">
        <v>0</v>
      </c>
      <c r="BO113">
        <v>0</v>
      </c>
      <c r="BP113">
        <v>0</v>
      </c>
      <c r="BQ113">
        <v>0</v>
      </c>
      <c r="BR113">
        <v>0</v>
      </c>
      <c r="BS113" s="41"/>
    </row>
    <row r="114" spans="1:71" x14ac:dyDescent="0.2">
      <c r="A114" s="40" t="str">
        <f t="shared" si="10"/>
        <v>2022–23NAUR</v>
      </c>
      <c r="B114" s="40" t="s">
        <v>660</v>
      </c>
      <c r="C114" s="40" t="s">
        <v>232</v>
      </c>
      <c r="D114" s="40">
        <v>0</v>
      </c>
      <c r="E114" s="40">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s="37">
        <v>0</v>
      </c>
      <c r="AP114">
        <v>0</v>
      </c>
      <c r="AQ114" s="37">
        <v>0</v>
      </c>
      <c r="AR114" s="37">
        <v>0</v>
      </c>
      <c r="AS114">
        <v>0</v>
      </c>
      <c r="AT114" s="37">
        <v>0</v>
      </c>
      <c r="AU114" s="37">
        <v>0</v>
      </c>
      <c r="AV114" s="37">
        <v>4750</v>
      </c>
      <c r="AW114" s="37">
        <v>0</v>
      </c>
      <c r="AX114">
        <v>0</v>
      </c>
      <c r="AY114">
        <v>0</v>
      </c>
      <c r="AZ114" s="37">
        <v>6740.5</v>
      </c>
      <c r="BA114">
        <v>1500</v>
      </c>
      <c r="BB114">
        <v>0</v>
      </c>
      <c r="BC114" s="37">
        <v>0</v>
      </c>
      <c r="BD114">
        <v>0</v>
      </c>
      <c r="BE114" s="37">
        <v>0</v>
      </c>
      <c r="BF114" s="37">
        <v>0</v>
      </c>
      <c r="BG114">
        <v>0</v>
      </c>
      <c r="BH114">
        <v>0</v>
      </c>
      <c r="BI114" s="37">
        <v>0</v>
      </c>
      <c r="BJ114">
        <v>0</v>
      </c>
      <c r="BK114" s="37">
        <v>14677.03</v>
      </c>
      <c r="BL114">
        <v>0</v>
      </c>
      <c r="BM114">
        <v>0</v>
      </c>
      <c r="BN114">
        <v>0</v>
      </c>
      <c r="BO114">
        <v>0</v>
      </c>
      <c r="BP114">
        <v>0</v>
      </c>
      <c r="BQ114">
        <v>0</v>
      </c>
      <c r="BR114" s="37">
        <v>13500</v>
      </c>
      <c r="BS114" s="41"/>
    </row>
    <row r="115" spans="1:71" x14ac:dyDescent="0.2">
      <c r="A115" s="40" t="str">
        <f t="shared" si="10"/>
        <v>2022–23NCAL</v>
      </c>
      <c r="B115" s="40" t="s">
        <v>660</v>
      </c>
      <c r="C115" s="40" t="s">
        <v>233</v>
      </c>
      <c r="D115" s="40">
        <v>0</v>
      </c>
      <c r="E115" s="40">
        <v>0</v>
      </c>
      <c r="F115">
        <v>0</v>
      </c>
      <c r="G115">
        <v>658274.46</v>
      </c>
      <c r="H115">
        <v>0</v>
      </c>
      <c r="I115">
        <v>0</v>
      </c>
      <c r="J115">
        <v>0</v>
      </c>
      <c r="K115">
        <v>0</v>
      </c>
      <c r="L115">
        <v>0</v>
      </c>
      <c r="M115">
        <v>0</v>
      </c>
      <c r="N115">
        <v>1664.32</v>
      </c>
      <c r="O115">
        <v>0</v>
      </c>
      <c r="P115">
        <v>0</v>
      </c>
      <c r="Q115">
        <v>0</v>
      </c>
      <c r="R115">
        <v>0</v>
      </c>
      <c r="S115">
        <v>0</v>
      </c>
      <c r="T115">
        <v>0</v>
      </c>
      <c r="U115">
        <v>0</v>
      </c>
      <c r="V115">
        <v>0</v>
      </c>
      <c r="W115">
        <v>3200165.89</v>
      </c>
      <c r="X115" s="37">
        <v>0</v>
      </c>
      <c r="Y115">
        <v>0</v>
      </c>
      <c r="Z115">
        <v>220689.02</v>
      </c>
      <c r="AA115">
        <v>0</v>
      </c>
      <c r="AB115">
        <v>0</v>
      </c>
      <c r="AC115">
        <v>0</v>
      </c>
      <c r="AD115">
        <v>0</v>
      </c>
      <c r="AE115">
        <v>0</v>
      </c>
      <c r="AF115">
        <v>0</v>
      </c>
      <c r="AG115">
        <v>0</v>
      </c>
      <c r="AH115">
        <v>0</v>
      </c>
      <c r="AI115">
        <v>28802.35</v>
      </c>
      <c r="AJ115">
        <v>0</v>
      </c>
      <c r="AK115">
        <v>0</v>
      </c>
      <c r="AL115">
        <v>0</v>
      </c>
      <c r="AM115">
        <v>0</v>
      </c>
      <c r="AN115">
        <v>0</v>
      </c>
      <c r="AO115">
        <v>8805.9699999999993</v>
      </c>
      <c r="AP115">
        <v>0</v>
      </c>
      <c r="AQ115">
        <v>4366.18</v>
      </c>
      <c r="AR115">
        <v>0</v>
      </c>
      <c r="AS115">
        <v>0</v>
      </c>
      <c r="AT115">
        <v>0</v>
      </c>
      <c r="AU115">
        <v>0</v>
      </c>
      <c r="AV115">
        <v>30821.119999999999</v>
      </c>
      <c r="AW115">
        <v>698251.81</v>
      </c>
      <c r="AX115">
        <v>754615.17</v>
      </c>
      <c r="AY115">
        <v>1000</v>
      </c>
      <c r="AZ115" s="37">
        <v>73544.44</v>
      </c>
      <c r="BA115">
        <v>0</v>
      </c>
      <c r="BB115">
        <v>10361.11</v>
      </c>
      <c r="BC115">
        <v>263679.15999999997</v>
      </c>
      <c r="BD115">
        <v>337457.31</v>
      </c>
      <c r="BE115">
        <v>3943285.79</v>
      </c>
      <c r="BF115">
        <v>0</v>
      </c>
      <c r="BG115">
        <v>1029</v>
      </c>
      <c r="BH115">
        <v>0</v>
      </c>
      <c r="BI115">
        <v>0</v>
      </c>
      <c r="BJ115">
        <v>0</v>
      </c>
      <c r="BK115">
        <v>94522.74</v>
      </c>
      <c r="BL115">
        <v>1724.88</v>
      </c>
      <c r="BM115">
        <v>12958.67</v>
      </c>
      <c r="BN115">
        <v>0</v>
      </c>
      <c r="BO115">
        <v>0</v>
      </c>
      <c r="BP115">
        <v>0</v>
      </c>
      <c r="BQ115" s="37">
        <v>0</v>
      </c>
      <c r="BR115">
        <v>171607.44</v>
      </c>
      <c r="BS115" s="41"/>
    </row>
    <row r="116" spans="1:71" x14ac:dyDescent="0.2">
      <c r="A116" s="40" t="str">
        <f t="shared" si="10"/>
        <v>2022–23NEPA</v>
      </c>
      <c r="B116" s="40" t="s">
        <v>660</v>
      </c>
      <c r="C116" s="40" t="s">
        <v>234</v>
      </c>
      <c r="D116" s="40">
        <v>0</v>
      </c>
      <c r="E116" s="40">
        <v>0</v>
      </c>
      <c r="F116" s="37">
        <v>0</v>
      </c>
      <c r="G116" s="37">
        <v>0</v>
      </c>
      <c r="H116">
        <v>63343.92</v>
      </c>
      <c r="I116">
        <v>8033.1</v>
      </c>
      <c r="J116">
        <v>0</v>
      </c>
      <c r="K116">
        <v>10828.61</v>
      </c>
      <c r="L116" s="37">
        <v>0</v>
      </c>
      <c r="M116">
        <v>1532.25</v>
      </c>
      <c r="N116" s="37">
        <v>41725.97</v>
      </c>
      <c r="O116">
        <v>0</v>
      </c>
      <c r="P116">
        <v>0</v>
      </c>
      <c r="Q116">
        <v>0</v>
      </c>
      <c r="R116">
        <v>0</v>
      </c>
      <c r="S116">
        <v>0</v>
      </c>
      <c r="T116">
        <v>0</v>
      </c>
      <c r="U116">
        <v>0</v>
      </c>
      <c r="V116" s="37">
        <v>0</v>
      </c>
      <c r="W116">
        <v>0</v>
      </c>
      <c r="X116" s="37">
        <v>0</v>
      </c>
      <c r="Y116">
        <v>0</v>
      </c>
      <c r="Z116" s="37">
        <v>0</v>
      </c>
      <c r="AA116">
        <v>0</v>
      </c>
      <c r="AB116" s="37">
        <v>0</v>
      </c>
      <c r="AC116">
        <v>0</v>
      </c>
      <c r="AD116">
        <v>0</v>
      </c>
      <c r="AE116" s="37">
        <v>0</v>
      </c>
      <c r="AF116" s="37">
        <v>0</v>
      </c>
      <c r="AG116">
        <v>0</v>
      </c>
      <c r="AH116">
        <v>0</v>
      </c>
      <c r="AI116" s="37">
        <v>0</v>
      </c>
      <c r="AJ116" s="37">
        <v>0</v>
      </c>
      <c r="AK116" s="37">
        <v>0</v>
      </c>
      <c r="AL116" s="37">
        <v>0</v>
      </c>
      <c r="AM116" s="37">
        <v>0</v>
      </c>
      <c r="AN116" s="37">
        <v>0</v>
      </c>
      <c r="AO116" s="37">
        <v>0</v>
      </c>
      <c r="AP116">
        <v>0</v>
      </c>
      <c r="AQ116" s="37">
        <v>2498.5300000000002</v>
      </c>
      <c r="AR116" s="37">
        <v>176010.22</v>
      </c>
      <c r="AS116">
        <v>0</v>
      </c>
      <c r="AT116" s="37">
        <v>0</v>
      </c>
      <c r="AU116" s="37">
        <v>0</v>
      </c>
      <c r="AV116" s="37">
        <v>9456.57</v>
      </c>
      <c r="AW116" s="37">
        <v>38916.559999999998</v>
      </c>
      <c r="AX116" s="37">
        <v>0</v>
      </c>
      <c r="AY116" s="37">
        <v>0</v>
      </c>
      <c r="AZ116" s="37">
        <v>0</v>
      </c>
      <c r="BA116" s="37">
        <v>0</v>
      </c>
      <c r="BB116" s="37">
        <v>0</v>
      </c>
      <c r="BC116" s="37">
        <v>0</v>
      </c>
      <c r="BD116" s="37">
        <v>0</v>
      </c>
      <c r="BE116" s="37">
        <v>0</v>
      </c>
      <c r="BF116" s="37">
        <v>0</v>
      </c>
      <c r="BG116" s="37">
        <v>1343.88</v>
      </c>
      <c r="BH116">
        <v>16376.26</v>
      </c>
      <c r="BI116" s="37">
        <v>377308.42</v>
      </c>
      <c r="BJ116">
        <v>0</v>
      </c>
      <c r="BK116" s="37">
        <v>0</v>
      </c>
      <c r="BL116">
        <v>0</v>
      </c>
      <c r="BM116" s="37">
        <v>105619.26</v>
      </c>
      <c r="BN116" s="37">
        <v>0</v>
      </c>
      <c r="BO116">
        <v>0</v>
      </c>
      <c r="BP116">
        <v>0</v>
      </c>
      <c r="BQ116">
        <v>0</v>
      </c>
      <c r="BR116" s="37">
        <v>48814.66</v>
      </c>
      <c r="BS116" s="41"/>
    </row>
    <row r="117" spans="1:71" x14ac:dyDescent="0.2">
      <c r="A117" s="40" t="str">
        <f t="shared" si="10"/>
        <v>2022–23NETH</v>
      </c>
      <c r="B117" s="40" t="s">
        <v>660</v>
      </c>
      <c r="C117" s="40" t="s">
        <v>235</v>
      </c>
      <c r="D117" s="54">
        <v>259756.65</v>
      </c>
      <c r="E117" s="54">
        <v>32889650.539999999</v>
      </c>
      <c r="F117" s="37">
        <v>203456.09</v>
      </c>
      <c r="G117" s="37">
        <v>0</v>
      </c>
      <c r="H117" s="37">
        <v>5339329.43</v>
      </c>
      <c r="I117" s="37">
        <v>20540118.699999999</v>
      </c>
      <c r="J117" s="37">
        <v>618521.98</v>
      </c>
      <c r="K117" s="37">
        <v>13456550.17</v>
      </c>
      <c r="L117" s="37">
        <v>2844848.87</v>
      </c>
      <c r="M117" s="37">
        <v>1560982.45</v>
      </c>
      <c r="N117" s="37">
        <v>5418651.2199999997</v>
      </c>
      <c r="O117">
        <v>947491.86</v>
      </c>
      <c r="P117">
        <v>0</v>
      </c>
      <c r="Q117" s="37">
        <v>35083.33</v>
      </c>
      <c r="R117" s="37">
        <v>426199.23</v>
      </c>
      <c r="S117" s="37">
        <v>1531184.76</v>
      </c>
      <c r="T117" s="37">
        <v>0</v>
      </c>
      <c r="U117" s="37">
        <v>115359.78</v>
      </c>
      <c r="V117" s="37">
        <v>408835.48</v>
      </c>
      <c r="W117" s="37">
        <v>4797.58</v>
      </c>
      <c r="X117" s="37">
        <v>3796419.05</v>
      </c>
      <c r="Y117" s="37">
        <v>2002005.83</v>
      </c>
      <c r="Z117" s="37">
        <v>8820060.2699999996</v>
      </c>
      <c r="AA117" s="37">
        <v>0</v>
      </c>
      <c r="AB117" s="37">
        <v>692363.47</v>
      </c>
      <c r="AC117" s="37">
        <v>203417.61</v>
      </c>
      <c r="AD117" s="37">
        <v>0</v>
      </c>
      <c r="AE117" s="37">
        <v>1771186.09</v>
      </c>
      <c r="AF117" s="37">
        <v>1528456.25</v>
      </c>
      <c r="AG117" s="37">
        <v>1850021.42</v>
      </c>
      <c r="AH117" s="37">
        <v>13633295.119999999</v>
      </c>
      <c r="AI117" s="37">
        <v>2704208.9</v>
      </c>
      <c r="AJ117" s="37">
        <v>4590531.5599999996</v>
      </c>
      <c r="AK117" s="37">
        <v>4989069.75</v>
      </c>
      <c r="AL117" s="37">
        <v>3889257.34</v>
      </c>
      <c r="AM117" s="37">
        <v>5309422.22</v>
      </c>
      <c r="AN117" s="37">
        <v>32244.11</v>
      </c>
      <c r="AO117" s="37">
        <v>4526570.18</v>
      </c>
      <c r="AP117" s="37">
        <v>916476.73</v>
      </c>
      <c r="AQ117" s="37">
        <v>7774352.3399999999</v>
      </c>
      <c r="AR117" s="37">
        <v>5115490.04</v>
      </c>
      <c r="AS117" s="37">
        <v>2970942.62</v>
      </c>
      <c r="AT117" s="37">
        <v>3372776.09</v>
      </c>
      <c r="AU117" s="37">
        <v>205551.22</v>
      </c>
      <c r="AV117" s="37">
        <v>7805398.4199999999</v>
      </c>
      <c r="AW117" s="37">
        <v>2573676.15</v>
      </c>
      <c r="AX117" s="37">
        <v>39333904.210000001</v>
      </c>
      <c r="AY117" s="37">
        <v>626834.75</v>
      </c>
      <c r="AZ117" s="37">
        <v>28943848.469999999</v>
      </c>
      <c r="BA117" s="37">
        <v>2419579.38</v>
      </c>
      <c r="BB117" s="37">
        <v>2929364.92</v>
      </c>
      <c r="BC117" s="37">
        <v>8130351.7400000002</v>
      </c>
      <c r="BD117" s="37">
        <v>38157090.109999999</v>
      </c>
      <c r="BE117" s="37">
        <v>13481001.92</v>
      </c>
      <c r="BF117" s="37">
        <v>1142016.81</v>
      </c>
      <c r="BG117" s="37">
        <v>241784.76</v>
      </c>
      <c r="BH117" s="37">
        <v>37046.15</v>
      </c>
      <c r="BI117" s="37">
        <v>235562.51</v>
      </c>
      <c r="BJ117" s="37">
        <v>30894.26</v>
      </c>
      <c r="BK117" s="37">
        <v>8400245.1099999994</v>
      </c>
      <c r="BL117" s="37">
        <v>95630.62</v>
      </c>
      <c r="BM117" s="37">
        <v>12912844.199999999</v>
      </c>
      <c r="BN117" s="37">
        <v>28394.9</v>
      </c>
      <c r="BO117" s="37">
        <v>0</v>
      </c>
      <c r="BP117" s="37">
        <v>0</v>
      </c>
      <c r="BQ117" s="37">
        <v>0</v>
      </c>
      <c r="BR117" s="37">
        <v>21001751.75</v>
      </c>
      <c r="BS117" s="41"/>
    </row>
    <row r="118" spans="1:71" x14ac:dyDescent="0.2">
      <c r="A118" s="40" t="str">
        <f t="shared" si="10"/>
        <v>2022–23NGRA</v>
      </c>
      <c r="B118" s="40" t="s">
        <v>660</v>
      </c>
      <c r="C118" s="40" t="s">
        <v>236</v>
      </c>
      <c r="D118" s="40">
        <v>0</v>
      </c>
      <c r="E118" s="40">
        <v>0</v>
      </c>
      <c r="F118">
        <v>0</v>
      </c>
      <c r="G118">
        <v>0</v>
      </c>
      <c r="H118" s="37">
        <v>0</v>
      </c>
      <c r="I118">
        <v>0</v>
      </c>
      <c r="J118">
        <v>0</v>
      </c>
      <c r="K118">
        <v>0</v>
      </c>
      <c r="L118">
        <v>0</v>
      </c>
      <c r="M118">
        <v>0</v>
      </c>
      <c r="N118">
        <v>0</v>
      </c>
      <c r="O118">
        <v>0</v>
      </c>
      <c r="P118">
        <v>0</v>
      </c>
      <c r="Q118">
        <v>0</v>
      </c>
      <c r="R118">
        <v>0</v>
      </c>
      <c r="S118">
        <v>0</v>
      </c>
      <c r="T118">
        <v>0</v>
      </c>
      <c r="U118">
        <v>0</v>
      </c>
      <c r="V118">
        <v>0</v>
      </c>
      <c r="W118">
        <v>0</v>
      </c>
      <c r="X118">
        <v>0</v>
      </c>
      <c r="Y118">
        <v>58918.63</v>
      </c>
      <c r="Z118">
        <v>420562242.44</v>
      </c>
      <c r="AA118">
        <v>0</v>
      </c>
      <c r="AB118">
        <v>0</v>
      </c>
      <c r="AC118">
        <v>0</v>
      </c>
      <c r="AD118">
        <v>0</v>
      </c>
      <c r="AE118">
        <v>0</v>
      </c>
      <c r="AF118">
        <v>0</v>
      </c>
      <c r="AG118">
        <v>0</v>
      </c>
      <c r="AH118">
        <v>0</v>
      </c>
      <c r="AI118" s="37">
        <v>0</v>
      </c>
      <c r="AJ118" s="37">
        <v>0</v>
      </c>
      <c r="AK118">
        <v>0</v>
      </c>
      <c r="AL118" s="37">
        <v>0</v>
      </c>
      <c r="AM118">
        <v>0</v>
      </c>
      <c r="AN118">
        <v>0</v>
      </c>
      <c r="AO118">
        <v>0</v>
      </c>
      <c r="AP118">
        <v>0</v>
      </c>
      <c r="AQ118">
        <v>0</v>
      </c>
      <c r="AR118">
        <v>0</v>
      </c>
      <c r="AS118" s="37">
        <v>8906.92</v>
      </c>
      <c r="AT118">
        <v>0</v>
      </c>
      <c r="AU118">
        <v>0</v>
      </c>
      <c r="AV118">
        <v>0</v>
      </c>
      <c r="AW118" s="37">
        <v>0</v>
      </c>
      <c r="AX118">
        <v>0</v>
      </c>
      <c r="AY118">
        <v>0</v>
      </c>
      <c r="AZ118" s="37">
        <v>0</v>
      </c>
      <c r="BA118">
        <v>0</v>
      </c>
      <c r="BB118">
        <v>0</v>
      </c>
      <c r="BC118">
        <v>0</v>
      </c>
      <c r="BD118" s="37">
        <v>0</v>
      </c>
      <c r="BE118">
        <v>13801.78</v>
      </c>
      <c r="BF118">
        <v>0</v>
      </c>
      <c r="BG118" s="37">
        <v>0</v>
      </c>
      <c r="BH118">
        <v>0</v>
      </c>
      <c r="BI118">
        <v>16645.759999999998</v>
      </c>
      <c r="BJ118">
        <v>0</v>
      </c>
      <c r="BK118">
        <v>0</v>
      </c>
      <c r="BL118">
        <v>0</v>
      </c>
      <c r="BM118">
        <v>2653.14</v>
      </c>
      <c r="BN118">
        <v>0</v>
      </c>
      <c r="BO118">
        <v>0</v>
      </c>
      <c r="BP118">
        <v>0</v>
      </c>
      <c r="BQ118">
        <v>0</v>
      </c>
      <c r="BR118">
        <v>0</v>
      </c>
      <c r="BS118" s="41"/>
    </row>
    <row r="119" spans="1:71" x14ac:dyDescent="0.2">
      <c r="A119" s="40" t="str">
        <f t="shared" si="10"/>
        <v>2022–23NICA</v>
      </c>
      <c r="B119" s="40" t="s">
        <v>660</v>
      </c>
      <c r="C119" s="40" t="s">
        <v>237</v>
      </c>
      <c r="D119" s="40">
        <v>0</v>
      </c>
      <c r="E119" s="40">
        <v>0</v>
      </c>
      <c r="F119">
        <v>0</v>
      </c>
      <c r="G119">
        <v>0</v>
      </c>
      <c r="H119" s="37">
        <v>0</v>
      </c>
      <c r="I119">
        <v>0</v>
      </c>
      <c r="J119" s="37">
        <v>0</v>
      </c>
      <c r="K119" s="37">
        <v>2030846.02</v>
      </c>
      <c r="L119">
        <v>0</v>
      </c>
      <c r="M119" s="37">
        <v>0</v>
      </c>
      <c r="N119">
        <v>0</v>
      </c>
      <c r="O119">
        <v>57897.62</v>
      </c>
      <c r="P119">
        <v>0</v>
      </c>
      <c r="Q119">
        <v>0</v>
      </c>
      <c r="R119">
        <v>0</v>
      </c>
      <c r="S119">
        <v>0</v>
      </c>
      <c r="T119">
        <v>0</v>
      </c>
      <c r="U119" s="37">
        <v>0</v>
      </c>
      <c r="V119" s="37">
        <v>0</v>
      </c>
      <c r="W119">
        <v>0</v>
      </c>
      <c r="X119" s="37">
        <v>0</v>
      </c>
      <c r="Y119">
        <v>0</v>
      </c>
      <c r="Z119">
        <v>0</v>
      </c>
      <c r="AA119">
        <v>0</v>
      </c>
      <c r="AB119">
        <v>0</v>
      </c>
      <c r="AC119">
        <v>0</v>
      </c>
      <c r="AD119">
        <v>0</v>
      </c>
      <c r="AE119">
        <v>0</v>
      </c>
      <c r="AF119">
        <v>0</v>
      </c>
      <c r="AG119">
        <v>0</v>
      </c>
      <c r="AH119">
        <v>0</v>
      </c>
      <c r="AI119">
        <v>0</v>
      </c>
      <c r="AJ119">
        <v>0</v>
      </c>
      <c r="AK119">
        <v>0</v>
      </c>
      <c r="AL119">
        <v>0</v>
      </c>
      <c r="AM119">
        <v>0</v>
      </c>
      <c r="AN119" s="37">
        <v>0</v>
      </c>
      <c r="AO119">
        <v>0</v>
      </c>
      <c r="AP119">
        <v>0</v>
      </c>
      <c r="AQ119" s="37">
        <v>2183.13</v>
      </c>
      <c r="AR119" s="37">
        <v>0</v>
      </c>
      <c r="AS119" s="37">
        <v>0</v>
      </c>
      <c r="AT119">
        <v>0</v>
      </c>
      <c r="AU119">
        <v>0</v>
      </c>
      <c r="AV119" s="37">
        <v>0</v>
      </c>
      <c r="AW119">
        <v>0</v>
      </c>
      <c r="AX119" s="37">
        <v>0</v>
      </c>
      <c r="AY119">
        <v>0</v>
      </c>
      <c r="AZ119" s="37">
        <v>0</v>
      </c>
      <c r="BA119">
        <v>0</v>
      </c>
      <c r="BB119">
        <v>0</v>
      </c>
      <c r="BC119" s="37">
        <v>3053.83</v>
      </c>
      <c r="BD119" s="37">
        <v>14573.3</v>
      </c>
      <c r="BE119">
        <v>0</v>
      </c>
      <c r="BF119" s="37">
        <v>0</v>
      </c>
      <c r="BG119" s="37">
        <v>0</v>
      </c>
      <c r="BH119" s="37">
        <v>0</v>
      </c>
      <c r="BI119" s="37">
        <v>458592.78</v>
      </c>
      <c r="BJ119" s="37">
        <v>0</v>
      </c>
      <c r="BK119" s="37">
        <v>0</v>
      </c>
      <c r="BL119">
        <v>0</v>
      </c>
      <c r="BM119" s="37">
        <v>0</v>
      </c>
      <c r="BN119" s="37">
        <v>0</v>
      </c>
      <c r="BO119">
        <v>0</v>
      </c>
      <c r="BP119">
        <v>0</v>
      </c>
      <c r="BQ119">
        <v>0</v>
      </c>
      <c r="BR119">
        <v>0</v>
      </c>
      <c r="BS119" s="41"/>
    </row>
    <row r="120" spans="1:71" x14ac:dyDescent="0.2">
      <c r="A120" s="40" t="str">
        <f t="shared" si="10"/>
        <v>2022–23NIGE</v>
      </c>
      <c r="B120" s="40" t="s">
        <v>660</v>
      </c>
      <c r="C120" s="40" t="s">
        <v>238</v>
      </c>
      <c r="D120" s="40">
        <v>0</v>
      </c>
      <c r="E120" s="40">
        <v>0</v>
      </c>
      <c r="F120">
        <v>0</v>
      </c>
      <c r="G120" s="37">
        <v>0</v>
      </c>
      <c r="H120" s="37">
        <v>0</v>
      </c>
      <c r="I120" s="37">
        <v>0</v>
      </c>
      <c r="J120">
        <v>0</v>
      </c>
      <c r="K120" s="37">
        <v>0</v>
      </c>
      <c r="L120" s="37">
        <v>0</v>
      </c>
      <c r="M120">
        <v>0</v>
      </c>
      <c r="N120">
        <v>0</v>
      </c>
      <c r="O120">
        <v>0</v>
      </c>
      <c r="P120">
        <v>0</v>
      </c>
      <c r="Q120" s="37">
        <v>0</v>
      </c>
      <c r="R120">
        <v>0</v>
      </c>
      <c r="S120" s="37">
        <v>0</v>
      </c>
      <c r="T120">
        <v>0</v>
      </c>
      <c r="U120">
        <v>0</v>
      </c>
      <c r="V120" s="37">
        <v>0</v>
      </c>
      <c r="W120" s="37">
        <v>0</v>
      </c>
      <c r="X120" s="37">
        <v>0</v>
      </c>
      <c r="Y120">
        <v>0</v>
      </c>
      <c r="Z120">
        <v>0</v>
      </c>
      <c r="AA120">
        <v>0</v>
      </c>
      <c r="AB120" s="37">
        <v>0</v>
      </c>
      <c r="AC120" s="37">
        <v>0</v>
      </c>
      <c r="AD120">
        <v>0</v>
      </c>
      <c r="AE120">
        <v>0</v>
      </c>
      <c r="AF120" s="37">
        <v>0</v>
      </c>
      <c r="AG120">
        <v>0</v>
      </c>
      <c r="AH120">
        <v>0</v>
      </c>
      <c r="AI120">
        <v>0</v>
      </c>
      <c r="AJ120">
        <v>0</v>
      </c>
      <c r="AK120">
        <v>0</v>
      </c>
      <c r="AL120" s="37">
        <v>0</v>
      </c>
      <c r="AM120" s="37">
        <v>0</v>
      </c>
      <c r="AN120" s="37">
        <v>0</v>
      </c>
      <c r="AO120">
        <v>0</v>
      </c>
      <c r="AP120">
        <v>0</v>
      </c>
      <c r="AQ120">
        <v>0</v>
      </c>
      <c r="AR120" s="37">
        <v>0</v>
      </c>
      <c r="AS120" s="37">
        <v>17563.509999999998</v>
      </c>
      <c r="AT120">
        <v>0</v>
      </c>
      <c r="AU120">
        <v>0</v>
      </c>
      <c r="AV120" s="37">
        <v>0</v>
      </c>
      <c r="AW120">
        <v>0</v>
      </c>
      <c r="AX120" s="37">
        <v>44898.11</v>
      </c>
      <c r="AY120">
        <v>0</v>
      </c>
      <c r="AZ120">
        <v>28840.86</v>
      </c>
      <c r="BA120">
        <v>0</v>
      </c>
      <c r="BB120">
        <v>0</v>
      </c>
      <c r="BC120" s="37">
        <v>44974.66</v>
      </c>
      <c r="BD120">
        <v>0</v>
      </c>
      <c r="BE120">
        <v>1324.68</v>
      </c>
      <c r="BF120">
        <v>0</v>
      </c>
      <c r="BG120">
        <v>0</v>
      </c>
      <c r="BH120">
        <v>0</v>
      </c>
      <c r="BI120" s="37">
        <v>0</v>
      </c>
      <c r="BJ120" s="37">
        <v>0</v>
      </c>
      <c r="BK120">
        <v>0</v>
      </c>
      <c r="BL120">
        <v>0</v>
      </c>
      <c r="BM120" s="37">
        <v>0</v>
      </c>
      <c r="BN120">
        <v>0</v>
      </c>
      <c r="BO120">
        <v>0</v>
      </c>
      <c r="BP120">
        <v>0</v>
      </c>
      <c r="BQ120">
        <v>0</v>
      </c>
      <c r="BR120">
        <v>25226.95</v>
      </c>
      <c r="BS120" s="41"/>
    </row>
    <row r="121" spans="1:71" x14ac:dyDescent="0.2">
      <c r="A121" s="40" t="str">
        <f t="shared" si="10"/>
        <v>2022–23NORF</v>
      </c>
      <c r="B121" s="40" t="s">
        <v>660</v>
      </c>
      <c r="C121" s="40" t="s">
        <v>240</v>
      </c>
      <c r="D121" s="40">
        <v>0</v>
      </c>
      <c r="E121" s="40">
        <v>0</v>
      </c>
      <c r="F121">
        <v>0</v>
      </c>
      <c r="G121" s="37">
        <v>0</v>
      </c>
      <c r="H121" s="37">
        <v>0</v>
      </c>
      <c r="I121" s="37">
        <v>0</v>
      </c>
      <c r="J121" s="37">
        <v>0</v>
      </c>
      <c r="K121" s="37">
        <v>0</v>
      </c>
      <c r="L121" s="37">
        <v>0</v>
      </c>
      <c r="M121" s="37">
        <v>0</v>
      </c>
      <c r="N121" s="37">
        <v>0</v>
      </c>
      <c r="O121">
        <v>0</v>
      </c>
      <c r="P121">
        <v>0</v>
      </c>
      <c r="Q121">
        <v>0</v>
      </c>
      <c r="R121">
        <v>0</v>
      </c>
      <c r="S121">
        <v>0</v>
      </c>
      <c r="T121">
        <v>0</v>
      </c>
      <c r="U121" s="37">
        <v>0</v>
      </c>
      <c r="V121" s="37">
        <v>0</v>
      </c>
      <c r="W121" s="37">
        <v>0</v>
      </c>
      <c r="X121" s="37">
        <v>66750</v>
      </c>
      <c r="Y121">
        <v>0</v>
      </c>
      <c r="Z121" s="37">
        <v>0</v>
      </c>
      <c r="AA121" s="37">
        <v>0</v>
      </c>
      <c r="AB121">
        <v>0</v>
      </c>
      <c r="AC121" s="37">
        <v>0</v>
      </c>
      <c r="AD121">
        <v>0</v>
      </c>
      <c r="AE121">
        <v>0</v>
      </c>
      <c r="AF121">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v>0</v>
      </c>
      <c r="AZ121" s="37">
        <v>19083</v>
      </c>
      <c r="BA121" s="37">
        <v>0</v>
      </c>
      <c r="BB121" s="37">
        <v>0</v>
      </c>
      <c r="BC121" s="37">
        <v>0</v>
      </c>
      <c r="BD121" s="37">
        <v>0</v>
      </c>
      <c r="BE121" s="37">
        <v>0</v>
      </c>
      <c r="BF121" s="37">
        <v>0</v>
      </c>
      <c r="BG121" s="37">
        <v>0</v>
      </c>
      <c r="BH121" s="37">
        <v>0</v>
      </c>
      <c r="BI121" s="37">
        <v>0</v>
      </c>
      <c r="BJ121" s="37">
        <v>0</v>
      </c>
      <c r="BK121" s="37">
        <v>0</v>
      </c>
      <c r="BL121" s="37">
        <v>0</v>
      </c>
      <c r="BM121" s="37">
        <v>0</v>
      </c>
      <c r="BN121" s="37">
        <v>0</v>
      </c>
      <c r="BO121">
        <v>0</v>
      </c>
      <c r="BP121">
        <v>0</v>
      </c>
      <c r="BQ121">
        <v>0</v>
      </c>
      <c r="BR121" s="37">
        <v>0</v>
      </c>
      <c r="BS121" s="41"/>
    </row>
    <row r="122" spans="1:71" x14ac:dyDescent="0.2">
      <c r="A122" s="40" t="str">
        <f t="shared" si="10"/>
        <v>2022–23NWAY</v>
      </c>
      <c r="B122" s="40" t="s">
        <v>660</v>
      </c>
      <c r="C122" s="40" t="s">
        <v>241</v>
      </c>
      <c r="D122" s="40">
        <v>0</v>
      </c>
      <c r="E122" s="40">
        <v>0</v>
      </c>
      <c r="F122">
        <v>12472.17</v>
      </c>
      <c r="G122">
        <v>18373494.600000001</v>
      </c>
      <c r="H122">
        <v>0</v>
      </c>
      <c r="I122">
        <v>0</v>
      </c>
      <c r="J122">
        <v>0</v>
      </c>
      <c r="K122">
        <v>15007.56</v>
      </c>
      <c r="L122">
        <v>1395858.31</v>
      </c>
      <c r="M122">
        <v>29548.29</v>
      </c>
      <c r="N122">
        <v>435127.26</v>
      </c>
      <c r="O122">
        <v>0</v>
      </c>
      <c r="P122">
        <v>0</v>
      </c>
      <c r="Q122">
        <v>0</v>
      </c>
      <c r="R122">
        <v>0</v>
      </c>
      <c r="S122">
        <v>0</v>
      </c>
      <c r="T122">
        <v>0</v>
      </c>
      <c r="U122">
        <v>0</v>
      </c>
      <c r="V122">
        <v>0</v>
      </c>
      <c r="W122">
        <v>0</v>
      </c>
      <c r="X122">
        <v>21558.12</v>
      </c>
      <c r="Y122">
        <v>0</v>
      </c>
      <c r="Z122">
        <v>69175.89</v>
      </c>
      <c r="AA122">
        <v>0</v>
      </c>
      <c r="AB122">
        <v>0</v>
      </c>
      <c r="AC122">
        <v>0</v>
      </c>
      <c r="AD122">
        <v>1724855.35</v>
      </c>
      <c r="AE122">
        <v>72907.759999999995</v>
      </c>
      <c r="AF122">
        <v>2485648.39</v>
      </c>
      <c r="AG122">
        <v>328330.28000000003</v>
      </c>
      <c r="AH122">
        <v>374549.21</v>
      </c>
      <c r="AI122">
        <v>0</v>
      </c>
      <c r="AJ122">
        <v>7885680.46</v>
      </c>
      <c r="AK122">
        <v>1367836.08</v>
      </c>
      <c r="AL122">
        <v>72845.440000000002</v>
      </c>
      <c r="AM122">
        <v>5572187.2999999998</v>
      </c>
      <c r="AN122">
        <v>3800.64</v>
      </c>
      <c r="AO122">
        <v>36299.199999999997</v>
      </c>
      <c r="AP122">
        <v>19541.98</v>
      </c>
      <c r="AQ122">
        <v>178140</v>
      </c>
      <c r="AR122">
        <v>10333.290000000001</v>
      </c>
      <c r="AS122">
        <v>26995.4</v>
      </c>
      <c r="AT122">
        <v>75366.8</v>
      </c>
      <c r="AU122">
        <v>0</v>
      </c>
      <c r="AV122">
        <v>97119.360000000001</v>
      </c>
      <c r="AW122">
        <v>1060342.2</v>
      </c>
      <c r="AX122">
        <v>2462086.02</v>
      </c>
      <c r="AY122">
        <v>0</v>
      </c>
      <c r="AZ122">
        <v>1257921.3600000001</v>
      </c>
      <c r="BA122" s="37">
        <v>47074.34</v>
      </c>
      <c r="BB122">
        <v>663252.26</v>
      </c>
      <c r="BC122">
        <v>4732315.01</v>
      </c>
      <c r="BD122">
        <v>3056288.7</v>
      </c>
      <c r="BE122" s="37">
        <v>172465.5</v>
      </c>
      <c r="BF122">
        <v>17312.63</v>
      </c>
      <c r="BG122">
        <v>56504.89</v>
      </c>
      <c r="BH122">
        <v>3031.54</v>
      </c>
      <c r="BI122">
        <v>7996.32</v>
      </c>
      <c r="BJ122">
        <v>24472.48</v>
      </c>
      <c r="BK122">
        <v>8789635.8100000005</v>
      </c>
      <c r="BL122">
        <v>7390.22</v>
      </c>
      <c r="BM122">
        <v>189311.04</v>
      </c>
      <c r="BN122">
        <v>0</v>
      </c>
      <c r="BO122">
        <v>0</v>
      </c>
      <c r="BP122">
        <v>0</v>
      </c>
      <c r="BQ122">
        <v>0</v>
      </c>
      <c r="BR122">
        <v>962476.53</v>
      </c>
      <c r="BS122" s="41"/>
    </row>
    <row r="123" spans="1:71" x14ac:dyDescent="0.2">
      <c r="A123" s="40" t="str">
        <f t="shared" si="10"/>
        <v>2022–23NZ</v>
      </c>
      <c r="B123" s="40" t="s">
        <v>660</v>
      </c>
      <c r="C123" s="40" t="s">
        <v>242</v>
      </c>
      <c r="D123" s="40">
        <v>1808674.66</v>
      </c>
      <c r="E123" s="40">
        <v>36141330.789999999</v>
      </c>
      <c r="F123">
        <v>67839445.269999996</v>
      </c>
      <c r="G123">
        <v>31599978.329999998</v>
      </c>
      <c r="H123">
        <v>40533902.560000002</v>
      </c>
      <c r="I123" s="37">
        <v>99270116.25</v>
      </c>
      <c r="J123">
        <v>12211850.6</v>
      </c>
      <c r="K123">
        <v>8727387.6999999993</v>
      </c>
      <c r="L123">
        <v>994171.7</v>
      </c>
      <c r="M123">
        <v>59404230.299999997</v>
      </c>
      <c r="N123" s="37">
        <v>97711724.230000004</v>
      </c>
      <c r="O123">
        <v>8118.55</v>
      </c>
      <c r="P123">
        <v>69477.19</v>
      </c>
      <c r="Q123">
        <v>0</v>
      </c>
      <c r="R123">
        <v>261229.28</v>
      </c>
      <c r="S123">
        <v>39116345.909999996</v>
      </c>
      <c r="T123">
        <v>26590401.050000001</v>
      </c>
      <c r="U123">
        <v>12619.32</v>
      </c>
      <c r="V123">
        <v>1657173.68</v>
      </c>
      <c r="W123">
        <v>4734.1499999999996</v>
      </c>
      <c r="X123">
        <v>4860604.28</v>
      </c>
      <c r="Y123">
        <v>0</v>
      </c>
      <c r="Z123">
        <v>175303809.46000001</v>
      </c>
      <c r="AA123">
        <v>0</v>
      </c>
      <c r="AB123">
        <v>0</v>
      </c>
      <c r="AC123">
        <v>85005.42</v>
      </c>
      <c r="AD123">
        <v>12390.39</v>
      </c>
      <c r="AE123">
        <v>711080.34</v>
      </c>
      <c r="AF123">
        <v>409595.98</v>
      </c>
      <c r="AG123">
        <v>10542076.73</v>
      </c>
      <c r="AH123">
        <v>7565763.3200000003</v>
      </c>
      <c r="AI123">
        <v>8088007.6900000004</v>
      </c>
      <c r="AJ123">
        <v>0</v>
      </c>
      <c r="AK123">
        <v>1234720.71</v>
      </c>
      <c r="AL123">
        <v>5393057.1500000004</v>
      </c>
      <c r="AM123">
        <v>8034345.9800000004</v>
      </c>
      <c r="AN123">
        <v>197980.49</v>
      </c>
      <c r="AO123">
        <v>539624.41</v>
      </c>
      <c r="AP123">
        <v>19445248.550000001</v>
      </c>
      <c r="AQ123">
        <v>44654174.710000001</v>
      </c>
      <c r="AR123">
        <v>2192127.54</v>
      </c>
      <c r="AS123" s="37">
        <v>5680770.6399999997</v>
      </c>
      <c r="AT123">
        <v>8131351.4199999999</v>
      </c>
      <c r="AU123">
        <v>14319492.220000001</v>
      </c>
      <c r="AV123">
        <v>16403990.390000001</v>
      </c>
      <c r="AW123">
        <v>3064884.15</v>
      </c>
      <c r="AX123">
        <v>33547392.52</v>
      </c>
      <c r="AY123">
        <v>7569544.0300000003</v>
      </c>
      <c r="AZ123">
        <v>37462663.509999998</v>
      </c>
      <c r="BA123">
        <v>1139426.3700000001</v>
      </c>
      <c r="BB123">
        <v>12016839.210000001</v>
      </c>
      <c r="BC123">
        <v>19314870.609999999</v>
      </c>
      <c r="BD123">
        <v>36181023.240000002</v>
      </c>
      <c r="BE123" s="37">
        <v>26184718.600000001</v>
      </c>
      <c r="BF123">
        <v>492481.81</v>
      </c>
      <c r="BG123">
        <v>3082210.34</v>
      </c>
      <c r="BH123">
        <v>63881.89</v>
      </c>
      <c r="BI123">
        <v>5245610.24</v>
      </c>
      <c r="BJ123">
        <v>9926.18</v>
      </c>
      <c r="BK123" s="37">
        <v>5465148.5899999999</v>
      </c>
      <c r="BL123">
        <v>331997.11</v>
      </c>
      <c r="BM123" s="37">
        <v>20649442.07</v>
      </c>
      <c r="BN123">
        <v>263488.62</v>
      </c>
      <c r="BO123">
        <v>45533.38</v>
      </c>
      <c r="BP123">
        <v>0</v>
      </c>
      <c r="BQ123">
        <v>2185375.2599999998</v>
      </c>
      <c r="BR123">
        <v>42316980.009999998</v>
      </c>
      <c r="BS123" s="41"/>
    </row>
    <row r="124" spans="1:71" x14ac:dyDescent="0.2">
      <c r="A124" s="40" t="str">
        <f t="shared" si="10"/>
        <v>2022–23OMAN</v>
      </c>
      <c r="B124" s="40" t="s">
        <v>660</v>
      </c>
      <c r="C124" s="40" t="s">
        <v>243</v>
      </c>
      <c r="D124" s="40">
        <v>0</v>
      </c>
      <c r="E124" s="40">
        <v>0</v>
      </c>
      <c r="F124">
        <v>0</v>
      </c>
      <c r="G124" s="37">
        <v>71438.34</v>
      </c>
      <c r="H124">
        <v>193792.46</v>
      </c>
      <c r="I124">
        <v>0</v>
      </c>
      <c r="J124">
        <v>0</v>
      </c>
      <c r="K124" s="37">
        <v>0</v>
      </c>
      <c r="L124" s="37">
        <v>0</v>
      </c>
      <c r="M124">
        <v>0</v>
      </c>
      <c r="N124" s="37">
        <v>0</v>
      </c>
      <c r="O124">
        <v>0</v>
      </c>
      <c r="P124" s="37">
        <v>0</v>
      </c>
      <c r="Q124" s="37">
        <v>0</v>
      </c>
      <c r="R124" s="37">
        <v>0</v>
      </c>
      <c r="S124" s="37">
        <v>0</v>
      </c>
      <c r="T124">
        <v>0</v>
      </c>
      <c r="U124">
        <v>0</v>
      </c>
      <c r="V124" s="37">
        <v>0</v>
      </c>
      <c r="W124" s="37">
        <v>0</v>
      </c>
      <c r="X124" s="37">
        <v>46743.39</v>
      </c>
      <c r="Y124">
        <v>0</v>
      </c>
      <c r="Z124" s="37">
        <v>6258381.7800000003</v>
      </c>
      <c r="AA124">
        <v>0</v>
      </c>
      <c r="AB124">
        <v>0</v>
      </c>
      <c r="AC124" s="37">
        <v>0</v>
      </c>
      <c r="AD124">
        <v>0</v>
      </c>
      <c r="AE124" s="37">
        <v>0</v>
      </c>
      <c r="AF124" s="37">
        <v>0</v>
      </c>
      <c r="AG124" s="37">
        <v>0</v>
      </c>
      <c r="AH124" s="37">
        <v>0</v>
      </c>
      <c r="AI124" s="37">
        <v>0</v>
      </c>
      <c r="AJ124">
        <v>20306757.350000001</v>
      </c>
      <c r="AK124" s="37">
        <v>0</v>
      </c>
      <c r="AL124" s="37">
        <v>0</v>
      </c>
      <c r="AM124" s="37">
        <v>0</v>
      </c>
      <c r="AN124">
        <v>0</v>
      </c>
      <c r="AO124" s="37">
        <v>0</v>
      </c>
      <c r="AP124" s="37">
        <v>0</v>
      </c>
      <c r="AQ124" s="37">
        <v>0</v>
      </c>
      <c r="AR124">
        <v>0</v>
      </c>
      <c r="AS124" s="37">
        <v>2450.0100000000002</v>
      </c>
      <c r="AT124" s="37">
        <v>0</v>
      </c>
      <c r="AU124" s="37">
        <v>0</v>
      </c>
      <c r="AV124" s="37">
        <v>0</v>
      </c>
      <c r="AW124" s="37">
        <v>4603.78</v>
      </c>
      <c r="AX124" s="37">
        <v>0</v>
      </c>
      <c r="AY124" s="37">
        <v>0</v>
      </c>
      <c r="AZ124" s="37">
        <v>8512.77</v>
      </c>
      <c r="BA124" s="37">
        <v>0</v>
      </c>
      <c r="BB124" s="37">
        <v>0</v>
      </c>
      <c r="BC124" s="37">
        <v>33614.559999999998</v>
      </c>
      <c r="BD124" s="37">
        <v>266306.90000000002</v>
      </c>
      <c r="BE124" s="37">
        <v>0</v>
      </c>
      <c r="BF124" s="37">
        <v>0</v>
      </c>
      <c r="BG124" s="37">
        <v>0</v>
      </c>
      <c r="BH124" s="37">
        <v>0</v>
      </c>
      <c r="BI124" s="37">
        <v>0</v>
      </c>
      <c r="BJ124" s="37">
        <v>0</v>
      </c>
      <c r="BK124" s="37">
        <v>0</v>
      </c>
      <c r="BL124" s="37">
        <v>0</v>
      </c>
      <c r="BM124" s="37">
        <v>0</v>
      </c>
      <c r="BN124" s="37">
        <v>0</v>
      </c>
      <c r="BO124">
        <v>0</v>
      </c>
      <c r="BP124">
        <v>0</v>
      </c>
      <c r="BQ124" s="37">
        <v>0</v>
      </c>
      <c r="BR124" s="37">
        <v>147715.22</v>
      </c>
      <c r="BS124" s="41"/>
    </row>
    <row r="125" spans="1:71" x14ac:dyDescent="0.2">
      <c r="A125" s="40" t="str">
        <f t="shared" si="10"/>
        <v>2022–23PAKI</v>
      </c>
      <c r="B125" s="40" t="s">
        <v>660</v>
      </c>
      <c r="C125" s="40" t="s">
        <v>244</v>
      </c>
      <c r="D125" s="40">
        <v>0</v>
      </c>
      <c r="E125" s="40">
        <v>0</v>
      </c>
      <c r="F125">
        <v>0</v>
      </c>
      <c r="G125">
        <v>0</v>
      </c>
      <c r="H125">
        <v>4112800.22</v>
      </c>
      <c r="I125">
        <v>564477.85</v>
      </c>
      <c r="J125">
        <v>162259.57</v>
      </c>
      <c r="K125" s="37">
        <v>86633.8</v>
      </c>
      <c r="L125">
        <v>0</v>
      </c>
      <c r="M125">
        <v>154827.49</v>
      </c>
      <c r="N125">
        <v>3926.3</v>
      </c>
      <c r="O125">
        <v>0</v>
      </c>
      <c r="P125">
        <v>0</v>
      </c>
      <c r="Q125">
        <v>0</v>
      </c>
      <c r="R125">
        <v>0</v>
      </c>
      <c r="S125">
        <v>0</v>
      </c>
      <c r="T125">
        <v>0</v>
      </c>
      <c r="U125">
        <v>941177.36</v>
      </c>
      <c r="V125">
        <v>394776.06</v>
      </c>
      <c r="W125">
        <v>0</v>
      </c>
      <c r="X125">
        <v>56885.07</v>
      </c>
      <c r="Y125">
        <v>0</v>
      </c>
      <c r="Z125">
        <v>80370420.810000002</v>
      </c>
      <c r="AA125">
        <v>0</v>
      </c>
      <c r="AB125">
        <v>0</v>
      </c>
      <c r="AC125">
        <v>0</v>
      </c>
      <c r="AD125">
        <v>0</v>
      </c>
      <c r="AE125">
        <v>0</v>
      </c>
      <c r="AF125">
        <v>149584.17000000001</v>
      </c>
      <c r="AG125">
        <v>0</v>
      </c>
      <c r="AH125">
        <v>0</v>
      </c>
      <c r="AI125">
        <v>2157.34</v>
      </c>
      <c r="AJ125">
        <v>0</v>
      </c>
      <c r="AK125">
        <v>0</v>
      </c>
      <c r="AL125">
        <v>0</v>
      </c>
      <c r="AM125">
        <v>1489.19</v>
      </c>
      <c r="AN125">
        <v>437591.98</v>
      </c>
      <c r="AO125">
        <v>2765.08</v>
      </c>
      <c r="AP125">
        <v>0</v>
      </c>
      <c r="AQ125">
        <v>3101.25</v>
      </c>
      <c r="AR125" s="37">
        <v>36936391.560000002</v>
      </c>
      <c r="AS125">
        <v>85121.86</v>
      </c>
      <c r="AT125">
        <v>0</v>
      </c>
      <c r="AU125">
        <v>0</v>
      </c>
      <c r="AV125">
        <v>525705.43000000005</v>
      </c>
      <c r="AW125">
        <v>0</v>
      </c>
      <c r="AX125" s="37">
        <v>0</v>
      </c>
      <c r="AY125">
        <v>0</v>
      </c>
      <c r="AZ125">
        <v>47430.21</v>
      </c>
      <c r="BA125">
        <v>0</v>
      </c>
      <c r="BB125">
        <v>0</v>
      </c>
      <c r="BC125">
        <v>12420.71</v>
      </c>
      <c r="BD125">
        <v>11085.98</v>
      </c>
      <c r="BE125">
        <v>0</v>
      </c>
      <c r="BF125">
        <v>141606.69</v>
      </c>
      <c r="BG125">
        <v>4231840.67</v>
      </c>
      <c r="BH125">
        <v>90956.61</v>
      </c>
      <c r="BI125">
        <v>22231643.989999998</v>
      </c>
      <c r="BJ125">
        <v>549407.63</v>
      </c>
      <c r="BK125">
        <v>1211154.54</v>
      </c>
      <c r="BL125">
        <v>0</v>
      </c>
      <c r="BM125" s="37">
        <v>1834415.61</v>
      </c>
      <c r="BN125">
        <v>0</v>
      </c>
      <c r="BO125">
        <v>0</v>
      </c>
      <c r="BP125">
        <v>0</v>
      </c>
      <c r="BQ125">
        <v>0</v>
      </c>
      <c r="BR125">
        <v>2177936.4</v>
      </c>
      <c r="BS125" s="41"/>
    </row>
    <row r="126" spans="1:71" x14ac:dyDescent="0.2">
      <c r="A126" s="40" t="str">
        <f t="shared" si="10"/>
        <v>2022–23PERU</v>
      </c>
      <c r="B126" s="40" t="s">
        <v>660</v>
      </c>
      <c r="C126" s="40" t="s">
        <v>246</v>
      </c>
      <c r="D126" s="40">
        <v>0</v>
      </c>
      <c r="E126" s="40">
        <v>0</v>
      </c>
      <c r="F126">
        <v>0</v>
      </c>
      <c r="G126" s="37">
        <v>289689.92</v>
      </c>
      <c r="H126" s="37">
        <v>0</v>
      </c>
      <c r="I126" s="37">
        <v>1283828.27</v>
      </c>
      <c r="J126" s="37">
        <v>0</v>
      </c>
      <c r="K126" s="37">
        <v>2254635.1</v>
      </c>
      <c r="L126">
        <v>2759600.03</v>
      </c>
      <c r="M126" s="37">
        <v>109243.95</v>
      </c>
      <c r="N126" s="37">
        <v>0</v>
      </c>
      <c r="O126">
        <v>0</v>
      </c>
      <c r="P126">
        <v>0</v>
      </c>
      <c r="Q126">
        <v>12095.5</v>
      </c>
      <c r="R126">
        <v>0</v>
      </c>
      <c r="S126">
        <v>206919.14</v>
      </c>
      <c r="T126">
        <v>0</v>
      </c>
      <c r="U126">
        <v>0</v>
      </c>
      <c r="V126">
        <v>0</v>
      </c>
      <c r="W126">
        <v>0</v>
      </c>
      <c r="X126" s="37">
        <v>1186301.8400000001</v>
      </c>
      <c r="Y126">
        <v>0</v>
      </c>
      <c r="Z126">
        <v>0</v>
      </c>
      <c r="AA126">
        <v>0</v>
      </c>
      <c r="AB126">
        <v>0</v>
      </c>
      <c r="AC126">
        <v>17818.57</v>
      </c>
      <c r="AD126">
        <v>0</v>
      </c>
      <c r="AE126" s="37">
        <v>0</v>
      </c>
      <c r="AF126">
        <v>37985.71</v>
      </c>
      <c r="AG126" s="37">
        <v>27641.46</v>
      </c>
      <c r="AH126">
        <v>0</v>
      </c>
      <c r="AI126" s="37">
        <v>15619.22</v>
      </c>
      <c r="AJ126" s="37">
        <v>234784.42</v>
      </c>
      <c r="AK126" s="37">
        <v>0</v>
      </c>
      <c r="AL126" s="37">
        <v>0</v>
      </c>
      <c r="AM126" s="37">
        <v>2323272.79</v>
      </c>
      <c r="AN126" s="37">
        <v>0</v>
      </c>
      <c r="AO126" s="37">
        <v>0</v>
      </c>
      <c r="AP126" s="37">
        <v>0</v>
      </c>
      <c r="AQ126" s="37">
        <v>0</v>
      </c>
      <c r="AR126" s="37">
        <v>78310.080000000002</v>
      </c>
      <c r="AS126" s="37">
        <v>71590.62</v>
      </c>
      <c r="AT126" s="37">
        <v>0</v>
      </c>
      <c r="AU126" s="37">
        <v>0</v>
      </c>
      <c r="AV126" s="37">
        <v>0</v>
      </c>
      <c r="AW126" s="37">
        <v>1447.75</v>
      </c>
      <c r="AX126" s="37">
        <v>1581701.36</v>
      </c>
      <c r="AY126" s="37">
        <v>0</v>
      </c>
      <c r="AZ126" s="37">
        <v>16321.73</v>
      </c>
      <c r="BA126" s="37">
        <v>0</v>
      </c>
      <c r="BB126" s="37">
        <v>0</v>
      </c>
      <c r="BC126" s="37">
        <v>4514.03</v>
      </c>
      <c r="BD126" s="37">
        <v>752358.6</v>
      </c>
      <c r="BE126" s="37">
        <v>2152.4899999999998</v>
      </c>
      <c r="BF126" s="37">
        <v>0</v>
      </c>
      <c r="BG126" s="37">
        <v>0</v>
      </c>
      <c r="BH126" s="37">
        <v>0</v>
      </c>
      <c r="BI126" s="37">
        <v>224857.86</v>
      </c>
      <c r="BJ126">
        <v>1007.42</v>
      </c>
      <c r="BK126" s="37">
        <v>0</v>
      </c>
      <c r="BL126" s="37">
        <v>0</v>
      </c>
      <c r="BM126" s="37">
        <v>96095.22</v>
      </c>
      <c r="BN126">
        <v>0</v>
      </c>
      <c r="BO126">
        <v>0</v>
      </c>
      <c r="BP126">
        <v>0</v>
      </c>
      <c r="BQ126">
        <v>0</v>
      </c>
      <c r="BR126" s="37">
        <v>1095855.24</v>
      </c>
      <c r="BS126" s="41"/>
    </row>
    <row r="127" spans="1:71" x14ac:dyDescent="0.2">
      <c r="A127" s="40" t="str">
        <f t="shared" si="10"/>
        <v>2022–23PHIL</v>
      </c>
      <c r="B127" s="40" t="s">
        <v>660</v>
      </c>
      <c r="C127" s="40" t="s">
        <v>247</v>
      </c>
      <c r="D127" s="40">
        <v>0</v>
      </c>
      <c r="E127" s="40">
        <v>0</v>
      </c>
      <c r="F127">
        <v>29437.11</v>
      </c>
      <c r="G127">
        <v>916530.16</v>
      </c>
      <c r="H127">
        <v>484691.97</v>
      </c>
      <c r="I127">
        <v>11663747.109999999</v>
      </c>
      <c r="J127">
        <v>9502.24</v>
      </c>
      <c r="K127">
        <v>18906.919999999998</v>
      </c>
      <c r="L127">
        <v>0</v>
      </c>
      <c r="M127">
        <v>1176182.8400000001</v>
      </c>
      <c r="N127" s="37">
        <v>162728.68</v>
      </c>
      <c r="O127">
        <v>0</v>
      </c>
      <c r="P127">
        <v>0</v>
      </c>
      <c r="Q127">
        <v>0</v>
      </c>
      <c r="R127">
        <v>0</v>
      </c>
      <c r="S127" s="37">
        <v>0</v>
      </c>
      <c r="T127">
        <v>0</v>
      </c>
      <c r="U127">
        <v>0</v>
      </c>
      <c r="V127" s="37">
        <v>0</v>
      </c>
      <c r="W127">
        <v>0</v>
      </c>
      <c r="X127" s="37">
        <v>1833463.61</v>
      </c>
      <c r="Y127">
        <v>0</v>
      </c>
      <c r="Z127" s="37">
        <v>0</v>
      </c>
      <c r="AA127">
        <v>0</v>
      </c>
      <c r="AB127">
        <v>0</v>
      </c>
      <c r="AC127">
        <v>77535.25</v>
      </c>
      <c r="AD127">
        <v>0</v>
      </c>
      <c r="AE127" s="37">
        <v>0</v>
      </c>
      <c r="AF127">
        <v>533522.41</v>
      </c>
      <c r="AG127" s="37">
        <v>372397.36</v>
      </c>
      <c r="AH127" s="37">
        <v>0</v>
      </c>
      <c r="AI127" s="37">
        <v>168812.48</v>
      </c>
      <c r="AJ127" s="37">
        <v>224978.65</v>
      </c>
      <c r="AK127">
        <v>0</v>
      </c>
      <c r="AL127" s="37">
        <v>87297.04</v>
      </c>
      <c r="AM127" s="37">
        <v>34113274.939999998</v>
      </c>
      <c r="AN127">
        <v>0</v>
      </c>
      <c r="AO127" s="37">
        <v>2063730.63</v>
      </c>
      <c r="AP127" s="37">
        <v>93508.95</v>
      </c>
      <c r="AQ127" s="37">
        <v>1702384.06</v>
      </c>
      <c r="AR127" s="37">
        <v>123314.25</v>
      </c>
      <c r="AS127" s="37">
        <v>98156.13</v>
      </c>
      <c r="AT127" s="37">
        <v>75797.09</v>
      </c>
      <c r="AU127" s="37">
        <v>54728340.149999999</v>
      </c>
      <c r="AV127" s="37">
        <v>700355.18</v>
      </c>
      <c r="AW127" s="37">
        <v>962940.33</v>
      </c>
      <c r="AX127" s="37">
        <v>2139373.5</v>
      </c>
      <c r="AY127" s="37">
        <v>0</v>
      </c>
      <c r="AZ127" s="37">
        <v>5015703.12</v>
      </c>
      <c r="BA127" s="37">
        <v>2723398.32</v>
      </c>
      <c r="BB127" s="37">
        <v>985410.4</v>
      </c>
      <c r="BC127" s="37">
        <v>20467395.489999998</v>
      </c>
      <c r="BD127" s="37">
        <v>2221982.98</v>
      </c>
      <c r="BE127">
        <v>5109510.6500000004</v>
      </c>
      <c r="BF127" s="37">
        <v>243224.1</v>
      </c>
      <c r="BG127" s="37">
        <v>953803.15</v>
      </c>
      <c r="BH127" s="37">
        <v>3447</v>
      </c>
      <c r="BI127" s="37">
        <v>1739330.89</v>
      </c>
      <c r="BJ127" s="37">
        <v>1060.6400000000001</v>
      </c>
      <c r="BK127" s="37">
        <v>705586.86</v>
      </c>
      <c r="BL127">
        <v>1227171.47</v>
      </c>
      <c r="BM127" s="37">
        <v>6142722.9699999997</v>
      </c>
      <c r="BN127" s="37">
        <v>0</v>
      </c>
      <c r="BO127">
        <v>0</v>
      </c>
      <c r="BP127">
        <v>0</v>
      </c>
      <c r="BQ127">
        <v>0</v>
      </c>
      <c r="BR127" s="37">
        <v>14449444.859999999</v>
      </c>
      <c r="BS127" s="41"/>
    </row>
    <row r="128" spans="1:71" x14ac:dyDescent="0.2">
      <c r="A128" s="40" t="str">
        <f t="shared" si="10"/>
        <v>2022–23PITC</v>
      </c>
      <c r="B128" s="40" t="s">
        <v>660</v>
      </c>
      <c r="C128" s="40" t="s">
        <v>248</v>
      </c>
      <c r="D128" s="40">
        <v>0</v>
      </c>
      <c r="E128" s="40">
        <v>0</v>
      </c>
      <c r="F128">
        <v>0</v>
      </c>
      <c r="G128">
        <v>0</v>
      </c>
      <c r="H128">
        <v>0</v>
      </c>
      <c r="I128">
        <v>0</v>
      </c>
      <c r="J128">
        <v>0</v>
      </c>
      <c r="K128" s="37">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6840.9</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s="41"/>
    </row>
    <row r="129" spans="1:71" x14ac:dyDescent="0.2">
      <c r="A129" s="40" t="str">
        <f t="shared" si="10"/>
        <v>2022–23PLYN</v>
      </c>
      <c r="B129" s="40" t="s">
        <v>660</v>
      </c>
      <c r="C129" s="40" t="s">
        <v>249</v>
      </c>
      <c r="D129" s="40">
        <v>0</v>
      </c>
      <c r="E129" s="40">
        <v>0</v>
      </c>
      <c r="F129">
        <v>0</v>
      </c>
      <c r="G129">
        <v>0</v>
      </c>
      <c r="H129">
        <v>0</v>
      </c>
      <c r="I129" s="37">
        <v>36786.83</v>
      </c>
      <c r="J129">
        <v>0</v>
      </c>
      <c r="K129" s="37">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s="37">
        <v>0</v>
      </c>
      <c r="AF129">
        <v>0</v>
      </c>
      <c r="AG129">
        <v>0</v>
      </c>
      <c r="AH129">
        <v>0</v>
      </c>
      <c r="AI129">
        <v>0</v>
      </c>
      <c r="AJ129">
        <v>0</v>
      </c>
      <c r="AK129">
        <v>0</v>
      </c>
      <c r="AL129">
        <v>0</v>
      </c>
      <c r="AM129" s="37">
        <v>0</v>
      </c>
      <c r="AN129">
        <v>0</v>
      </c>
      <c r="AO129" s="37">
        <v>0</v>
      </c>
      <c r="AP129">
        <v>0</v>
      </c>
      <c r="AQ129">
        <v>0</v>
      </c>
      <c r="AR129" s="37">
        <v>3882.77</v>
      </c>
      <c r="AS129" s="37">
        <v>5936.48</v>
      </c>
      <c r="AT129">
        <v>0</v>
      </c>
      <c r="AU129">
        <v>0</v>
      </c>
      <c r="AV129">
        <v>1569.75</v>
      </c>
      <c r="AW129">
        <v>0</v>
      </c>
      <c r="AX129" s="37">
        <v>0</v>
      </c>
      <c r="AY129">
        <v>0</v>
      </c>
      <c r="AZ129" s="37">
        <v>46117.22</v>
      </c>
      <c r="BA129">
        <v>0</v>
      </c>
      <c r="BB129">
        <v>0</v>
      </c>
      <c r="BC129">
        <v>4507.13</v>
      </c>
      <c r="BD129">
        <v>8925.91</v>
      </c>
      <c r="BE129">
        <v>1250111.44</v>
      </c>
      <c r="BF129">
        <v>0</v>
      </c>
      <c r="BG129">
        <v>84068.73</v>
      </c>
      <c r="BH129">
        <v>0</v>
      </c>
      <c r="BI129">
        <v>15749.55</v>
      </c>
      <c r="BJ129" s="37">
        <v>0</v>
      </c>
      <c r="BK129" s="37">
        <v>0</v>
      </c>
      <c r="BL129" s="37">
        <v>0</v>
      </c>
      <c r="BM129" s="37">
        <v>18299.32</v>
      </c>
      <c r="BN129" s="37">
        <v>0</v>
      </c>
      <c r="BO129">
        <v>0</v>
      </c>
      <c r="BP129">
        <v>0</v>
      </c>
      <c r="BQ129">
        <v>0</v>
      </c>
      <c r="BR129" s="37">
        <v>19830.650000000001</v>
      </c>
      <c r="BS129" s="41"/>
    </row>
    <row r="130" spans="1:71" x14ac:dyDescent="0.2">
      <c r="A130" s="40" t="str">
        <f t="shared" si="10"/>
        <v>2022–23PNG</v>
      </c>
      <c r="B130" s="40" t="s">
        <v>660</v>
      </c>
      <c r="C130" s="40" t="s">
        <v>250</v>
      </c>
      <c r="D130" s="40">
        <v>0</v>
      </c>
      <c r="E130" s="40">
        <v>126547.26</v>
      </c>
      <c r="F130">
        <v>0</v>
      </c>
      <c r="G130">
        <v>1352697.3</v>
      </c>
      <c r="H130">
        <v>0</v>
      </c>
      <c r="I130">
        <v>1258.21</v>
      </c>
      <c r="J130">
        <v>21167.37</v>
      </c>
      <c r="K130">
        <v>14850442.449999999</v>
      </c>
      <c r="L130">
        <v>2755527.1</v>
      </c>
      <c r="M130">
        <v>0</v>
      </c>
      <c r="N130">
        <v>8051.5</v>
      </c>
      <c r="O130">
        <v>0</v>
      </c>
      <c r="P130">
        <v>14750</v>
      </c>
      <c r="Q130">
        <v>182342.88</v>
      </c>
      <c r="R130">
        <v>0</v>
      </c>
      <c r="S130">
        <v>1093182.57</v>
      </c>
      <c r="T130">
        <v>0</v>
      </c>
      <c r="U130">
        <v>0</v>
      </c>
      <c r="V130">
        <v>45369.96</v>
      </c>
      <c r="W130">
        <v>5688637.4800000004</v>
      </c>
      <c r="X130">
        <v>0</v>
      </c>
      <c r="Y130">
        <v>0</v>
      </c>
      <c r="Z130">
        <v>89706.63</v>
      </c>
      <c r="AA130">
        <v>3113896.64</v>
      </c>
      <c r="AB130">
        <v>0</v>
      </c>
      <c r="AC130">
        <v>143215.32</v>
      </c>
      <c r="AD130">
        <v>0</v>
      </c>
      <c r="AE130">
        <v>0</v>
      </c>
      <c r="AF130">
        <v>200000</v>
      </c>
      <c r="AG130">
        <v>0</v>
      </c>
      <c r="AH130">
        <v>0</v>
      </c>
      <c r="AI130">
        <v>152643.41</v>
      </c>
      <c r="AJ130" s="37">
        <v>0</v>
      </c>
      <c r="AK130">
        <v>0</v>
      </c>
      <c r="AL130">
        <v>0</v>
      </c>
      <c r="AM130">
        <v>199239.74</v>
      </c>
      <c r="AN130">
        <v>0</v>
      </c>
      <c r="AO130">
        <v>39964.86</v>
      </c>
      <c r="AP130">
        <v>2857213.1</v>
      </c>
      <c r="AQ130">
        <v>1150.03</v>
      </c>
      <c r="AR130">
        <v>13372.12</v>
      </c>
      <c r="AS130">
        <v>4089.74</v>
      </c>
      <c r="AT130">
        <v>6782.71</v>
      </c>
      <c r="AU130" s="37">
        <v>82614159.010000005</v>
      </c>
      <c r="AV130">
        <v>45456.99</v>
      </c>
      <c r="AW130">
        <v>8690591.1600000001</v>
      </c>
      <c r="AX130">
        <v>4796497.5</v>
      </c>
      <c r="AY130">
        <v>0</v>
      </c>
      <c r="AZ130">
        <v>9007384.0600000005</v>
      </c>
      <c r="BA130">
        <v>118000.1</v>
      </c>
      <c r="BB130">
        <v>261378.1</v>
      </c>
      <c r="BC130">
        <v>200030.85</v>
      </c>
      <c r="BD130">
        <v>4097339.73</v>
      </c>
      <c r="BE130">
        <v>8083947.3700000001</v>
      </c>
      <c r="BF130">
        <v>0</v>
      </c>
      <c r="BG130">
        <v>4725.1899999999996</v>
      </c>
      <c r="BH130">
        <v>11079.32</v>
      </c>
      <c r="BI130">
        <v>22551.73</v>
      </c>
      <c r="BJ130">
        <v>0</v>
      </c>
      <c r="BK130">
        <v>736847.94</v>
      </c>
      <c r="BL130">
        <v>0</v>
      </c>
      <c r="BM130">
        <v>39394.04</v>
      </c>
      <c r="BN130">
        <v>14390.44</v>
      </c>
      <c r="BO130">
        <v>0</v>
      </c>
      <c r="BP130">
        <v>0</v>
      </c>
      <c r="BQ130">
        <v>2389533734.6900001</v>
      </c>
      <c r="BR130" s="37">
        <v>12582422.369999999</v>
      </c>
      <c r="BS130" s="41"/>
    </row>
    <row r="131" spans="1:71" x14ac:dyDescent="0.2">
      <c r="A131" s="40" t="str">
        <f t="shared" ref="A131:A194" si="12">B131&amp;C131</f>
        <v>2022–23PNMA</v>
      </c>
      <c r="B131" s="40" t="s">
        <v>660</v>
      </c>
      <c r="C131" s="40" t="s">
        <v>251</v>
      </c>
      <c r="D131" s="40">
        <v>0</v>
      </c>
      <c r="E131" s="40">
        <v>0</v>
      </c>
      <c r="F131">
        <v>0</v>
      </c>
      <c r="G131">
        <v>0</v>
      </c>
      <c r="H131">
        <v>0</v>
      </c>
      <c r="I131">
        <v>0</v>
      </c>
      <c r="J131">
        <v>0</v>
      </c>
      <c r="K131">
        <v>0</v>
      </c>
      <c r="L131">
        <v>0</v>
      </c>
      <c r="M131">
        <v>0</v>
      </c>
      <c r="N131">
        <v>0</v>
      </c>
      <c r="O131">
        <v>10061.49</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s="37">
        <v>0</v>
      </c>
      <c r="BE131">
        <v>0</v>
      </c>
      <c r="BF131">
        <v>0</v>
      </c>
      <c r="BG131">
        <v>0</v>
      </c>
      <c r="BH131">
        <v>0</v>
      </c>
      <c r="BI131">
        <v>0</v>
      </c>
      <c r="BJ131">
        <v>0</v>
      </c>
      <c r="BK131">
        <v>0</v>
      </c>
      <c r="BL131">
        <v>0</v>
      </c>
      <c r="BM131">
        <v>0</v>
      </c>
      <c r="BN131">
        <v>0</v>
      </c>
      <c r="BO131">
        <v>0</v>
      </c>
      <c r="BP131">
        <v>0</v>
      </c>
      <c r="BQ131">
        <v>0</v>
      </c>
      <c r="BR131">
        <v>0</v>
      </c>
      <c r="BS131" s="41"/>
    </row>
    <row r="132" spans="1:71" x14ac:dyDescent="0.2">
      <c r="A132" s="40" t="str">
        <f t="shared" si="12"/>
        <v>2022–23POLA</v>
      </c>
      <c r="B132" s="40" t="s">
        <v>660</v>
      </c>
      <c r="C132" s="40" t="s">
        <v>252</v>
      </c>
      <c r="D132" s="40">
        <v>0</v>
      </c>
      <c r="E132" s="40">
        <v>0</v>
      </c>
      <c r="F132">
        <v>63682.14</v>
      </c>
      <c r="G132">
        <v>19571933.210000001</v>
      </c>
      <c r="H132">
        <v>9566266.7400000002</v>
      </c>
      <c r="I132">
        <v>3109776.49</v>
      </c>
      <c r="J132">
        <v>6178.79</v>
      </c>
      <c r="K132">
        <v>650500.03</v>
      </c>
      <c r="L132">
        <v>506529.57</v>
      </c>
      <c r="M132">
        <v>375853.98</v>
      </c>
      <c r="N132" s="37">
        <v>1880379.77</v>
      </c>
      <c r="O132">
        <v>0</v>
      </c>
      <c r="P132">
        <v>0</v>
      </c>
      <c r="Q132">
        <v>0</v>
      </c>
      <c r="R132">
        <v>0</v>
      </c>
      <c r="S132">
        <v>3156766.16</v>
      </c>
      <c r="T132">
        <v>0</v>
      </c>
      <c r="U132">
        <v>0</v>
      </c>
      <c r="V132">
        <v>0</v>
      </c>
      <c r="W132">
        <v>0</v>
      </c>
      <c r="X132">
        <v>160697.1</v>
      </c>
      <c r="Y132">
        <v>0</v>
      </c>
      <c r="Z132">
        <v>274454.34000000003</v>
      </c>
      <c r="AA132">
        <v>0</v>
      </c>
      <c r="AB132">
        <v>0</v>
      </c>
      <c r="AC132">
        <v>0</v>
      </c>
      <c r="AD132">
        <v>0</v>
      </c>
      <c r="AE132">
        <v>2153403.64</v>
      </c>
      <c r="AF132">
        <v>224682.53</v>
      </c>
      <c r="AG132">
        <v>124188.1</v>
      </c>
      <c r="AH132">
        <v>1403737.67</v>
      </c>
      <c r="AI132">
        <v>1434814.1</v>
      </c>
      <c r="AJ132">
        <v>291796.45</v>
      </c>
      <c r="AK132">
        <v>50120.87</v>
      </c>
      <c r="AL132">
        <v>1011385.39</v>
      </c>
      <c r="AM132">
        <v>2116230.34</v>
      </c>
      <c r="AN132">
        <v>14657.31</v>
      </c>
      <c r="AO132">
        <v>3001678.44</v>
      </c>
      <c r="AP132">
        <v>4141724.73</v>
      </c>
      <c r="AQ132">
        <v>2316489.9300000002</v>
      </c>
      <c r="AR132">
        <v>778003.93</v>
      </c>
      <c r="AS132" s="37">
        <v>1275993.77</v>
      </c>
      <c r="AT132">
        <v>159318.45000000001</v>
      </c>
      <c r="AU132">
        <v>3115927.49</v>
      </c>
      <c r="AV132">
        <v>3237041.33</v>
      </c>
      <c r="AW132">
        <v>918791.38</v>
      </c>
      <c r="AX132" s="37">
        <v>8379785.9000000004</v>
      </c>
      <c r="AY132">
        <v>4663589.66</v>
      </c>
      <c r="AZ132">
        <v>15006275.6</v>
      </c>
      <c r="BA132" s="37">
        <v>163972.01</v>
      </c>
      <c r="BB132" s="37">
        <v>1266355.79</v>
      </c>
      <c r="BC132" s="37">
        <v>6222606.73999999</v>
      </c>
      <c r="BD132" s="37">
        <v>40447928.979999997</v>
      </c>
      <c r="BE132">
        <v>11788686.039999999</v>
      </c>
      <c r="BF132">
        <v>190015.25</v>
      </c>
      <c r="BG132">
        <v>2407760.35</v>
      </c>
      <c r="BH132">
        <v>3601.91</v>
      </c>
      <c r="BI132">
        <v>1308775.99</v>
      </c>
      <c r="BJ132" s="37">
        <v>82002</v>
      </c>
      <c r="BK132" s="37">
        <v>2851883.29</v>
      </c>
      <c r="BL132">
        <v>141628.60999999999</v>
      </c>
      <c r="BM132" s="37">
        <v>3661227.09</v>
      </c>
      <c r="BN132">
        <v>0</v>
      </c>
      <c r="BO132">
        <v>0</v>
      </c>
      <c r="BP132">
        <v>0</v>
      </c>
      <c r="BQ132">
        <v>0</v>
      </c>
      <c r="BR132" s="37">
        <v>33655103.590000004</v>
      </c>
      <c r="BS132" s="41"/>
    </row>
    <row r="133" spans="1:71" x14ac:dyDescent="0.2">
      <c r="A133" s="40" t="str">
        <f t="shared" si="12"/>
        <v>2022–23PORT</v>
      </c>
      <c r="B133" s="40" t="s">
        <v>660</v>
      </c>
      <c r="C133" s="40" t="s">
        <v>253</v>
      </c>
      <c r="D133" s="40">
        <v>0</v>
      </c>
      <c r="E133" s="54">
        <v>0</v>
      </c>
      <c r="F133" s="37">
        <v>0</v>
      </c>
      <c r="G133" s="37">
        <v>0</v>
      </c>
      <c r="H133" s="37">
        <v>132987.16</v>
      </c>
      <c r="I133" s="37">
        <v>55261.06</v>
      </c>
      <c r="J133" s="37">
        <v>0</v>
      </c>
      <c r="K133" s="37">
        <v>61319.93</v>
      </c>
      <c r="L133" s="37">
        <v>408763.35</v>
      </c>
      <c r="M133" s="37">
        <v>177726.71</v>
      </c>
      <c r="N133" s="37">
        <v>830493.2</v>
      </c>
      <c r="O133">
        <v>0</v>
      </c>
      <c r="P133">
        <v>0</v>
      </c>
      <c r="Q133" s="37">
        <v>0</v>
      </c>
      <c r="R133" s="37">
        <v>0</v>
      </c>
      <c r="S133" s="37">
        <v>12484.05</v>
      </c>
      <c r="T133">
        <v>0</v>
      </c>
      <c r="U133" s="37">
        <v>204412.55</v>
      </c>
      <c r="V133" s="37">
        <v>0</v>
      </c>
      <c r="W133" s="37">
        <v>0</v>
      </c>
      <c r="X133" s="37">
        <v>109612.64</v>
      </c>
      <c r="Y133">
        <v>0</v>
      </c>
      <c r="Z133" s="37">
        <v>0</v>
      </c>
      <c r="AA133" s="37">
        <v>0</v>
      </c>
      <c r="AB133">
        <v>0</v>
      </c>
      <c r="AC133" s="37">
        <v>182662.31</v>
      </c>
      <c r="AD133">
        <v>0</v>
      </c>
      <c r="AE133" s="37">
        <v>0</v>
      </c>
      <c r="AF133" s="37">
        <v>229885.78</v>
      </c>
      <c r="AG133" s="37">
        <v>56914.87</v>
      </c>
      <c r="AH133" s="37">
        <v>4640665.87</v>
      </c>
      <c r="AI133" s="37">
        <v>34289.199999999997</v>
      </c>
      <c r="AJ133" s="37">
        <v>621127.93999999994</v>
      </c>
      <c r="AK133" s="37">
        <v>0</v>
      </c>
      <c r="AL133" s="37">
        <v>259020.81</v>
      </c>
      <c r="AM133" s="37">
        <v>270382.11</v>
      </c>
      <c r="AN133" s="37">
        <v>2091.96</v>
      </c>
      <c r="AO133" s="37">
        <v>1616727.87</v>
      </c>
      <c r="AP133" s="37">
        <v>1770311.06</v>
      </c>
      <c r="AQ133" s="37">
        <v>339056.12</v>
      </c>
      <c r="AR133" s="37">
        <v>3936015.8</v>
      </c>
      <c r="AS133" s="37">
        <v>1905000.82</v>
      </c>
      <c r="AT133" s="37">
        <v>0</v>
      </c>
      <c r="AU133" s="37">
        <v>5346.61</v>
      </c>
      <c r="AV133" s="37">
        <v>422758.28</v>
      </c>
      <c r="AW133" s="37">
        <v>125550.5</v>
      </c>
      <c r="AX133" s="37">
        <v>154878.14000000001</v>
      </c>
      <c r="AY133" s="37">
        <v>639834.27</v>
      </c>
      <c r="AZ133" s="37">
        <v>1005170.58</v>
      </c>
      <c r="BA133" s="37">
        <v>710697.13</v>
      </c>
      <c r="BB133" s="37">
        <v>1616220.09</v>
      </c>
      <c r="BC133" s="37">
        <v>456328.96000000002</v>
      </c>
      <c r="BD133" s="37">
        <v>39388031.780000001</v>
      </c>
      <c r="BE133" s="37">
        <v>775019.44</v>
      </c>
      <c r="BF133" s="37">
        <v>820722.49</v>
      </c>
      <c r="BG133" s="37">
        <v>447946.35</v>
      </c>
      <c r="BH133" s="37">
        <v>18789.900000000001</v>
      </c>
      <c r="BI133" s="37">
        <v>1223511.58</v>
      </c>
      <c r="BJ133" s="37">
        <v>566442.93000000005</v>
      </c>
      <c r="BK133" s="37">
        <v>670346.17000000004</v>
      </c>
      <c r="BL133" s="37">
        <v>4006.71</v>
      </c>
      <c r="BM133" s="37">
        <v>748008.14</v>
      </c>
      <c r="BN133">
        <v>0</v>
      </c>
      <c r="BO133">
        <v>0</v>
      </c>
      <c r="BP133">
        <v>0</v>
      </c>
      <c r="BQ133">
        <v>0</v>
      </c>
      <c r="BR133" s="37">
        <v>3578734.89</v>
      </c>
      <c r="BS133" s="41"/>
    </row>
    <row r="134" spans="1:71" x14ac:dyDescent="0.2">
      <c r="A134" s="40" t="str">
        <f t="shared" si="12"/>
        <v>2022–23PRGY</v>
      </c>
      <c r="B134" s="40" t="s">
        <v>660</v>
      </c>
      <c r="C134" s="40" t="s">
        <v>254</v>
      </c>
      <c r="D134" s="40">
        <v>0</v>
      </c>
      <c r="E134" s="40">
        <v>0</v>
      </c>
      <c r="F134">
        <v>0</v>
      </c>
      <c r="G134">
        <v>0</v>
      </c>
      <c r="H134">
        <v>1707761.34</v>
      </c>
      <c r="I134">
        <v>0</v>
      </c>
      <c r="J134">
        <v>0</v>
      </c>
      <c r="K134">
        <v>0</v>
      </c>
      <c r="L134">
        <v>0</v>
      </c>
      <c r="M134">
        <v>0</v>
      </c>
      <c r="N134">
        <v>0</v>
      </c>
      <c r="O134">
        <v>0</v>
      </c>
      <c r="P134">
        <v>0</v>
      </c>
      <c r="Q134">
        <v>339770.66</v>
      </c>
      <c r="R134">
        <v>0</v>
      </c>
      <c r="S134" s="37">
        <v>0</v>
      </c>
      <c r="T134">
        <v>0</v>
      </c>
      <c r="U134">
        <v>0</v>
      </c>
      <c r="V134">
        <v>0</v>
      </c>
      <c r="W134">
        <v>0</v>
      </c>
      <c r="X134" s="37">
        <v>0</v>
      </c>
      <c r="Y134">
        <v>0</v>
      </c>
      <c r="Z134">
        <v>0</v>
      </c>
      <c r="AA134">
        <v>0</v>
      </c>
      <c r="AB134">
        <v>0</v>
      </c>
      <c r="AC134">
        <v>0</v>
      </c>
      <c r="AD134">
        <v>0</v>
      </c>
      <c r="AE134">
        <v>0</v>
      </c>
      <c r="AF134">
        <v>0</v>
      </c>
      <c r="AG134">
        <v>0</v>
      </c>
      <c r="AH134">
        <v>0</v>
      </c>
      <c r="AI134">
        <v>0</v>
      </c>
      <c r="AJ134" s="37">
        <v>0</v>
      </c>
      <c r="AK134">
        <v>0</v>
      </c>
      <c r="AL134">
        <v>0</v>
      </c>
      <c r="AM134">
        <v>0</v>
      </c>
      <c r="AN134" s="37">
        <v>0</v>
      </c>
      <c r="AO134" s="37">
        <v>0</v>
      </c>
      <c r="AP134" s="37">
        <v>0</v>
      </c>
      <c r="AQ134">
        <v>0</v>
      </c>
      <c r="AR134">
        <v>0</v>
      </c>
      <c r="AS134" s="37">
        <v>0</v>
      </c>
      <c r="AT134" s="37">
        <v>0</v>
      </c>
      <c r="AU134">
        <v>0</v>
      </c>
      <c r="AV134" s="37">
        <v>0</v>
      </c>
      <c r="AW134" s="37">
        <v>0</v>
      </c>
      <c r="AX134" s="37">
        <v>0</v>
      </c>
      <c r="AY134" s="37">
        <v>0</v>
      </c>
      <c r="AZ134" s="37">
        <v>0</v>
      </c>
      <c r="BA134" s="37">
        <v>3748.22</v>
      </c>
      <c r="BB134" s="37">
        <v>22837.85</v>
      </c>
      <c r="BC134" s="37">
        <v>12792.57</v>
      </c>
      <c r="BD134">
        <v>0</v>
      </c>
      <c r="BE134">
        <v>0</v>
      </c>
      <c r="BF134" s="37">
        <v>0</v>
      </c>
      <c r="BG134" s="37">
        <v>0</v>
      </c>
      <c r="BH134" s="37">
        <v>0</v>
      </c>
      <c r="BI134" s="37">
        <v>58886.91</v>
      </c>
      <c r="BJ134" s="37">
        <v>0</v>
      </c>
      <c r="BK134" s="37">
        <v>0</v>
      </c>
      <c r="BL134">
        <v>0</v>
      </c>
      <c r="BM134" s="37">
        <v>0</v>
      </c>
      <c r="BN134">
        <v>0</v>
      </c>
      <c r="BO134">
        <v>0</v>
      </c>
      <c r="BP134">
        <v>0</v>
      </c>
      <c r="BQ134">
        <v>0</v>
      </c>
      <c r="BR134">
        <v>2820.09</v>
      </c>
      <c r="BS134" s="41"/>
    </row>
    <row r="135" spans="1:71" x14ac:dyDescent="0.2">
      <c r="A135" s="40" t="str">
        <f t="shared" si="12"/>
        <v>2022–23PSIA</v>
      </c>
      <c r="B135" s="40" t="s">
        <v>660</v>
      </c>
      <c r="C135" s="40" t="s">
        <v>255</v>
      </c>
      <c r="D135" s="40">
        <v>0</v>
      </c>
      <c r="E135" s="40">
        <v>0</v>
      </c>
      <c r="F135">
        <v>65990.399999999994</v>
      </c>
      <c r="G135">
        <v>10714.28</v>
      </c>
      <c r="H135">
        <v>55078.43</v>
      </c>
      <c r="I135">
        <v>684272.5</v>
      </c>
      <c r="J135">
        <v>18540.400000000001</v>
      </c>
      <c r="K135">
        <v>112224.81</v>
      </c>
      <c r="L135">
        <v>0</v>
      </c>
      <c r="M135">
        <v>54996.91</v>
      </c>
      <c r="N135" s="37">
        <v>0</v>
      </c>
      <c r="O135">
        <v>0</v>
      </c>
      <c r="P135">
        <v>0</v>
      </c>
      <c r="Q135">
        <v>0</v>
      </c>
      <c r="R135">
        <v>0</v>
      </c>
      <c r="S135">
        <v>0</v>
      </c>
      <c r="T135">
        <v>0</v>
      </c>
      <c r="U135">
        <v>0</v>
      </c>
      <c r="V135">
        <v>0</v>
      </c>
      <c r="W135">
        <v>0</v>
      </c>
      <c r="X135">
        <v>0</v>
      </c>
      <c r="Y135">
        <v>0</v>
      </c>
      <c r="Z135" s="37">
        <v>0</v>
      </c>
      <c r="AA135">
        <v>0</v>
      </c>
      <c r="AB135">
        <v>0</v>
      </c>
      <c r="AC135">
        <v>0</v>
      </c>
      <c r="AD135">
        <v>0</v>
      </c>
      <c r="AE135" s="37">
        <v>0</v>
      </c>
      <c r="AF135" s="37">
        <v>0</v>
      </c>
      <c r="AG135">
        <v>0</v>
      </c>
      <c r="AH135">
        <v>0</v>
      </c>
      <c r="AI135">
        <v>28242.83</v>
      </c>
      <c r="AJ135" s="37">
        <v>0</v>
      </c>
      <c r="AK135">
        <v>0</v>
      </c>
      <c r="AL135">
        <v>0</v>
      </c>
      <c r="AM135" s="37">
        <v>2461</v>
      </c>
      <c r="AN135">
        <v>0</v>
      </c>
      <c r="AO135">
        <v>0</v>
      </c>
      <c r="AP135" s="37">
        <v>1965</v>
      </c>
      <c r="AQ135">
        <v>1026.5999999999999</v>
      </c>
      <c r="AR135" s="37">
        <v>329325.84000000003</v>
      </c>
      <c r="AS135">
        <v>43974.39</v>
      </c>
      <c r="AT135" s="37">
        <v>0</v>
      </c>
      <c r="AU135" s="37">
        <v>0</v>
      </c>
      <c r="AV135" s="37">
        <v>1600</v>
      </c>
      <c r="AW135">
        <v>0</v>
      </c>
      <c r="AX135">
        <v>2850</v>
      </c>
      <c r="AY135">
        <v>0</v>
      </c>
      <c r="AZ135" s="37">
        <v>12055.93</v>
      </c>
      <c r="BA135" s="37">
        <v>0</v>
      </c>
      <c r="BB135" s="37">
        <v>0</v>
      </c>
      <c r="BC135" s="37">
        <v>6000</v>
      </c>
      <c r="BD135" s="37">
        <v>0</v>
      </c>
      <c r="BE135" s="37">
        <v>0</v>
      </c>
      <c r="BF135">
        <v>4750</v>
      </c>
      <c r="BG135" s="37">
        <v>12074.33</v>
      </c>
      <c r="BH135">
        <v>0</v>
      </c>
      <c r="BI135" s="37">
        <v>20230</v>
      </c>
      <c r="BJ135">
        <v>0</v>
      </c>
      <c r="BK135" s="37">
        <v>0</v>
      </c>
      <c r="BL135" s="37">
        <v>0</v>
      </c>
      <c r="BM135" s="37">
        <v>2403.09</v>
      </c>
      <c r="BN135" s="37">
        <v>0</v>
      </c>
      <c r="BO135">
        <v>0</v>
      </c>
      <c r="BP135">
        <v>0</v>
      </c>
      <c r="BQ135">
        <v>0</v>
      </c>
      <c r="BR135" s="37">
        <v>0</v>
      </c>
      <c r="BS135" s="41"/>
    </row>
    <row r="136" spans="1:71" x14ac:dyDescent="0.2">
      <c r="A136" s="40" t="str">
        <f t="shared" si="12"/>
        <v>2022–23QATA</v>
      </c>
      <c r="B136" s="40" t="s">
        <v>660</v>
      </c>
      <c r="C136" s="40" t="s">
        <v>256</v>
      </c>
      <c r="D136" s="40">
        <v>0</v>
      </c>
      <c r="E136" s="40">
        <v>0</v>
      </c>
      <c r="F136">
        <v>0</v>
      </c>
      <c r="G136">
        <v>0</v>
      </c>
      <c r="H136">
        <v>0</v>
      </c>
      <c r="I136">
        <v>0</v>
      </c>
      <c r="J136">
        <v>0</v>
      </c>
      <c r="K136" s="37">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918448.44</v>
      </c>
      <c r="AG136">
        <v>0</v>
      </c>
      <c r="AH136">
        <v>0</v>
      </c>
      <c r="AI136">
        <v>0</v>
      </c>
      <c r="AJ136">
        <v>68696372.170000002</v>
      </c>
      <c r="AK136">
        <v>0</v>
      </c>
      <c r="AL136">
        <v>0</v>
      </c>
      <c r="AM136">
        <v>0</v>
      </c>
      <c r="AN136">
        <v>0</v>
      </c>
      <c r="AO136">
        <v>0</v>
      </c>
      <c r="AP136">
        <v>0</v>
      </c>
      <c r="AQ136">
        <v>0</v>
      </c>
      <c r="AR136">
        <v>0</v>
      </c>
      <c r="AS136">
        <v>0</v>
      </c>
      <c r="AT136">
        <v>0</v>
      </c>
      <c r="AU136">
        <v>18970301.079999998</v>
      </c>
      <c r="AV136">
        <v>1278.67</v>
      </c>
      <c r="AW136">
        <v>0</v>
      </c>
      <c r="AX136">
        <v>86488.06</v>
      </c>
      <c r="AY136">
        <v>0</v>
      </c>
      <c r="AZ136">
        <v>0</v>
      </c>
      <c r="BA136">
        <v>0</v>
      </c>
      <c r="BB136">
        <v>0</v>
      </c>
      <c r="BC136">
        <v>0</v>
      </c>
      <c r="BD136">
        <v>0</v>
      </c>
      <c r="BE136">
        <v>15405.12</v>
      </c>
      <c r="BF136">
        <v>0</v>
      </c>
      <c r="BG136">
        <v>0</v>
      </c>
      <c r="BH136">
        <v>0</v>
      </c>
      <c r="BI136">
        <v>0</v>
      </c>
      <c r="BJ136">
        <v>0</v>
      </c>
      <c r="BK136">
        <v>0</v>
      </c>
      <c r="BL136">
        <v>1032.6600000000001</v>
      </c>
      <c r="BM136">
        <v>1436.57</v>
      </c>
      <c r="BN136">
        <v>0</v>
      </c>
      <c r="BO136">
        <v>0</v>
      </c>
      <c r="BP136">
        <v>0</v>
      </c>
      <c r="BQ136">
        <v>0</v>
      </c>
      <c r="BR136">
        <v>3513965.85</v>
      </c>
      <c r="BS136" s="41"/>
    </row>
    <row r="137" spans="1:71" x14ac:dyDescent="0.2">
      <c r="A137" s="40" t="str">
        <f t="shared" si="12"/>
        <v>2022–23REUN</v>
      </c>
      <c r="B137" s="40" t="s">
        <v>660</v>
      </c>
      <c r="C137" s="40" t="s">
        <v>257</v>
      </c>
      <c r="D137" s="40">
        <v>0</v>
      </c>
      <c r="E137" s="40">
        <v>0</v>
      </c>
      <c r="F137">
        <v>0</v>
      </c>
      <c r="G137" s="37">
        <v>0</v>
      </c>
      <c r="H137" s="37">
        <v>0</v>
      </c>
      <c r="I137" s="37">
        <v>0</v>
      </c>
      <c r="J137" s="37">
        <v>0</v>
      </c>
      <c r="K137" s="37">
        <v>0</v>
      </c>
      <c r="L137">
        <v>0</v>
      </c>
      <c r="M137" s="37">
        <v>0</v>
      </c>
      <c r="N137" s="37">
        <v>0</v>
      </c>
      <c r="O137">
        <v>0</v>
      </c>
      <c r="P137">
        <v>0</v>
      </c>
      <c r="Q137">
        <v>0</v>
      </c>
      <c r="R137">
        <v>0</v>
      </c>
      <c r="S137" s="37">
        <v>0</v>
      </c>
      <c r="T137">
        <v>0</v>
      </c>
      <c r="U137">
        <v>0</v>
      </c>
      <c r="V137" s="37">
        <v>0</v>
      </c>
      <c r="W137" s="37">
        <v>0</v>
      </c>
      <c r="X137" s="37">
        <v>0</v>
      </c>
      <c r="Y137" s="37">
        <v>0</v>
      </c>
      <c r="Z137" s="37">
        <v>0</v>
      </c>
      <c r="AA137">
        <v>0</v>
      </c>
      <c r="AB137">
        <v>0</v>
      </c>
      <c r="AC137">
        <v>0</v>
      </c>
      <c r="AD137">
        <v>0</v>
      </c>
      <c r="AE137" s="37">
        <v>0</v>
      </c>
      <c r="AF137" s="37">
        <v>0</v>
      </c>
      <c r="AG137" s="37">
        <v>0</v>
      </c>
      <c r="AH137" s="37">
        <v>0</v>
      </c>
      <c r="AI137" s="37">
        <v>0</v>
      </c>
      <c r="AJ137" s="37">
        <v>0</v>
      </c>
      <c r="AK137" s="37">
        <v>0</v>
      </c>
      <c r="AL137" s="37">
        <v>0</v>
      </c>
      <c r="AM137" s="37">
        <v>0</v>
      </c>
      <c r="AN137" s="37">
        <v>0</v>
      </c>
      <c r="AO137" s="37">
        <v>0</v>
      </c>
      <c r="AP137" s="37">
        <v>0</v>
      </c>
      <c r="AQ137" s="37">
        <v>0</v>
      </c>
      <c r="AR137" s="37">
        <v>0</v>
      </c>
      <c r="AS137" s="37">
        <v>0</v>
      </c>
      <c r="AT137" s="37">
        <v>0</v>
      </c>
      <c r="AU137" s="37">
        <v>0</v>
      </c>
      <c r="AV137" s="37">
        <v>0</v>
      </c>
      <c r="AW137" s="37">
        <v>0</v>
      </c>
      <c r="AX137" s="37">
        <v>0</v>
      </c>
      <c r="AY137" s="37">
        <v>0</v>
      </c>
      <c r="AZ137" s="37">
        <v>0</v>
      </c>
      <c r="BA137" s="37">
        <v>0</v>
      </c>
      <c r="BB137" s="37">
        <v>0</v>
      </c>
      <c r="BC137" s="37">
        <v>0</v>
      </c>
      <c r="BD137" s="37">
        <v>0</v>
      </c>
      <c r="BE137" s="37">
        <v>0</v>
      </c>
      <c r="BF137" s="37">
        <v>0</v>
      </c>
      <c r="BG137" s="37">
        <v>0</v>
      </c>
      <c r="BH137" s="37">
        <v>0</v>
      </c>
      <c r="BI137" s="37">
        <v>0</v>
      </c>
      <c r="BJ137" s="37">
        <v>0</v>
      </c>
      <c r="BK137" s="37">
        <v>0</v>
      </c>
      <c r="BL137" s="37">
        <v>0</v>
      </c>
      <c r="BM137" s="37">
        <v>27556.42</v>
      </c>
      <c r="BN137" s="37">
        <v>0</v>
      </c>
      <c r="BO137">
        <v>0</v>
      </c>
      <c r="BP137">
        <v>0</v>
      </c>
      <c r="BQ137">
        <v>0</v>
      </c>
      <c r="BR137" s="37">
        <v>0</v>
      </c>
      <c r="BS137" s="41"/>
    </row>
    <row r="138" spans="1:71" x14ac:dyDescent="0.2">
      <c r="A138" s="40" t="str">
        <f t="shared" si="12"/>
        <v>2022–23RICO</v>
      </c>
      <c r="B138" s="40" t="s">
        <v>660</v>
      </c>
      <c r="C138" s="40" t="s">
        <v>258</v>
      </c>
      <c r="D138" s="40">
        <v>0</v>
      </c>
      <c r="E138" s="40">
        <v>0</v>
      </c>
      <c r="F138">
        <v>0</v>
      </c>
      <c r="G138">
        <v>0</v>
      </c>
      <c r="H138">
        <v>0</v>
      </c>
      <c r="I138">
        <v>0</v>
      </c>
      <c r="J138">
        <v>0</v>
      </c>
      <c r="K138">
        <v>0</v>
      </c>
      <c r="L138">
        <v>0</v>
      </c>
      <c r="M138">
        <v>0</v>
      </c>
      <c r="N138" s="37">
        <v>2371963.31</v>
      </c>
      <c r="O138">
        <v>0</v>
      </c>
      <c r="P138">
        <v>0</v>
      </c>
      <c r="Q138">
        <v>0</v>
      </c>
      <c r="R138">
        <v>0</v>
      </c>
      <c r="S138">
        <v>0</v>
      </c>
      <c r="T138">
        <v>0</v>
      </c>
      <c r="U138">
        <v>0</v>
      </c>
      <c r="V138">
        <v>0</v>
      </c>
      <c r="W138">
        <v>0</v>
      </c>
      <c r="X138" s="37">
        <v>0</v>
      </c>
      <c r="Y138">
        <v>0</v>
      </c>
      <c r="Z138">
        <v>0</v>
      </c>
      <c r="AA138">
        <v>0</v>
      </c>
      <c r="AB138">
        <v>0</v>
      </c>
      <c r="AC138">
        <v>0</v>
      </c>
      <c r="AD138">
        <v>0</v>
      </c>
      <c r="AE138">
        <v>0</v>
      </c>
      <c r="AF138">
        <v>0</v>
      </c>
      <c r="AG138">
        <v>0</v>
      </c>
      <c r="AH138">
        <v>253323.37</v>
      </c>
      <c r="AI138">
        <v>0</v>
      </c>
      <c r="AJ138">
        <v>0</v>
      </c>
      <c r="AK138">
        <v>0</v>
      </c>
      <c r="AL138">
        <v>0</v>
      </c>
      <c r="AM138">
        <v>38133.08</v>
      </c>
      <c r="AN138">
        <v>0</v>
      </c>
      <c r="AO138">
        <v>0</v>
      </c>
      <c r="AP138" s="37">
        <v>0</v>
      </c>
      <c r="AQ138">
        <v>0</v>
      </c>
      <c r="AR138">
        <v>0</v>
      </c>
      <c r="AS138">
        <v>0</v>
      </c>
      <c r="AT138">
        <v>0</v>
      </c>
      <c r="AU138">
        <v>0</v>
      </c>
      <c r="AV138">
        <v>0</v>
      </c>
      <c r="AW138">
        <v>0</v>
      </c>
      <c r="AX138">
        <v>0</v>
      </c>
      <c r="AY138">
        <v>0</v>
      </c>
      <c r="AZ138">
        <v>813638.12</v>
      </c>
      <c r="BA138">
        <v>0</v>
      </c>
      <c r="BB138">
        <v>0</v>
      </c>
      <c r="BC138">
        <v>29823.49</v>
      </c>
      <c r="BD138">
        <v>0</v>
      </c>
      <c r="BE138">
        <v>0</v>
      </c>
      <c r="BF138">
        <v>0</v>
      </c>
      <c r="BG138" s="37">
        <v>0</v>
      </c>
      <c r="BH138">
        <v>0</v>
      </c>
      <c r="BI138" s="37">
        <v>1038.06</v>
      </c>
      <c r="BJ138">
        <v>0</v>
      </c>
      <c r="BK138">
        <v>0</v>
      </c>
      <c r="BL138">
        <v>0</v>
      </c>
      <c r="BM138" s="37">
        <v>197315.59</v>
      </c>
      <c r="BN138">
        <v>0</v>
      </c>
      <c r="BO138">
        <v>0</v>
      </c>
      <c r="BP138">
        <v>0</v>
      </c>
      <c r="BQ138">
        <v>0</v>
      </c>
      <c r="BR138">
        <v>1357.88</v>
      </c>
      <c r="BS138" s="41"/>
    </row>
    <row r="139" spans="1:71" x14ac:dyDescent="0.2">
      <c r="A139" s="40" t="str">
        <f t="shared" si="12"/>
        <v>2022–23RKOR</v>
      </c>
      <c r="B139" s="40" t="s">
        <v>660</v>
      </c>
      <c r="C139" s="40" t="s">
        <v>259</v>
      </c>
      <c r="D139" s="40">
        <v>0</v>
      </c>
      <c r="E139" s="40">
        <v>260716.31</v>
      </c>
      <c r="F139">
        <v>277004.43</v>
      </c>
      <c r="G139">
        <v>1029671.98</v>
      </c>
      <c r="H139">
        <v>3500772.06</v>
      </c>
      <c r="I139">
        <v>4997339.83</v>
      </c>
      <c r="J139">
        <v>400633.65</v>
      </c>
      <c r="K139">
        <v>5378244.7800000003</v>
      </c>
      <c r="L139" s="37">
        <v>5661399.6900000004</v>
      </c>
      <c r="M139">
        <v>13315788.380000001</v>
      </c>
      <c r="N139" s="37">
        <v>2878030.02</v>
      </c>
      <c r="O139">
        <v>0</v>
      </c>
      <c r="P139">
        <v>0</v>
      </c>
      <c r="Q139">
        <v>14479.91</v>
      </c>
      <c r="R139">
        <v>19649278.309999999</v>
      </c>
      <c r="S139">
        <v>2088.5300000000002</v>
      </c>
      <c r="T139">
        <v>568305.07999999996</v>
      </c>
      <c r="U139">
        <v>2924487.64</v>
      </c>
      <c r="V139">
        <v>403473.11</v>
      </c>
      <c r="W139">
        <v>0</v>
      </c>
      <c r="X139">
        <v>1076108.18</v>
      </c>
      <c r="Y139">
        <v>2332.2800000000002</v>
      </c>
      <c r="Z139">
        <v>6408720189.3400002</v>
      </c>
      <c r="AA139">
        <v>5415843.4299999997</v>
      </c>
      <c r="AB139">
        <v>0</v>
      </c>
      <c r="AC139">
        <v>480359.03</v>
      </c>
      <c r="AD139">
        <v>0</v>
      </c>
      <c r="AE139">
        <v>9050252.1899999902</v>
      </c>
      <c r="AF139">
        <v>113335115.39</v>
      </c>
      <c r="AG139">
        <v>1999151.2</v>
      </c>
      <c r="AH139">
        <v>1402735.7</v>
      </c>
      <c r="AI139">
        <v>3037059.57</v>
      </c>
      <c r="AJ139">
        <v>2433922.94</v>
      </c>
      <c r="AK139" s="37">
        <v>19854449.629999999</v>
      </c>
      <c r="AL139" s="37">
        <v>13200353.57</v>
      </c>
      <c r="AM139">
        <v>11398777.84</v>
      </c>
      <c r="AN139">
        <v>83150.289999999994</v>
      </c>
      <c r="AO139">
        <v>26049879.879999999</v>
      </c>
      <c r="AP139">
        <v>60061.02</v>
      </c>
      <c r="AQ139">
        <v>7265634.8700000001</v>
      </c>
      <c r="AR139">
        <v>13673978.35</v>
      </c>
      <c r="AS139">
        <v>5119577.8099999996</v>
      </c>
      <c r="AT139">
        <v>10289729.16</v>
      </c>
      <c r="AU139">
        <v>54950053.289999999</v>
      </c>
      <c r="AV139" s="37">
        <v>12964971.02</v>
      </c>
      <c r="AW139">
        <v>4860712.8600000003</v>
      </c>
      <c r="AX139">
        <v>106779975.89</v>
      </c>
      <c r="AY139">
        <v>9697302.0299999993</v>
      </c>
      <c r="AZ139" s="37">
        <v>33508686.890000001</v>
      </c>
      <c r="BA139">
        <v>2788480.35</v>
      </c>
      <c r="BB139">
        <v>6352157.7300000004</v>
      </c>
      <c r="BC139" s="37">
        <v>166182887.5</v>
      </c>
      <c r="BD139">
        <v>1117527072.74</v>
      </c>
      <c r="BE139">
        <v>2918036.03</v>
      </c>
      <c r="BF139">
        <v>559735.93999999994</v>
      </c>
      <c r="BG139">
        <v>994257.41</v>
      </c>
      <c r="BH139">
        <v>162512.72</v>
      </c>
      <c r="BI139">
        <v>4374047.8</v>
      </c>
      <c r="BJ139">
        <v>204237.99</v>
      </c>
      <c r="BK139">
        <v>7924639.0899999999</v>
      </c>
      <c r="BL139">
        <v>446605.6</v>
      </c>
      <c r="BM139">
        <v>11025454.02</v>
      </c>
      <c r="BN139">
        <v>0</v>
      </c>
      <c r="BO139">
        <v>98379.520000000004</v>
      </c>
      <c r="BP139">
        <v>0</v>
      </c>
      <c r="BQ139">
        <v>0</v>
      </c>
      <c r="BR139">
        <v>187879647.65000001</v>
      </c>
      <c r="BS139" s="41"/>
    </row>
    <row r="140" spans="1:71" x14ac:dyDescent="0.2">
      <c r="A140" s="40" t="str">
        <f t="shared" si="12"/>
        <v>2022–23ROUM</v>
      </c>
      <c r="B140" s="40" t="s">
        <v>660</v>
      </c>
      <c r="C140" s="40" t="s">
        <v>260</v>
      </c>
      <c r="D140" s="40">
        <v>0</v>
      </c>
      <c r="E140" s="40">
        <v>0</v>
      </c>
      <c r="F140">
        <v>0</v>
      </c>
      <c r="G140">
        <v>0</v>
      </c>
      <c r="H140">
        <v>66430.31</v>
      </c>
      <c r="I140">
        <v>109962.09</v>
      </c>
      <c r="J140" s="37">
        <v>0</v>
      </c>
      <c r="K140">
        <v>0</v>
      </c>
      <c r="L140">
        <v>0</v>
      </c>
      <c r="M140">
        <v>101530.62</v>
      </c>
      <c r="N140" s="37">
        <v>0</v>
      </c>
      <c r="O140">
        <v>0</v>
      </c>
      <c r="P140">
        <v>0</v>
      </c>
      <c r="Q140">
        <v>0</v>
      </c>
      <c r="R140">
        <v>0</v>
      </c>
      <c r="S140">
        <v>0</v>
      </c>
      <c r="T140">
        <v>0</v>
      </c>
      <c r="U140">
        <v>0</v>
      </c>
      <c r="V140" s="37">
        <v>0</v>
      </c>
      <c r="W140">
        <v>0</v>
      </c>
      <c r="X140">
        <v>71164.19</v>
      </c>
      <c r="Y140">
        <v>0</v>
      </c>
      <c r="Z140">
        <v>0</v>
      </c>
      <c r="AA140" s="37">
        <v>0</v>
      </c>
      <c r="AB140">
        <v>0</v>
      </c>
      <c r="AC140">
        <v>764743.83</v>
      </c>
      <c r="AD140">
        <v>0</v>
      </c>
      <c r="AE140" s="37">
        <v>3252.84</v>
      </c>
      <c r="AF140" s="37">
        <v>0</v>
      </c>
      <c r="AG140">
        <v>0</v>
      </c>
      <c r="AH140">
        <v>0</v>
      </c>
      <c r="AI140" s="37">
        <v>0</v>
      </c>
      <c r="AJ140" s="37">
        <v>0</v>
      </c>
      <c r="AK140" s="37">
        <v>180457.23</v>
      </c>
      <c r="AL140" s="37">
        <v>1028.9000000000001</v>
      </c>
      <c r="AM140" s="37">
        <v>3299.21</v>
      </c>
      <c r="AN140">
        <v>0</v>
      </c>
      <c r="AO140">
        <v>2276689.9300000002</v>
      </c>
      <c r="AP140">
        <v>514729.49</v>
      </c>
      <c r="AQ140">
        <v>2470.61</v>
      </c>
      <c r="AR140" s="37">
        <v>144284.85999999999</v>
      </c>
      <c r="AS140" s="37">
        <v>5541.31</v>
      </c>
      <c r="AT140">
        <v>0</v>
      </c>
      <c r="AU140">
        <v>0</v>
      </c>
      <c r="AV140" s="37">
        <v>476307.26</v>
      </c>
      <c r="AW140" s="37">
        <v>352147.14</v>
      </c>
      <c r="AX140" s="37">
        <v>46485.120000000003</v>
      </c>
      <c r="AY140">
        <v>4188.18</v>
      </c>
      <c r="AZ140" s="37">
        <v>7248314.6299999999</v>
      </c>
      <c r="BA140" s="37">
        <v>40654.54</v>
      </c>
      <c r="BB140">
        <v>1103252.69</v>
      </c>
      <c r="BC140">
        <v>3024178.91</v>
      </c>
      <c r="BD140" s="37">
        <v>13821067.960000001</v>
      </c>
      <c r="BE140" s="37">
        <v>68950.69</v>
      </c>
      <c r="BF140">
        <v>42537.05</v>
      </c>
      <c r="BG140">
        <v>80703.649999999994</v>
      </c>
      <c r="BH140">
        <v>17364.740000000002</v>
      </c>
      <c r="BI140">
        <v>529051.85</v>
      </c>
      <c r="BJ140">
        <v>749758.21</v>
      </c>
      <c r="BK140">
        <v>275476.74</v>
      </c>
      <c r="BL140">
        <v>0</v>
      </c>
      <c r="BM140" s="37">
        <v>126638.65</v>
      </c>
      <c r="BN140">
        <v>0</v>
      </c>
      <c r="BO140">
        <v>0</v>
      </c>
      <c r="BP140">
        <v>0</v>
      </c>
      <c r="BQ140">
        <v>0</v>
      </c>
      <c r="BR140" s="37">
        <v>2484898.79</v>
      </c>
      <c r="BS140" s="41"/>
    </row>
    <row r="141" spans="1:71" x14ac:dyDescent="0.2">
      <c r="A141" s="40" t="str">
        <f t="shared" si="12"/>
        <v>2022–23RUSS</v>
      </c>
      <c r="B141" s="40" t="s">
        <v>660</v>
      </c>
      <c r="C141" s="40" t="s">
        <v>261</v>
      </c>
      <c r="D141" s="40">
        <v>0</v>
      </c>
      <c r="E141" s="40">
        <v>0</v>
      </c>
      <c r="F141">
        <v>0</v>
      </c>
      <c r="G141">
        <v>1746.78</v>
      </c>
      <c r="H141">
        <v>67516.14</v>
      </c>
      <c r="I141">
        <v>1000.3</v>
      </c>
      <c r="J141">
        <v>0</v>
      </c>
      <c r="K141">
        <v>0</v>
      </c>
      <c r="L141">
        <v>0</v>
      </c>
      <c r="M141">
        <v>0</v>
      </c>
      <c r="N141">
        <v>3270.39</v>
      </c>
      <c r="O141">
        <v>0</v>
      </c>
      <c r="P141">
        <v>0</v>
      </c>
      <c r="Q141">
        <v>0</v>
      </c>
      <c r="R141">
        <v>0</v>
      </c>
      <c r="S141">
        <v>0</v>
      </c>
      <c r="T141">
        <v>0</v>
      </c>
      <c r="U141">
        <v>0</v>
      </c>
      <c r="V141">
        <v>0</v>
      </c>
      <c r="W141">
        <v>0</v>
      </c>
      <c r="X141">
        <v>3246.75</v>
      </c>
      <c r="Y141">
        <v>0</v>
      </c>
      <c r="Z141">
        <v>0</v>
      </c>
      <c r="AA141">
        <v>0</v>
      </c>
      <c r="AB141">
        <v>0</v>
      </c>
      <c r="AC141">
        <v>4713.78</v>
      </c>
      <c r="AD141">
        <v>0</v>
      </c>
      <c r="AE141">
        <v>80901.960000000006</v>
      </c>
      <c r="AF141">
        <v>0</v>
      </c>
      <c r="AG141">
        <v>0</v>
      </c>
      <c r="AH141">
        <v>0</v>
      </c>
      <c r="AI141">
        <v>43682.99</v>
      </c>
      <c r="AJ141">
        <v>0</v>
      </c>
      <c r="AK141">
        <v>0</v>
      </c>
      <c r="AL141">
        <v>0</v>
      </c>
      <c r="AM141">
        <v>17382.490000000002</v>
      </c>
      <c r="AN141">
        <v>0</v>
      </c>
      <c r="AO141">
        <v>26434.47</v>
      </c>
      <c r="AP141">
        <v>920251.57</v>
      </c>
      <c r="AQ141">
        <v>0</v>
      </c>
      <c r="AR141">
        <v>9009</v>
      </c>
      <c r="AS141">
        <v>106173.9</v>
      </c>
      <c r="AT141">
        <v>4337338.46</v>
      </c>
      <c r="AU141">
        <v>0</v>
      </c>
      <c r="AV141">
        <v>26600.36</v>
      </c>
      <c r="AW141">
        <v>4088.6</v>
      </c>
      <c r="AX141">
        <v>0</v>
      </c>
      <c r="AY141">
        <v>0</v>
      </c>
      <c r="AZ141">
        <v>71347.360000000001</v>
      </c>
      <c r="BA141">
        <v>0</v>
      </c>
      <c r="BB141">
        <v>8283.91</v>
      </c>
      <c r="BC141">
        <v>138625.57</v>
      </c>
      <c r="BD141" s="37">
        <v>5293.09</v>
      </c>
      <c r="BE141">
        <v>202810.37</v>
      </c>
      <c r="BF141">
        <v>0</v>
      </c>
      <c r="BG141">
        <v>1374.16</v>
      </c>
      <c r="BH141">
        <v>0</v>
      </c>
      <c r="BI141">
        <v>13115.37</v>
      </c>
      <c r="BJ141">
        <v>0</v>
      </c>
      <c r="BK141">
        <v>2125.58</v>
      </c>
      <c r="BL141">
        <v>5343.56</v>
      </c>
      <c r="BM141">
        <v>21705.99</v>
      </c>
      <c r="BN141">
        <v>0</v>
      </c>
      <c r="BO141">
        <v>0</v>
      </c>
      <c r="BP141">
        <v>0</v>
      </c>
      <c r="BQ141">
        <v>0</v>
      </c>
      <c r="BR141">
        <v>114480.25</v>
      </c>
      <c r="BS141" s="41"/>
    </row>
    <row r="142" spans="1:71" x14ac:dyDescent="0.2">
      <c r="A142" s="40" t="str">
        <f t="shared" si="12"/>
        <v>2022–23RWAN</v>
      </c>
      <c r="B142" s="40" t="s">
        <v>660</v>
      </c>
      <c r="C142" s="40" t="s">
        <v>324</v>
      </c>
      <c r="D142" s="40">
        <v>0</v>
      </c>
      <c r="E142" s="40">
        <v>0</v>
      </c>
      <c r="F142">
        <v>0</v>
      </c>
      <c r="G142">
        <v>0</v>
      </c>
      <c r="H142">
        <v>59533.38</v>
      </c>
      <c r="I142" s="37">
        <v>49026.13</v>
      </c>
      <c r="J142">
        <v>0</v>
      </c>
      <c r="K142">
        <v>77013.08</v>
      </c>
      <c r="L142">
        <v>0</v>
      </c>
      <c r="M142" s="37">
        <v>0</v>
      </c>
      <c r="N142">
        <v>1807.92</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s="37">
        <v>0</v>
      </c>
      <c r="BD142">
        <v>0</v>
      </c>
      <c r="BE142">
        <v>0</v>
      </c>
      <c r="BF142">
        <v>0</v>
      </c>
      <c r="BG142">
        <v>0</v>
      </c>
      <c r="BH142">
        <v>0</v>
      </c>
      <c r="BI142" s="37">
        <v>0</v>
      </c>
      <c r="BJ142">
        <v>0</v>
      </c>
      <c r="BK142" s="37">
        <v>0</v>
      </c>
      <c r="BL142">
        <v>0</v>
      </c>
      <c r="BM142" s="37">
        <v>0</v>
      </c>
      <c r="BN142">
        <v>0</v>
      </c>
      <c r="BO142">
        <v>0</v>
      </c>
      <c r="BP142">
        <v>0</v>
      </c>
      <c r="BQ142">
        <v>0</v>
      </c>
      <c r="BR142">
        <v>0</v>
      </c>
      <c r="BS142" s="41"/>
    </row>
    <row r="143" spans="1:71" x14ac:dyDescent="0.2">
      <c r="A143" s="40" t="str">
        <f t="shared" si="12"/>
        <v>2022–23SAFR</v>
      </c>
      <c r="B143" s="40" t="s">
        <v>660</v>
      </c>
      <c r="C143" s="40" t="s">
        <v>262</v>
      </c>
      <c r="D143" s="40">
        <v>0</v>
      </c>
      <c r="E143" s="40">
        <v>0</v>
      </c>
      <c r="F143">
        <v>0</v>
      </c>
      <c r="G143">
        <v>3444562.97</v>
      </c>
      <c r="H143">
        <v>202535.7</v>
      </c>
      <c r="I143">
        <v>3627633.15</v>
      </c>
      <c r="J143">
        <v>93878.29</v>
      </c>
      <c r="K143">
        <v>81715.289999999994</v>
      </c>
      <c r="L143" s="37">
        <v>0</v>
      </c>
      <c r="M143">
        <v>223346.89</v>
      </c>
      <c r="N143">
        <v>409629.69</v>
      </c>
      <c r="O143">
        <v>0</v>
      </c>
      <c r="P143">
        <v>0</v>
      </c>
      <c r="Q143">
        <v>0</v>
      </c>
      <c r="R143">
        <v>763916.99</v>
      </c>
      <c r="S143">
        <v>463807.52</v>
      </c>
      <c r="T143">
        <v>0</v>
      </c>
      <c r="U143">
        <v>0</v>
      </c>
      <c r="V143">
        <v>2612399.37</v>
      </c>
      <c r="W143">
        <v>417264.98</v>
      </c>
      <c r="X143">
        <v>2403208.66</v>
      </c>
      <c r="Y143">
        <v>0</v>
      </c>
      <c r="Z143">
        <v>48199.17</v>
      </c>
      <c r="AA143">
        <v>0</v>
      </c>
      <c r="AB143">
        <v>0</v>
      </c>
      <c r="AC143">
        <v>1070.3399999999999</v>
      </c>
      <c r="AD143">
        <v>0</v>
      </c>
      <c r="AE143">
        <v>322940.40999999997</v>
      </c>
      <c r="AF143">
        <v>4044161.12</v>
      </c>
      <c r="AG143">
        <v>922357.04</v>
      </c>
      <c r="AH143">
        <v>156671.64000000001</v>
      </c>
      <c r="AI143">
        <v>1860213.82</v>
      </c>
      <c r="AJ143">
        <v>564641.64</v>
      </c>
      <c r="AK143">
        <v>356557.37</v>
      </c>
      <c r="AL143">
        <v>711006.52</v>
      </c>
      <c r="AM143">
        <v>31830803.52</v>
      </c>
      <c r="AN143">
        <v>2134529.31</v>
      </c>
      <c r="AO143">
        <v>5100269.87</v>
      </c>
      <c r="AP143">
        <v>3732936.6</v>
      </c>
      <c r="AQ143">
        <v>407557.04</v>
      </c>
      <c r="AR143" s="37">
        <v>8736572.8399999999</v>
      </c>
      <c r="AS143">
        <v>544214.98</v>
      </c>
      <c r="AT143">
        <v>2742978.39</v>
      </c>
      <c r="AU143">
        <v>64267.56</v>
      </c>
      <c r="AV143">
        <v>9697110.8699999992</v>
      </c>
      <c r="AW143">
        <v>2982865.39</v>
      </c>
      <c r="AX143">
        <v>11193654.17</v>
      </c>
      <c r="AY143">
        <v>0</v>
      </c>
      <c r="AZ143">
        <v>8274775.8800000101</v>
      </c>
      <c r="BA143">
        <v>38901.629999999997</v>
      </c>
      <c r="BB143">
        <v>821871.62</v>
      </c>
      <c r="BC143" s="37">
        <v>21427089.73</v>
      </c>
      <c r="BD143">
        <v>83219018.910000101</v>
      </c>
      <c r="BE143">
        <v>18342584.52</v>
      </c>
      <c r="BF143">
        <v>304679.53000000003</v>
      </c>
      <c r="BG143">
        <v>502373.4</v>
      </c>
      <c r="BH143">
        <v>32762.080000000002</v>
      </c>
      <c r="BI143">
        <v>15392.85</v>
      </c>
      <c r="BJ143">
        <v>317401.27</v>
      </c>
      <c r="BK143">
        <v>2162381.66</v>
      </c>
      <c r="BL143">
        <v>87666.87</v>
      </c>
      <c r="BM143">
        <v>88917528.620000005</v>
      </c>
      <c r="BN143">
        <v>59290.61</v>
      </c>
      <c r="BO143">
        <v>95984.06</v>
      </c>
      <c r="BP143">
        <v>0</v>
      </c>
      <c r="BQ143">
        <v>0</v>
      </c>
      <c r="BR143">
        <v>23811039.57</v>
      </c>
      <c r="BS143" s="41"/>
    </row>
    <row r="144" spans="1:71" x14ac:dyDescent="0.2">
      <c r="A144" s="40" t="str">
        <f t="shared" si="12"/>
        <v>2022–23SALV</v>
      </c>
      <c r="B144" s="40" t="s">
        <v>660</v>
      </c>
      <c r="C144" s="40" t="s">
        <v>263</v>
      </c>
      <c r="D144" s="40">
        <v>0</v>
      </c>
      <c r="E144" s="40">
        <v>0</v>
      </c>
      <c r="F144" s="37">
        <v>0</v>
      </c>
      <c r="G144" s="37">
        <v>0</v>
      </c>
      <c r="H144" s="37">
        <v>0</v>
      </c>
      <c r="I144" s="37">
        <v>0</v>
      </c>
      <c r="J144" s="37">
        <v>0</v>
      </c>
      <c r="K144" s="37">
        <v>561392.37</v>
      </c>
      <c r="L144" s="37">
        <v>0</v>
      </c>
      <c r="M144" s="37">
        <v>0</v>
      </c>
      <c r="N144" s="37">
        <v>0</v>
      </c>
      <c r="O144">
        <v>0</v>
      </c>
      <c r="P144">
        <v>0</v>
      </c>
      <c r="Q144" s="37">
        <v>0</v>
      </c>
      <c r="R144" s="37">
        <v>0</v>
      </c>
      <c r="S144" s="37">
        <v>0</v>
      </c>
      <c r="T144" s="37">
        <v>0</v>
      </c>
      <c r="U144">
        <v>0</v>
      </c>
      <c r="V144" s="37">
        <v>0</v>
      </c>
      <c r="W144" s="37">
        <v>0</v>
      </c>
      <c r="X144" s="37">
        <v>38966.620000000003</v>
      </c>
      <c r="Y144">
        <v>0</v>
      </c>
      <c r="Z144" s="37">
        <v>0</v>
      </c>
      <c r="AA144" s="37">
        <v>0</v>
      </c>
      <c r="AB144" s="37">
        <v>0</v>
      </c>
      <c r="AC144" s="37">
        <v>0</v>
      </c>
      <c r="AD144" s="37">
        <v>0</v>
      </c>
      <c r="AE144" s="37">
        <v>0</v>
      </c>
      <c r="AF144" s="37">
        <v>0</v>
      </c>
      <c r="AG144" s="37">
        <v>0</v>
      </c>
      <c r="AH144" s="37">
        <v>0</v>
      </c>
      <c r="AI144" s="37">
        <v>0</v>
      </c>
      <c r="AJ144" s="37">
        <v>0</v>
      </c>
      <c r="AK144" s="37">
        <v>0</v>
      </c>
      <c r="AL144" s="37">
        <v>0</v>
      </c>
      <c r="AM144" s="37">
        <v>0</v>
      </c>
      <c r="AN144" s="37">
        <v>0</v>
      </c>
      <c r="AO144" s="37">
        <v>0</v>
      </c>
      <c r="AP144" s="37">
        <v>0</v>
      </c>
      <c r="AQ144" s="37">
        <v>0</v>
      </c>
      <c r="AR144" s="37">
        <v>0</v>
      </c>
      <c r="AS144" s="37">
        <v>0</v>
      </c>
      <c r="AT144" s="37">
        <v>0</v>
      </c>
      <c r="AU144" s="37">
        <v>0</v>
      </c>
      <c r="AV144" s="37">
        <v>0</v>
      </c>
      <c r="AW144" s="37">
        <v>0</v>
      </c>
      <c r="AX144" s="37">
        <v>0</v>
      </c>
      <c r="AY144" s="37">
        <v>0</v>
      </c>
      <c r="AZ144" s="37">
        <v>0</v>
      </c>
      <c r="BA144" s="37">
        <v>0</v>
      </c>
      <c r="BB144" s="37">
        <v>0</v>
      </c>
      <c r="BC144" s="37">
        <v>0</v>
      </c>
      <c r="BD144" s="37">
        <v>0</v>
      </c>
      <c r="BE144" s="37">
        <v>0</v>
      </c>
      <c r="BF144" s="37">
        <v>0</v>
      </c>
      <c r="BG144" s="37">
        <v>0</v>
      </c>
      <c r="BH144" s="37">
        <v>0</v>
      </c>
      <c r="BI144" s="37">
        <v>727147.38</v>
      </c>
      <c r="BJ144" s="37">
        <v>0</v>
      </c>
      <c r="BK144" s="37">
        <v>0</v>
      </c>
      <c r="BL144" s="37">
        <v>0</v>
      </c>
      <c r="BM144" s="37">
        <v>13684.33</v>
      </c>
      <c r="BN144" s="37">
        <v>0</v>
      </c>
      <c r="BO144" s="37">
        <v>0</v>
      </c>
      <c r="BP144">
        <v>0</v>
      </c>
      <c r="BQ144">
        <v>0</v>
      </c>
      <c r="BR144" s="37">
        <v>17590.060000000001</v>
      </c>
      <c r="BS144" s="41"/>
    </row>
    <row r="145" spans="1:71" x14ac:dyDescent="0.2">
      <c r="A145" s="40" t="str">
        <f t="shared" si="12"/>
        <v>2022–23SAMO</v>
      </c>
      <c r="B145" s="40" t="s">
        <v>660</v>
      </c>
      <c r="C145" s="40" t="s">
        <v>264</v>
      </c>
      <c r="D145" s="40">
        <v>0</v>
      </c>
      <c r="E145" s="40">
        <v>0</v>
      </c>
      <c r="F145">
        <v>0</v>
      </c>
      <c r="G145">
        <v>0</v>
      </c>
      <c r="H145">
        <v>0</v>
      </c>
      <c r="I145">
        <v>0</v>
      </c>
      <c r="J145">
        <v>0</v>
      </c>
      <c r="K145">
        <v>0</v>
      </c>
      <c r="L145">
        <v>295689.18</v>
      </c>
      <c r="M145">
        <v>0</v>
      </c>
      <c r="N145">
        <v>0</v>
      </c>
      <c r="O145">
        <v>0</v>
      </c>
      <c r="P145">
        <v>0</v>
      </c>
      <c r="Q145">
        <v>0</v>
      </c>
      <c r="R145">
        <v>0</v>
      </c>
      <c r="S145">
        <v>0</v>
      </c>
      <c r="T145">
        <v>0</v>
      </c>
      <c r="U145">
        <v>0</v>
      </c>
      <c r="V145">
        <v>0</v>
      </c>
      <c r="W145">
        <v>0</v>
      </c>
      <c r="X145" s="37">
        <v>0</v>
      </c>
      <c r="Y145">
        <v>0</v>
      </c>
      <c r="Z145">
        <v>0</v>
      </c>
      <c r="AA145">
        <v>0</v>
      </c>
      <c r="AB145">
        <v>0</v>
      </c>
      <c r="AC145">
        <v>0</v>
      </c>
      <c r="AD145">
        <v>0</v>
      </c>
      <c r="AE145">
        <v>0</v>
      </c>
      <c r="AF145">
        <v>0</v>
      </c>
      <c r="AG145">
        <v>0</v>
      </c>
      <c r="AH145">
        <v>0</v>
      </c>
      <c r="AI145">
        <v>29561.13</v>
      </c>
      <c r="AJ145">
        <v>0</v>
      </c>
      <c r="AK145">
        <v>0</v>
      </c>
      <c r="AL145">
        <v>3111.24</v>
      </c>
      <c r="AM145">
        <v>0</v>
      </c>
      <c r="AN145">
        <v>0</v>
      </c>
      <c r="AO145" s="37">
        <v>0</v>
      </c>
      <c r="AP145">
        <v>0</v>
      </c>
      <c r="AQ145">
        <v>4761.5200000000004</v>
      </c>
      <c r="AR145">
        <v>0</v>
      </c>
      <c r="AS145">
        <v>0</v>
      </c>
      <c r="AT145">
        <v>0</v>
      </c>
      <c r="AU145">
        <v>0</v>
      </c>
      <c r="AV145">
        <v>13305.43</v>
      </c>
      <c r="AW145">
        <v>0</v>
      </c>
      <c r="AX145">
        <v>0</v>
      </c>
      <c r="AY145">
        <v>0</v>
      </c>
      <c r="AZ145" s="37">
        <v>69384.100000000006</v>
      </c>
      <c r="BA145" s="37">
        <v>0</v>
      </c>
      <c r="BB145">
        <v>0</v>
      </c>
      <c r="BC145" s="37">
        <v>5328.81</v>
      </c>
      <c r="BD145">
        <v>0</v>
      </c>
      <c r="BE145">
        <v>0</v>
      </c>
      <c r="BF145">
        <v>0</v>
      </c>
      <c r="BG145">
        <v>0</v>
      </c>
      <c r="BH145" s="37">
        <v>0</v>
      </c>
      <c r="BI145" s="37">
        <v>0</v>
      </c>
      <c r="BJ145">
        <v>0</v>
      </c>
      <c r="BK145" s="37">
        <v>0</v>
      </c>
      <c r="BL145">
        <v>0</v>
      </c>
      <c r="BM145" s="37">
        <v>0</v>
      </c>
      <c r="BN145">
        <v>0</v>
      </c>
      <c r="BO145">
        <v>0</v>
      </c>
      <c r="BP145">
        <v>0</v>
      </c>
      <c r="BQ145">
        <v>0</v>
      </c>
      <c r="BR145" s="37">
        <v>0</v>
      </c>
      <c r="BS145" s="41"/>
    </row>
    <row r="146" spans="1:71" x14ac:dyDescent="0.2">
      <c r="A146" s="40" t="str">
        <f t="shared" si="12"/>
        <v>2022–23SAUD</v>
      </c>
      <c r="B146" s="40" t="s">
        <v>660</v>
      </c>
      <c r="C146" s="40" t="s">
        <v>265</v>
      </c>
      <c r="D146" s="40">
        <v>0</v>
      </c>
      <c r="E146" s="40">
        <v>0</v>
      </c>
      <c r="F146">
        <v>0</v>
      </c>
      <c r="G146">
        <v>295821.18</v>
      </c>
      <c r="H146">
        <v>0</v>
      </c>
      <c r="I146">
        <v>0</v>
      </c>
      <c r="J146">
        <v>0</v>
      </c>
      <c r="K146">
        <v>0</v>
      </c>
      <c r="L146">
        <v>0</v>
      </c>
      <c r="M146">
        <v>0</v>
      </c>
      <c r="N146" s="37">
        <v>0</v>
      </c>
      <c r="O146">
        <v>0</v>
      </c>
      <c r="P146">
        <v>0</v>
      </c>
      <c r="Q146">
        <v>0</v>
      </c>
      <c r="R146">
        <v>0</v>
      </c>
      <c r="S146" s="37">
        <v>0</v>
      </c>
      <c r="T146">
        <v>0</v>
      </c>
      <c r="U146">
        <v>1208.0899999999999</v>
      </c>
      <c r="V146" s="37">
        <v>0</v>
      </c>
      <c r="W146">
        <v>0</v>
      </c>
      <c r="X146">
        <v>53034.95</v>
      </c>
      <c r="Y146">
        <v>0</v>
      </c>
      <c r="Z146">
        <v>0</v>
      </c>
      <c r="AA146">
        <v>0</v>
      </c>
      <c r="AB146">
        <v>0</v>
      </c>
      <c r="AC146">
        <v>0</v>
      </c>
      <c r="AD146">
        <v>0</v>
      </c>
      <c r="AE146">
        <v>11244107.970000001</v>
      </c>
      <c r="AF146">
        <v>0</v>
      </c>
      <c r="AG146">
        <v>525916.59</v>
      </c>
      <c r="AH146">
        <v>0</v>
      </c>
      <c r="AI146" s="37">
        <v>13236.23</v>
      </c>
      <c r="AJ146">
        <v>67767687.549999997</v>
      </c>
      <c r="AK146">
        <v>1957087.75</v>
      </c>
      <c r="AL146" s="37">
        <v>0</v>
      </c>
      <c r="AM146">
        <v>39015.65</v>
      </c>
      <c r="AN146">
        <v>0</v>
      </c>
      <c r="AO146" s="37">
        <v>0</v>
      </c>
      <c r="AP146">
        <v>0</v>
      </c>
      <c r="AQ146">
        <v>0</v>
      </c>
      <c r="AR146" s="37">
        <v>1553588.2</v>
      </c>
      <c r="AS146" s="37">
        <v>24478.93</v>
      </c>
      <c r="AT146">
        <v>24353.02</v>
      </c>
      <c r="AU146" s="37">
        <v>0</v>
      </c>
      <c r="AV146" s="37">
        <v>0</v>
      </c>
      <c r="AW146" s="37">
        <v>0</v>
      </c>
      <c r="AX146" s="37">
        <v>24357.34</v>
      </c>
      <c r="AY146" s="37">
        <v>0</v>
      </c>
      <c r="AZ146" s="37">
        <v>22368.87</v>
      </c>
      <c r="BA146" s="37">
        <v>3035.13</v>
      </c>
      <c r="BB146" s="37">
        <v>0</v>
      </c>
      <c r="BC146" s="37">
        <v>299232.65999999997</v>
      </c>
      <c r="BD146" s="37">
        <v>72786787.540000007</v>
      </c>
      <c r="BE146" s="37">
        <v>4883974.4400000004</v>
      </c>
      <c r="BF146" s="37">
        <v>0</v>
      </c>
      <c r="BG146" s="37">
        <v>0</v>
      </c>
      <c r="BH146">
        <v>0</v>
      </c>
      <c r="BI146" s="37">
        <v>14519.46</v>
      </c>
      <c r="BJ146">
        <v>0</v>
      </c>
      <c r="BK146" s="37">
        <v>1123.77</v>
      </c>
      <c r="BL146">
        <v>0</v>
      </c>
      <c r="BM146" s="37">
        <v>2928.79</v>
      </c>
      <c r="BN146">
        <v>0</v>
      </c>
      <c r="BO146">
        <v>0</v>
      </c>
      <c r="BP146">
        <v>0</v>
      </c>
      <c r="BQ146" s="37">
        <v>0</v>
      </c>
      <c r="BR146" s="37">
        <v>6538741.4500000002</v>
      </c>
      <c r="BS146" s="41"/>
    </row>
    <row r="147" spans="1:71" x14ac:dyDescent="0.2">
      <c r="A147" s="40" t="str">
        <f t="shared" si="12"/>
        <v>2022–23SENE</v>
      </c>
      <c r="B147" s="40" t="s">
        <v>660</v>
      </c>
      <c r="C147" s="40" t="s">
        <v>266</v>
      </c>
      <c r="D147" s="40">
        <v>0</v>
      </c>
      <c r="E147" s="40">
        <v>0</v>
      </c>
      <c r="F147">
        <v>0</v>
      </c>
      <c r="G147">
        <v>5583.86</v>
      </c>
      <c r="H147">
        <v>0</v>
      </c>
      <c r="I147">
        <v>0</v>
      </c>
      <c r="J147">
        <v>0</v>
      </c>
      <c r="K147">
        <v>0</v>
      </c>
      <c r="L147" s="37">
        <v>0</v>
      </c>
      <c r="M147">
        <v>0</v>
      </c>
      <c r="N147">
        <v>0</v>
      </c>
      <c r="O147">
        <v>0</v>
      </c>
      <c r="P147">
        <v>0</v>
      </c>
      <c r="Q147" s="37">
        <v>0</v>
      </c>
      <c r="R147">
        <v>0</v>
      </c>
      <c r="S147" s="37">
        <v>0</v>
      </c>
      <c r="T147">
        <v>0</v>
      </c>
      <c r="U147">
        <v>0</v>
      </c>
      <c r="V147">
        <v>0</v>
      </c>
      <c r="W147" s="37">
        <v>0</v>
      </c>
      <c r="X147" s="37">
        <v>0</v>
      </c>
      <c r="Y147">
        <v>0</v>
      </c>
      <c r="Z147">
        <v>0</v>
      </c>
      <c r="AA147">
        <v>0</v>
      </c>
      <c r="AB147">
        <v>0</v>
      </c>
      <c r="AC147">
        <v>0</v>
      </c>
      <c r="AD147">
        <v>0</v>
      </c>
      <c r="AE147">
        <v>0</v>
      </c>
      <c r="AF147">
        <v>0</v>
      </c>
      <c r="AG147">
        <v>0</v>
      </c>
      <c r="AH147">
        <v>0</v>
      </c>
      <c r="AI147">
        <v>0</v>
      </c>
      <c r="AJ147">
        <v>0</v>
      </c>
      <c r="AK147" s="37">
        <v>0</v>
      </c>
      <c r="AL147">
        <v>0</v>
      </c>
      <c r="AM147">
        <v>0</v>
      </c>
      <c r="AN147">
        <v>0</v>
      </c>
      <c r="AO147">
        <v>0</v>
      </c>
      <c r="AP147" s="37">
        <v>0</v>
      </c>
      <c r="AQ147">
        <v>0</v>
      </c>
      <c r="AR147" s="37">
        <v>0</v>
      </c>
      <c r="AS147">
        <v>0</v>
      </c>
      <c r="AT147">
        <v>0</v>
      </c>
      <c r="AU147" s="37">
        <v>0</v>
      </c>
      <c r="AV147" s="37">
        <v>0</v>
      </c>
      <c r="AW147" s="37">
        <v>0</v>
      </c>
      <c r="AX147" s="37">
        <v>0</v>
      </c>
      <c r="AY147" s="37">
        <v>0</v>
      </c>
      <c r="AZ147" s="37">
        <v>0</v>
      </c>
      <c r="BA147" s="37">
        <v>0</v>
      </c>
      <c r="BB147" s="37">
        <v>0</v>
      </c>
      <c r="BC147" s="37">
        <v>0</v>
      </c>
      <c r="BD147" s="37">
        <v>0</v>
      </c>
      <c r="BE147" s="37">
        <v>0</v>
      </c>
      <c r="BF147">
        <v>0</v>
      </c>
      <c r="BG147">
        <v>0</v>
      </c>
      <c r="BH147">
        <v>0</v>
      </c>
      <c r="BI147" s="37">
        <v>0</v>
      </c>
      <c r="BJ147">
        <v>0</v>
      </c>
      <c r="BK147" s="37">
        <v>0</v>
      </c>
      <c r="BL147" s="37">
        <v>0</v>
      </c>
      <c r="BM147" s="37">
        <v>0</v>
      </c>
      <c r="BN147">
        <v>0</v>
      </c>
      <c r="BO147">
        <v>0</v>
      </c>
      <c r="BP147">
        <v>0</v>
      </c>
      <c r="BQ147" s="37">
        <v>0</v>
      </c>
      <c r="BR147">
        <v>0</v>
      </c>
      <c r="BS147" s="41"/>
    </row>
    <row r="148" spans="1:71" x14ac:dyDescent="0.2">
      <c r="A148" s="40" t="str">
        <f t="shared" si="12"/>
        <v>2022–23SERB</v>
      </c>
      <c r="B148" s="40" t="s">
        <v>660</v>
      </c>
      <c r="C148" s="40" t="s">
        <v>267</v>
      </c>
      <c r="D148" s="40">
        <v>0</v>
      </c>
      <c r="E148" s="54">
        <v>0</v>
      </c>
      <c r="F148" s="37">
        <v>0</v>
      </c>
      <c r="G148" s="37">
        <v>0</v>
      </c>
      <c r="H148" s="37">
        <v>1342.72</v>
      </c>
      <c r="I148" s="37">
        <v>668969.57999999996</v>
      </c>
      <c r="J148" s="37">
        <v>3596.4</v>
      </c>
      <c r="K148" s="37">
        <v>1577.46</v>
      </c>
      <c r="L148" s="37">
        <v>0</v>
      </c>
      <c r="M148" s="37">
        <v>0</v>
      </c>
      <c r="N148" s="37">
        <v>2152.11</v>
      </c>
      <c r="O148">
        <v>0</v>
      </c>
      <c r="P148">
        <v>0</v>
      </c>
      <c r="Q148">
        <v>0</v>
      </c>
      <c r="R148">
        <v>0</v>
      </c>
      <c r="S148">
        <v>0</v>
      </c>
      <c r="T148">
        <v>0</v>
      </c>
      <c r="U148">
        <v>0</v>
      </c>
      <c r="V148" s="37">
        <v>0</v>
      </c>
      <c r="W148">
        <v>25975643.170000002</v>
      </c>
      <c r="X148" s="37">
        <v>41516.99</v>
      </c>
      <c r="Y148">
        <v>0</v>
      </c>
      <c r="Z148" s="37">
        <v>0</v>
      </c>
      <c r="AA148">
        <v>0</v>
      </c>
      <c r="AB148" s="37">
        <v>0</v>
      </c>
      <c r="AC148" s="37">
        <v>0</v>
      </c>
      <c r="AD148">
        <v>0</v>
      </c>
      <c r="AE148" s="37">
        <v>0</v>
      </c>
      <c r="AF148" s="37">
        <v>0</v>
      </c>
      <c r="AG148" s="37">
        <v>0</v>
      </c>
      <c r="AH148" s="37">
        <v>0</v>
      </c>
      <c r="AI148" s="37">
        <v>0</v>
      </c>
      <c r="AJ148" s="37">
        <v>456837.19</v>
      </c>
      <c r="AK148" s="37">
        <v>0</v>
      </c>
      <c r="AL148" s="37">
        <v>5924.5</v>
      </c>
      <c r="AM148" s="37">
        <v>0</v>
      </c>
      <c r="AN148" s="37">
        <v>0</v>
      </c>
      <c r="AO148" s="37">
        <v>380161.48</v>
      </c>
      <c r="AP148" s="37">
        <v>20825.18</v>
      </c>
      <c r="AQ148" s="37">
        <v>0</v>
      </c>
      <c r="AR148" s="37">
        <v>0</v>
      </c>
      <c r="AS148" s="37">
        <v>149061.79</v>
      </c>
      <c r="AT148" s="37">
        <v>0</v>
      </c>
      <c r="AU148" s="37">
        <v>0</v>
      </c>
      <c r="AV148" s="37">
        <v>24279.57</v>
      </c>
      <c r="AW148" s="37">
        <v>18702.7</v>
      </c>
      <c r="AX148" s="37">
        <v>37471.47</v>
      </c>
      <c r="AY148" s="37">
        <v>0</v>
      </c>
      <c r="AZ148" s="37">
        <v>24597.13</v>
      </c>
      <c r="BA148" s="37">
        <v>4179.1400000000003</v>
      </c>
      <c r="BB148" s="37">
        <v>0</v>
      </c>
      <c r="BC148" s="37">
        <v>572925.28</v>
      </c>
      <c r="BD148" s="37">
        <v>5149.01</v>
      </c>
      <c r="BE148" s="37">
        <v>0</v>
      </c>
      <c r="BF148" s="37">
        <v>0</v>
      </c>
      <c r="BG148" s="37">
        <v>19838.919999999998</v>
      </c>
      <c r="BH148" s="37">
        <v>0</v>
      </c>
      <c r="BI148" s="37">
        <v>34531.089999999997</v>
      </c>
      <c r="BJ148" s="37">
        <v>0</v>
      </c>
      <c r="BK148" s="37">
        <v>1187014.6000000001</v>
      </c>
      <c r="BL148" s="37">
        <v>0</v>
      </c>
      <c r="BM148" s="37">
        <v>52489.91</v>
      </c>
      <c r="BN148" s="37">
        <v>0</v>
      </c>
      <c r="BO148">
        <v>0</v>
      </c>
      <c r="BP148">
        <v>0</v>
      </c>
      <c r="BQ148">
        <v>0</v>
      </c>
      <c r="BR148" s="37">
        <v>68831.08</v>
      </c>
      <c r="BS148" s="41"/>
    </row>
    <row r="149" spans="1:71" x14ac:dyDescent="0.2">
      <c r="A149" s="40" t="str">
        <f t="shared" si="12"/>
        <v>2022–23SEYC</v>
      </c>
      <c r="B149" s="40" t="s">
        <v>660</v>
      </c>
      <c r="C149" s="40" t="s">
        <v>268</v>
      </c>
      <c r="D149" s="40">
        <v>0</v>
      </c>
      <c r="E149" s="40">
        <v>0</v>
      </c>
      <c r="F149">
        <v>0</v>
      </c>
      <c r="G149" s="37">
        <v>0</v>
      </c>
      <c r="H149">
        <v>0</v>
      </c>
      <c r="I149" s="37">
        <v>0</v>
      </c>
      <c r="J149" s="37">
        <v>0</v>
      </c>
      <c r="K149" s="37">
        <v>0</v>
      </c>
      <c r="L149">
        <v>0</v>
      </c>
      <c r="M149" s="37">
        <v>0</v>
      </c>
      <c r="N149">
        <v>0</v>
      </c>
      <c r="O149">
        <v>0</v>
      </c>
      <c r="P149">
        <v>0</v>
      </c>
      <c r="Q149">
        <v>0</v>
      </c>
      <c r="R149">
        <v>0</v>
      </c>
      <c r="S149">
        <v>0</v>
      </c>
      <c r="T149">
        <v>0</v>
      </c>
      <c r="U149" s="37">
        <v>0</v>
      </c>
      <c r="V149" s="37">
        <v>0</v>
      </c>
      <c r="W149">
        <v>0</v>
      </c>
      <c r="X149" s="37">
        <v>0</v>
      </c>
      <c r="Y149" s="37">
        <v>0</v>
      </c>
      <c r="Z149">
        <v>0</v>
      </c>
      <c r="AA149">
        <v>0</v>
      </c>
      <c r="AB149">
        <v>0</v>
      </c>
      <c r="AC149" s="37">
        <v>0</v>
      </c>
      <c r="AD149" s="37">
        <v>0</v>
      </c>
      <c r="AE149">
        <v>0</v>
      </c>
      <c r="AF149">
        <v>0</v>
      </c>
      <c r="AG149">
        <v>0</v>
      </c>
      <c r="AH149">
        <v>0</v>
      </c>
      <c r="AI149">
        <v>0</v>
      </c>
      <c r="AJ149">
        <v>0</v>
      </c>
      <c r="AK149">
        <v>0</v>
      </c>
      <c r="AL149" s="37">
        <v>0</v>
      </c>
      <c r="AM149" s="37">
        <v>0</v>
      </c>
      <c r="AN149" s="37">
        <v>0</v>
      </c>
      <c r="AO149" s="37">
        <v>0</v>
      </c>
      <c r="AP149">
        <v>0</v>
      </c>
      <c r="AQ149" s="37">
        <v>0</v>
      </c>
      <c r="AR149" s="37">
        <v>0</v>
      </c>
      <c r="AS149" s="37">
        <v>0</v>
      </c>
      <c r="AT149" s="37">
        <v>0</v>
      </c>
      <c r="AU149">
        <v>0</v>
      </c>
      <c r="AV149" s="37">
        <v>0</v>
      </c>
      <c r="AW149">
        <v>0</v>
      </c>
      <c r="AX149">
        <v>0</v>
      </c>
      <c r="AY149">
        <v>0</v>
      </c>
      <c r="AZ149" s="37">
        <v>27112.51</v>
      </c>
      <c r="BA149">
        <v>0</v>
      </c>
      <c r="BB149" s="37">
        <v>0</v>
      </c>
      <c r="BC149" s="37">
        <v>11681.35</v>
      </c>
      <c r="BD149" s="37">
        <v>0</v>
      </c>
      <c r="BE149" s="37">
        <v>1420634.92</v>
      </c>
      <c r="BF149">
        <v>0</v>
      </c>
      <c r="BG149" s="37">
        <v>0</v>
      </c>
      <c r="BH149" s="37">
        <v>0</v>
      </c>
      <c r="BI149" s="37">
        <v>0</v>
      </c>
      <c r="BJ149" s="37">
        <v>0</v>
      </c>
      <c r="BK149" s="37">
        <v>0</v>
      </c>
      <c r="BL149">
        <v>0</v>
      </c>
      <c r="BM149" s="37">
        <v>0</v>
      </c>
      <c r="BN149">
        <v>0</v>
      </c>
      <c r="BO149">
        <v>0</v>
      </c>
      <c r="BP149">
        <v>0</v>
      </c>
      <c r="BQ149">
        <v>0</v>
      </c>
      <c r="BR149" s="37">
        <v>0</v>
      </c>
      <c r="BS149" s="41"/>
    </row>
    <row r="150" spans="1:71" x14ac:dyDescent="0.2">
      <c r="A150" s="40" t="str">
        <f t="shared" si="12"/>
        <v>2022–23SING</v>
      </c>
      <c r="B150" s="40" t="s">
        <v>660</v>
      </c>
      <c r="C150" s="40" t="s">
        <v>270</v>
      </c>
      <c r="D150" s="40">
        <v>0</v>
      </c>
      <c r="E150" s="40">
        <v>0</v>
      </c>
      <c r="F150">
        <v>0</v>
      </c>
      <c r="G150">
        <v>1473657.31</v>
      </c>
      <c r="H150">
        <v>3084205.76</v>
      </c>
      <c r="I150">
        <v>63178.89</v>
      </c>
      <c r="J150">
        <v>154036.07999999999</v>
      </c>
      <c r="K150">
        <v>4063159.67</v>
      </c>
      <c r="L150">
        <v>567613.24</v>
      </c>
      <c r="M150">
        <v>11987493.890000001</v>
      </c>
      <c r="N150">
        <v>4697074.71</v>
      </c>
      <c r="O150">
        <v>11458756.98</v>
      </c>
      <c r="P150">
        <v>0</v>
      </c>
      <c r="Q150">
        <v>0</v>
      </c>
      <c r="R150">
        <v>0</v>
      </c>
      <c r="S150">
        <v>13437.31</v>
      </c>
      <c r="T150">
        <v>0</v>
      </c>
      <c r="U150">
        <v>0</v>
      </c>
      <c r="V150">
        <v>0</v>
      </c>
      <c r="W150">
        <v>6225.32</v>
      </c>
      <c r="X150">
        <v>77334.03</v>
      </c>
      <c r="Y150">
        <v>0</v>
      </c>
      <c r="Z150">
        <v>884402080.58999896</v>
      </c>
      <c r="AA150">
        <v>0</v>
      </c>
      <c r="AB150">
        <v>0</v>
      </c>
      <c r="AC150">
        <v>712114.35</v>
      </c>
      <c r="AD150">
        <v>0</v>
      </c>
      <c r="AE150">
        <v>24250399.449999999</v>
      </c>
      <c r="AF150">
        <v>2171208.09</v>
      </c>
      <c r="AG150">
        <v>3178902.53</v>
      </c>
      <c r="AH150">
        <v>417702.89</v>
      </c>
      <c r="AI150">
        <v>2524025.69</v>
      </c>
      <c r="AJ150">
        <v>382257.16</v>
      </c>
      <c r="AK150">
        <v>12310196.869999999</v>
      </c>
      <c r="AL150">
        <v>1021683.65</v>
      </c>
      <c r="AM150">
        <v>34464164.289999999</v>
      </c>
      <c r="AN150">
        <v>0</v>
      </c>
      <c r="AO150">
        <v>1004468.18</v>
      </c>
      <c r="AP150">
        <v>369916.26</v>
      </c>
      <c r="AQ150">
        <v>723091.04</v>
      </c>
      <c r="AR150">
        <v>191145.74</v>
      </c>
      <c r="AS150">
        <v>1324628.3700000001</v>
      </c>
      <c r="AT150">
        <v>865879.9</v>
      </c>
      <c r="AU150">
        <v>2701357.37</v>
      </c>
      <c r="AV150">
        <v>1334954.77</v>
      </c>
      <c r="AW150">
        <v>3294802.26</v>
      </c>
      <c r="AX150">
        <v>23848021.440000001</v>
      </c>
      <c r="AY150">
        <v>2542389.36</v>
      </c>
      <c r="AZ150">
        <v>6452109.5800000001</v>
      </c>
      <c r="BA150">
        <v>19170511.789999999</v>
      </c>
      <c r="BB150">
        <v>9407341.1500000004</v>
      </c>
      <c r="BC150">
        <v>19998700.059999999</v>
      </c>
      <c r="BD150">
        <v>13880158.130000001</v>
      </c>
      <c r="BE150">
        <v>3622966.22</v>
      </c>
      <c r="BF150">
        <v>48951.51</v>
      </c>
      <c r="BG150">
        <v>2760693.51</v>
      </c>
      <c r="BH150">
        <v>16480.91</v>
      </c>
      <c r="BI150">
        <v>753629.16</v>
      </c>
      <c r="BJ150">
        <v>332581.62</v>
      </c>
      <c r="BK150" s="37">
        <v>15515635.82</v>
      </c>
      <c r="BL150">
        <v>67271</v>
      </c>
      <c r="BM150">
        <v>35305150</v>
      </c>
      <c r="BN150">
        <v>0</v>
      </c>
      <c r="BO150">
        <v>65820.88</v>
      </c>
      <c r="BP150">
        <v>0</v>
      </c>
      <c r="BQ150">
        <v>1881212.88</v>
      </c>
      <c r="BR150">
        <v>44126133.090000004</v>
      </c>
      <c r="BS150" s="41"/>
    </row>
    <row r="151" spans="1:71" x14ac:dyDescent="0.2">
      <c r="A151" s="40" t="str">
        <f t="shared" si="12"/>
        <v>2022–23SLEO</v>
      </c>
      <c r="B151" s="40" t="s">
        <v>660</v>
      </c>
      <c r="C151" s="40" t="s">
        <v>271</v>
      </c>
      <c r="D151" s="40">
        <v>0</v>
      </c>
      <c r="E151" s="40">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3254.8</v>
      </c>
      <c r="AT151">
        <v>0</v>
      </c>
      <c r="AU151">
        <v>0</v>
      </c>
      <c r="AV151">
        <v>0</v>
      </c>
      <c r="AW151">
        <v>0</v>
      </c>
      <c r="AX151">
        <v>3261.29</v>
      </c>
      <c r="AY151">
        <v>0</v>
      </c>
      <c r="AZ151">
        <v>5618.14</v>
      </c>
      <c r="BA151">
        <v>2286.3000000000002</v>
      </c>
      <c r="BB151">
        <v>7844.31</v>
      </c>
      <c r="BC151">
        <v>2768.64</v>
      </c>
      <c r="BD151">
        <v>5276.69</v>
      </c>
      <c r="BE151">
        <v>0</v>
      </c>
      <c r="BF151">
        <v>0</v>
      </c>
      <c r="BG151">
        <v>0</v>
      </c>
      <c r="BH151">
        <v>0</v>
      </c>
      <c r="BI151" s="37">
        <v>5441.44</v>
      </c>
      <c r="BJ151">
        <v>0</v>
      </c>
      <c r="BK151">
        <v>0</v>
      </c>
      <c r="BL151">
        <v>0</v>
      </c>
      <c r="BM151">
        <v>3089.6</v>
      </c>
      <c r="BN151">
        <v>0</v>
      </c>
      <c r="BO151">
        <v>0</v>
      </c>
      <c r="BP151">
        <v>0</v>
      </c>
      <c r="BQ151">
        <v>0</v>
      </c>
      <c r="BR151">
        <v>44132.78</v>
      </c>
      <c r="BS151" s="41"/>
    </row>
    <row r="152" spans="1:71" x14ac:dyDescent="0.2">
      <c r="A152" s="40" t="str">
        <f t="shared" si="12"/>
        <v>2022–23SLOV</v>
      </c>
      <c r="B152" s="40" t="s">
        <v>660</v>
      </c>
      <c r="C152" s="40" t="s">
        <v>272</v>
      </c>
      <c r="D152" s="40">
        <v>0</v>
      </c>
      <c r="E152" s="40">
        <v>0</v>
      </c>
      <c r="F152">
        <v>451902.73</v>
      </c>
      <c r="G152">
        <v>0</v>
      </c>
      <c r="H152">
        <v>0</v>
      </c>
      <c r="I152">
        <v>0</v>
      </c>
      <c r="J152">
        <v>0</v>
      </c>
      <c r="K152">
        <v>12313.32</v>
      </c>
      <c r="L152">
        <v>0</v>
      </c>
      <c r="M152">
        <v>0</v>
      </c>
      <c r="N152">
        <v>17222.95</v>
      </c>
      <c r="O152">
        <v>0</v>
      </c>
      <c r="P152">
        <v>0</v>
      </c>
      <c r="Q152">
        <v>0</v>
      </c>
      <c r="R152">
        <v>0</v>
      </c>
      <c r="S152">
        <v>0</v>
      </c>
      <c r="T152">
        <v>0</v>
      </c>
      <c r="U152">
        <v>3744.88</v>
      </c>
      <c r="V152">
        <v>1006.69</v>
      </c>
      <c r="W152">
        <v>37749.949999999997</v>
      </c>
      <c r="X152" s="37">
        <v>96821.26</v>
      </c>
      <c r="Y152">
        <v>0</v>
      </c>
      <c r="Z152">
        <v>5290.87</v>
      </c>
      <c r="AA152">
        <v>0</v>
      </c>
      <c r="AB152">
        <v>0</v>
      </c>
      <c r="AC152">
        <v>0</v>
      </c>
      <c r="AD152">
        <v>0</v>
      </c>
      <c r="AE152" s="37">
        <v>0</v>
      </c>
      <c r="AF152">
        <v>0</v>
      </c>
      <c r="AG152">
        <v>38947.879999999997</v>
      </c>
      <c r="AH152" s="37">
        <v>101203.83</v>
      </c>
      <c r="AI152">
        <v>0</v>
      </c>
      <c r="AJ152" s="37">
        <v>0</v>
      </c>
      <c r="AK152">
        <v>0</v>
      </c>
      <c r="AL152">
        <v>23200.46</v>
      </c>
      <c r="AM152" s="37">
        <v>23529.49</v>
      </c>
      <c r="AN152">
        <v>0</v>
      </c>
      <c r="AO152" s="37">
        <v>653359.59</v>
      </c>
      <c r="AP152">
        <v>176749.5</v>
      </c>
      <c r="AQ152" s="37">
        <v>363649.03</v>
      </c>
      <c r="AR152" s="37">
        <v>9872.6299999999992</v>
      </c>
      <c r="AS152" s="37">
        <v>88881.65</v>
      </c>
      <c r="AT152">
        <v>10275.01</v>
      </c>
      <c r="AU152" s="37">
        <v>123715.46</v>
      </c>
      <c r="AV152" s="37">
        <v>368611.37</v>
      </c>
      <c r="AW152" s="37">
        <v>74579.92</v>
      </c>
      <c r="AX152" s="37">
        <v>2140231.23</v>
      </c>
      <c r="AY152">
        <v>4320.72</v>
      </c>
      <c r="AZ152" s="37">
        <v>3190893.02</v>
      </c>
      <c r="BA152" s="37">
        <v>303335.15000000002</v>
      </c>
      <c r="BB152" s="37">
        <v>5313.17</v>
      </c>
      <c r="BC152" s="37">
        <v>2562515.13</v>
      </c>
      <c r="BD152" s="37">
        <v>1847705.29</v>
      </c>
      <c r="BE152" s="37">
        <v>332547.43</v>
      </c>
      <c r="BF152" s="37">
        <v>0</v>
      </c>
      <c r="BG152" s="37">
        <v>117888</v>
      </c>
      <c r="BH152" s="37">
        <v>38931.730000000003</v>
      </c>
      <c r="BI152" s="37">
        <v>11469.77</v>
      </c>
      <c r="BJ152" s="37">
        <v>1590.6</v>
      </c>
      <c r="BK152" s="37">
        <v>1247205.33</v>
      </c>
      <c r="BL152">
        <v>0</v>
      </c>
      <c r="BM152" s="37">
        <v>308695.09000000003</v>
      </c>
      <c r="BN152">
        <v>0</v>
      </c>
      <c r="BO152">
        <v>0</v>
      </c>
      <c r="BP152">
        <v>0</v>
      </c>
      <c r="BQ152">
        <v>199067.36</v>
      </c>
      <c r="BR152" s="37">
        <v>8566600.5199999996</v>
      </c>
      <c r="BS152" s="41"/>
    </row>
    <row r="153" spans="1:71" x14ac:dyDescent="0.2">
      <c r="A153" s="40" t="str">
        <f t="shared" si="12"/>
        <v>2022–23SOLO</v>
      </c>
      <c r="B153" s="40" t="s">
        <v>660</v>
      </c>
      <c r="C153" s="40" t="s">
        <v>273</v>
      </c>
      <c r="D153" s="40">
        <v>0</v>
      </c>
      <c r="E153" s="54">
        <v>0</v>
      </c>
      <c r="F153" s="37">
        <v>0</v>
      </c>
      <c r="G153" s="37">
        <v>1030643.12</v>
      </c>
      <c r="H153" s="37">
        <v>0</v>
      </c>
      <c r="I153" s="37">
        <v>18317</v>
      </c>
      <c r="J153">
        <v>0</v>
      </c>
      <c r="K153" s="37">
        <v>13890.25</v>
      </c>
      <c r="L153">
        <v>1361306.99</v>
      </c>
      <c r="M153" s="37">
        <v>0</v>
      </c>
      <c r="N153" s="37">
        <v>0</v>
      </c>
      <c r="O153">
        <v>0</v>
      </c>
      <c r="P153">
        <v>0</v>
      </c>
      <c r="Q153">
        <v>724897.55</v>
      </c>
      <c r="R153">
        <v>0</v>
      </c>
      <c r="S153" s="37">
        <v>3818231.55</v>
      </c>
      <c r="T153">
        <v>0</v>
      </c>
      <c r="U153">
        <v>0</v>
      </c>
      <c r="V153" s="37">
        <v>2550</v>
      </c>
      <c r="W153">
        <v>179730.14</v>
      </c>
      <c r="X153">
        <v>21458.7</v>
      </c>
      <c r="Y153">
        <v>0</v>
      </c>
      <c r="Z153" s="37">
        <v>2546.61</v>
      </c>
      <c r="AA153">
        <v>0</v>
      </c>
      <c r="AB153">
        <v>0</v>
      </c>
      <c r="AC153" s="37">
        <v>101203.43</v>
      </c>
      <c r="AD153">
        <v>0</v>
      </c>
      <c r="AE153" s="37">
        <v>0</v>
      </c>
      <c r="AF153" s="37">
        <v>0</v>
      </c>
      <c r="AG153" s="37">
        <v>0</v>
      </c>
      <c r="AH153" s="37">
        <v>0</v>
      </c>
      <c r="AI153" s="37">
        <v>0</v>
      </c>
      <c r="AJ153" s="37">
        <v>0</v>
      </c>
      <c r="AK153" s="37">
        <v>0</v>
      </c>
      <c r="AL153" s="37">
        <v>0</v>
      </c>
      <c r="AM153" s="37">
        <v>0</v>
      </c>
      <c r="AN153">
        <v>0</v>
      </c>
      <c r="AO153" s="37">
        <v>0</v>
      </c>
      <c r="AP153" s="37">
        <v>52088.3</v>
      </c>
      <c r="AQ153" s="37">
        <v>0</v>
      </c>
      <c r="AR153" s="37">
        <v>0</v>
      </c>
      <c r="AS153" s="37">
        <v>0</v>
      </c>
      <c r="AT153" s="37">
        <v>0</v>
      </c>
      <c r="AU153" s="37">
        <v>0</v>
      </c>
      <c r="AV153" s="37">
        <v>0</v>
      </c>
      <c r="AW153" s="37">
        <v>2000</v>
      </c>
      <c r="AX153" s="37">
        <v>2000</v>
      </c>
      <c r="AY153" s="37">
        <v>0</v>
      </c>
      <c r="AZ153" s="37">
        <v>0</v>
      </c>
      <c r="BA153" s="37">
        <v>0</v>
      </c>
      <c r="BB153" s="37">
        <v>39702.44</v>
      </c>
      <c r="BC153" s="37">
        <v>0</v>
      </c>
      <c r="BD153" s="37">
        <v>1764.53</v>
      </c>
      <c r="BE153" s="37">
        <v>21187.13</v>
      </c>
      <c r="BF153" s="37">
        <v>0</v>
      </c>
      <c r="BG153" s="37">
        <v>0</v>
      </c>
      <c r="BH153" s="37">
        <v>0</v>
      </c>
      <c r="BI153" s="37">
        <v>4066.72</v>
      </c>
      <c r="BJ153" s="37">
        <v>0</v>
      </c>
      <c r="BK153" s="37">
        <v>0</v>
      </c>
      <c r="BL153" s="37">
        <v>0</v>
      </c>
      <c r="BM153" s="37">
        <v>0</v>
      </c>
      <c r="BN153">
        <v>0</v>
      </c>
      <c r="BO153">
        <v>0</v>
      </c>
      <c r="BP153">
        <v>0</v>
      </c>
      <c r="BQ153">
        <v>60880028.659999996</v>
      </c>
      <c r="BR153" s="37">
        <v>6492.39</v>
      </c>
      <c r="BS153" s="41"/>
    </row>
    <row r="154" spans="1:71" x14ac:dyDescent="0.2">
      <c r="A154" s="40" t="str">
        <f t="shared" si="12"/>
        <v>2022–23SPAI</v>
      </c>
      <c r="B154" s="40" t="s">
        <v>660</v>
      </c>
      <c r="C154" s="40" t="s">
        <v>275</v>
      </c>
      <c r="D154" s="40">
        <v>0</v>
      </c>
      <c r="E154" s="40">
        <v>1241140.32</v>
      </c>
      <c r="F154" s="37">
        <v>1001380.06</v>
      </c>
      <c r="G154" s="37">
        <v>382727.83</v>
      </c>
      <c r="H154" s="37">
        <v>739733.62</v>
      </c>
      <c r="I154" s="37">
        <v>4644475.95</v>
      </c>
      <c r="J154">
        <v>1201412.92</v>
      </c>
      <c r="K154" s="37">
        <v>2142371.9700000002</v>
      </c>
      <c r="L154" s="37">
        <v>1791559.77</v>
      </c>
      <c r="M154" s="37">
        <v>199516.32</v>
      </c>
      <c r="N154" s="37">
        <v>1269727.93</v>
      </c>
      <c r="O154">
        <v>0</v>
      </c>
      <c r="P154">
        <v>0</v>
      </c>
      <c r="Q154">
        <v>452772.85</v>
      </c>
      <c r="R154">
        <v>19478.330000000002</v>
      </c>
      <c r="S154">
        <v>0</v>
      </c>
      <c r="T154">
        <v>0</v>
      </c>
      <c r="U154">
        <v>0</v>
      </c>
      <c r="V154" s="37">
        <v>73539.48</v>
      </c>
      <c r="W154">
        <v>0</v>
      </c>
      <c r="X154" s="37">
        <v>2054367.69</v>
      </c>
      <c r="Y154">
        <v>0</v>
      </c>
      <c r="Z154" s="37">
        <v>173855</v>
      </c>
      <c r="AA154">
        <v>0</v>
      </c>
      <c r="AB154">
        <v>0</v>
      </c>
      <c r="AC154">
        <v>25213251.440000001</v>
      </c>
      <c r="AD154">
        <v>0</v>
      </c>
      <c r="AE154" s="37">
        <v>2685501.42</v>
      </c>
      <c r="AF154" s="37">
        <v>615321.26</v>
      </c>
      <c r="AG154" s="37">
        <v>763351.68</v>
      </c>
      <c r="AH154" s="37">
        <v>3444742.58</v>
      </c>
      <c r="AI154" s="37">
        <v>4871333.87</v>
      </c>
      <c r="AJ154">
        <v>1777483.65</v>
      </c>
      <c r="AK154" s="37">
        <v>203687.56</v>
      </c>
      <c r="AL154" s="37">
        <v>1093010.97</v>
      </c>
      <c r="AM154" s="37">
        <v>3500867.94</v>
      </c>
      <c r="AN154" s="37">
        <v>51973.06</v>
      </c>
      <c r="AO154" s="37">
        <v>76256758.25</v>
      </c>
      <c r="AP154">
        <v>1206310.53</v>
      </c>
      <c r="AQ154" s="37">
        <v>845644.25</v>
      </c>
      <c r="AR154" s="37">
        <v>366795.76</v>
      </c>
      <c r="AS154" s="37">
        <v>11629209.789999999</v>
      </c>
      <c r="AT154" s="37">
        <v>3461730.06</v>
      </c>
      <c r="AU154" s="37">
        <v>10275584.050000001</v>
      </c>
      <c r="AV154" s="37">
        <v>6818557.1799999904</v>
      </c>
      <c r="AW154" s="37">
        <v>6254996.9800000004</v>
      </c>
      <c r="AX154" s="37">
        <v>17186518.359999999</v>
      </c>
      <c r="AY154" s="37">
        <v>7316501.7599999998</v>
      </c>
      <c r="AZ154" s="37">
        <v>18965919.32</v>
      </c>
      <c r="BA154" s="37">
        <v>7148156.1399999997</v>
      </c>
      <c r="BB154" s="37">
        <v>1725746.3</v>
      </c>
      <c r="BC154" s="37">
        <v>13435792.85</v>
      </c>
      <c r="BD154" s="37">
        <v>105989129.11</v>
      </c>
      <c r="BE154" s="37">
        <v>5902220.1299999999</v>
      </c>
      <c r="BF154" s="37">
        <v>859235.83</v>
      </c>
      <c r="BG154" s="37">
        <v>1521726.29</v>
      </c>
      <c r="BH154" s="37">
        <v>4066688.6</v>
      </c>
      <c r="BI154" s="37">
        <v>357051.65</v>
      </c>
      <c r="BJ154" s="37">
        <v>2871875.77</v>
      </c>
      <c r="BK154" s="37">
        <v>3774577.69</v>
      </c>
      <c r="BL154" s="37">
        <v>2253.64</v>
      </c>
      <c r="BM154" s="37">
        <v>3250593.7</v>
      </c>
      <c r="BN154" s="37">
        <v>0</v>
      </c>
      <c r="BO154">
        <v>0</v>
      </c>
      <c r="BP154">
        <v>0</v>
      </c>
      <c r="BQ154">
        <v>0</v>
      </c>
      <c r="BR154" s="37">
        <v>59960103.729999997</v>
      </c>
      <c r="BS154" s="41"/>
    </row>
    <row r="155" spans="1:71" x14ac:dyDescent="0.2">
      <c r="A155" s="40" t="str">
        <f t="shared" si="12"/>
        <v>2022–23SRIL</v>
      </c>
      <c r="B155" s="40" t="s">
        <v>660</v>
      </c>
      <c r="C155" s="40" t="s">
        <v>276</v>
      </c>
      <c r="D155" s="40">
        <v>0</v>
      </c>
      <c r="E155" s="40">
        <v>0</v>
      </c>
      <c r="F155">
        <v>0</v>
      </c>
      <c r="G155">
        <v>2910266.82</v>
      </c>
      <c r="H155">
        <v>38211.360000000001</v>
      </c>
      <c r="I155" s="37">
        <v>470095.55</v>
      </c>
      <c r="J155">
        <v>62894.81</v>
      </c>
      <c r="K155">
        <v>1912784.41</v>
      </c>
      <c r="L155">
        <v>63789.919999999998</v>
      </c>
      <c r="M155" s="37">
        <v>1519732.89</v>
      </c>
      <c r="N155">
        <v>175369.88</v>
      </c>
      <c r="O155">
        <v>0</v>
      </c>
      <c r="P155">
        <v>0</v>
      </c>
      <c r="Q155">
        <v>0</v>
      </c>
      <c r="R155">
        <v>0</v>
      </c>
      <c r="S155">
        <v>0</v>
      </c>
      <c r="T155">
        <v>0</v>
      </c>
      <c r="U155">
        <v>388433.01</v>
      </c>
      <c r="V155">
        <v>0</v>
      </c>
      <c r="W155">
        <v>0</v>
      </c>
      <c r="X155">
        <v>304560.57</v>
      </c>
      <c r="Y155">
        <v>1391801.38</v>
      </c>
      <c r="Z155">
        <v>0</v>
      </c>
      <c r="AA155">
        <v>0</v>
      </c>
      <c r="AB155">
        <v>0</v>
      </c>
      <c r="AC155">
        <v>808484.21</v>
      </c>
      <c r="AD155">
        <v>0</v>
      </c>
      <c r="AE155">
        <v>0</v>
      </c>
      <c r="AF155">
        <v>0</v>
      </c>
      <c r="AG155">
        <v>0</v>
      </c>
      <c r="AH155">
        <v>0</v>
      </c>
      <c r="AI155">
        <v>3962.89</v>
      </c>
      <c r="AJ155">
        <v>0</v>
      </c>
      <c r="AK155">
        <v>0</v>
      </c>
      <c r="AL155">
        <v>0</v>
      </c>
      <c r="AM155">
        <v>168266.34</v>
      </c>
      <c r="AN155">
        <v>0</v>
      </c>
      <c r="AO155">
        <v>6371482.0700000003</v>
      </c>
      <c r="AP155">
        <v>5820.79</v>
      </c>
      <c r="AQ155">
        <v>29824.03</v>
      </c>
      <c r="AR155">
        <v>1505535.71</v>
      </c>
      <c r="AS155" s="37">
        <v>816825.36</v>
      </c>
      <c r="AT155">
        <v>0</v>
      </c>
      <c r="AU155">
        <v>0</v>
      </c>
      <c r="AV155">
        <v>49038.46</v>
      </c>
      <c r="AW155">
        <v>2993.39</v>
      </c>
      <c r="AX155" s="37">
        <v>19925.37</v>
      </c>
      <c r="AY155">
        <v>0</v>
      </c>
      <c r="AZ155" s="37">
        <v>1263228.94</v>
      </c>
      <c r="BA155">
        <v>0</v>
      </c>
      <c r="BB155">
        <v>517852.52</v>
      </c>
      <c r="BC155">
        <v>443859.61</v>
      </c>
      <c r="BD155" s="37">
        <v>178767.93</v>
      </c>
      <c r="BE155">
        <v>30955</v>
      </c>
      <c r="BF155">
        <v>0</v>
      </c>
      <c r="BG155">
        <v>523999.11</v>
      </c>
      <c r="BH155">
        <v>162137.29</v>
      </c>
      <c r="BI155">
        <v>19755414.510000002</v>
      </c>
      <c r="BJ155">
        <v>167435.20000000001</v>
      </c>
      <c r="BK155">
        <v>71235.740000000005</v>
      </c>
      <c r="BL155">
        <v>0</v>
      </c>
      <c r="BM155">
        <v>1066516.8</v>
      </c>
      <c r="BN155">
        <v>0</v>
      </c>
      <c r="BO155">
        <v>0</v>
      </c>
      <c r="BP155">
        <v>0</v>
      </c>
      <c r="BQ155">
        <v>0</v>
      </c>
      <c r="BR155" s="37">
        <v>1876332.89</v>
      </c>
      <c r="BS155" s="41"/>
    </row>
    <row r="156" spans="1:71" x14ac:dyDescent="0.2">
      <c r="A156" s="40" t="str">
        <f t="shared" si="12"/>
        <v>2022–23SRNM</v>
      </c>
      <c r="B156" s="40" t="s">
        <v>660</v>
      </c>
      <c r="C156" s="40" t="s">
        <v>277</v>
      </c>
      <c r="D156" s="40">
        <v>0</v>
      </c>
      <c r="E156" s="40">
        <v>0</v>
      </c>
      <c r="F156" s="37">
        <v>0</v>
      </c>
      <c r="G156" s="37">
        <v>0</v>
      </c>
      <c r="H156" s="37">
        <v>0</v>
      </c>
      <c r="I156" s="37">
        <v>0</v>
      </c>
      <c r="J156" s="37">
        <v>0</v>
      </c>
      <c r="K156" s="37">
        <v>0</v>
      </c>
      <c r="L156" s="37">
        <v>0</v>
      </c>
      <c r="M156" s="37">
        <v>0</v>
      </c>
      <c r="N156" s="37">
        <v>0</v>
      </c>
      <c r="O156">
        <v>0</v>
      </c>
      <c r="P156">
        <v>0</v>
      </c>
      <c r="Q156" s="37">
        <v>0</v>
      </c>
      <c r="R156" s="37">
        <v>0</v>
      </c>
      <c r="S156" s="37">
        <v>0</v>
      </c>
      <c r="T156">
        <v>0</v>
      </c>
      <c r="U156" s="37">
        <v>0</v>
      </c>
      <c r="V156" s="37">
        <v>0</v>
      </c>
      <c r="W156" s="37">
        <v>0</v>
      </c>
      <c r="X156" s="37">
        <v>0</v>
      </c>
      <c r="Y156">
        <v>0</v>
      </c>
      <c r="Z156" s="37">
        <v>0</v>
      </c>
      <c r="AA156">
        <v>0</v>
      </c>
      <c r="AB156">
        <v>0</v>
      </c>
      <c r="AC156" s="37">
        <v>0</v>
      </c>
      <c r="AD156" s="37">
        <v>0</v>
      </c>
      <c r="AE156" s="37">
        <v>0</v>
      </c>
      <c r="AF156" s="37">
        <v>0</v>
      </c>
      <c r="AG156" s="37">
        <v>0</v>
      </c>
      <c r="AH156" s="37">
        <v>0</v>
      </c>
      <c r="AI156" s="37">
        <v>0</v>
      </c>
      <c r="AJ156" s="37">
        <v>0</v>
      </c>
      <c r="AK156" s="37">
        <v>0</v>
      </c>
      <c r="AL156" s="37">
        <v>0</v>
      </c>
      <c r="AM156" s="37">
        <v>0</v>
      </c>
      <c r="AN156" s="37">
        <v>0</v>
      </c>
      <c r="AO156" s="37">
        <v>0</v>
      </c>
      <c r="AP156" s="37">
        <v>0</v>
      </c>
      <c r="AQ156" s="37">
        <v>16425.849999999999</v>
      </c>
      <c r="AR156" s="37">
        <v>0</v>
      </c>
      <c r="AS156" s="37">
        <v>0</v>
      </c>
      <c r="AT156" s="37">
        <v>0</v>
      </c>
      <c r="AU156" s="37">
        <v>0</v>
      </c>
      <c r="AV156" s="37">
        <v>0</v>
      </c>
      <c r="AW156" s="37">
        <v>0</v>
      </c>
      <c r="AX156" s="37">
        <v>0</v>
      </c>
      <c r="AY156" s="37">
        <v>0</v>
      </c>
      <c r="AZ156" s="37">
        <v>0</v>
      </c>
      <c r="BA156" s="37">
        <v>0</v>
      </c>
      <c r="BB156" s="37">
        <v>0</v>
      </c>
      <c r="BC156" s="37">
        <v>0</v>
      </c>
      <c r="BD156" s="37">
        <v>0</v>
      </c>
      <c r="BE156" s="37">
        <v>0</v>
      </c>
      <c r="BF156" s="37">
        <v>0</v>
      </c>
      <c r="BG156" s="37">
        <v>0</v>
      </c>
      <c r="BH156" s="37">
        <v>0</v>
      </c>
      <c r="BI156" s="37">
        <v>3142.92</v>
      </c>
      <c r="BJ156" s="37">
        <v>0</v>
      </c>
      <c r="BK156" s="37">
        <v>0</v>
      </c>
      <c r="BL156" s="37">
        <v>0</v>
      </c>
      <c r="BM156" s="37">
        <v>0</v>
      </c>
      <c r="BN156" s="37">
        <v>0</v>
      </c>
      <c r="BO156">
        <v>0</v>
      </c>
      <c r="BP156">
        <v>0</v>
      </c>
      <c r="BQ156">
        <v>0</v>
      </c>
      <c r="BR156" s="37">
        <v>3290.95</v>
      </c>
      <c r="BS156" s="41"/>
    </row>
    <row r="157" spans="1:71" x14ac:dyDescent="0.2">
      <c r="A157" s="40" t="str">
        <f t="shared" si="12"/>
        <v>2022–23SSUD</v>
      </c>
      <c r="B157" s="40" t="s">
        <v>660</v>
      </c>
      <c r="C157" s="40" t="s">
        <v>325</v>
      </c>
      <c r="D157" s="40">
        <v>0</v>
      </c>
      <c r="E157" s="40">
        <v>0</v>
      </c>
      <c r="F157">
        <v>0</v>
      </c>
      <c r="G157" s="37">
        <v>0</v>
      </c>
      <c r="H157">
        <v>0</v>
      </c>
      <c r="I157">
        <v>0</v>
      </c>
      <c r="J157">
        <v>0</v>
      </c>
      <c r="K157" s="37">
        <v>0</v>
      </c>
      <c r="L157">
        <v>0</v>
      </c>
      <c r="M157">
        <v>0</v>
      </c>
      <c r="N157">
        <v>0</v>
      </c>
      <c r="O157">
        <v>0</v>
      </c>
      <c r="P157">
        <v>0</v>
      </c>
      <c r="Q157">
        <v>0</v>
      </c>
      <c r="R157">
        <v>0</v>
      </c>
      <c r="S157">
        <v>0</v>
      </c>
      <c r="T157">
        <v>0</v>
      </c>
      <c r="U157">
        <v>0</v>
      </c>
      <c r="V157">
        <v>0</v>
      </c>
      <c r="W157">
        <v>0</v>
      </c>
      <c r="X157">
        <v>0</v>
      </c>
      <c r="Y157">
        <v>0</v>
      </c>
      <c r="Z157">
        <v>48157.98</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s="37">
        <v>0</v>
      </c>
      <c r="AT157">
        <v>0</v>
      </c>
      <c r="AU157">
        <v>0</v>
      </c>
      <c r="AV157">
        <v>1430.88</v>
      </c>
      <c r="AW157">
        <v>0</v>
      </c>
      <c r="AX157" s="37">
        <v>0</v>
      </c>
      <c r="AY157">
        <v>0</v>
      </c>
      <c r="AZ157">
        <v>0</v>
      </c>
      <c r="BA157">
        <v>0</v>
      </c>
      <c r="BB157">
        <v>0</v>
      </c>
      <c r="BC157">
        <v>0</v>
      </c>
      <c r="BD157">
        <v>0</v>
      </c>
      <c r="BE157">
        <v>0</v>
      </c>
      <c r="BF157">
        <v>0</v>
      </c>
      <c r="BG157">
        <v>0</v>
      </c>
      <c r="BH157">
        <v>0</v>
      </c>
      <c r="BI157">
        <v>0</v>
      </c>
      <c r="BJ157">
        <v>0</v>
      </c>
      <c r="BK157" s="37">
        <v>0</v>
      </c>
      <c r="BL157">
        <v>0</v>
      </c>
      <c r="BM157">
        <v>0</v>
      </c>
      <c r="BN157">
        <v>0</v>
      </c>
      <c r="BO157">
        <v>0</v>
      </c>
      <c r="BP157">
        <v>0</v>
      </c>
      <c r="BQ157">
        <v>0</v>
      </c>
      <c r="BR157">
        <v>0</v>
      </c>
      <c r="BS157" s="41"/>
    </row>
    <row r="158" spans="1:71" x14ac:dyDescent="0.2">
      <c r="A158" s="40" t="str">
        <f t="shared" si="12"/>
        <v>2022–23STHE</v>
      </c>
      <c r="B158" s="40" t="s">
        <v>660</v>
      </c>
      <c r="C158" s="40" t="s">
        <v>279</v>
      </c>
      <c r="D158" s="40">
        <v>0</v>
      </c>
      <c r="E158" s="54">
        <v>0</v>
      </c>
      <c r="F158" s="37">
        <v>0</v>
      </c>
      <c r="G158" s="37">
        <v>0</v>
      </c>
      <c r="H158" s="37">
        <v>0</v>
      </c>
      <c r="I158" s="37">
        <v>0</v>
      </c>
      <c r="J158" s="37">
        <v>0</v>
      </c>
      <c r="K158" s="37">
        <v>0</v>
      </c>
      <c r="L158" s="37">
        <v>0</v>
      </c>
      <c r="M158" s="37">
        <v>0</v>
      </c>
      <c r="N158" s="37">
        <v>0</v>
      </c>
      <c r="O158">
        <v>7468.78</v>
      </c>
      <c r="P158">
        <v>0</v>
      </c>
      <c r="Q158" s="37">
        <v>0</v>
      </c>
      <c r="R158" s="37">
        <v>0</v>
      </c>
      <c r="S158" s="37">
        <v>0</v>
      </c>
      <c r="T158">
        <v>0</v>
      </c>
      <c r="U158" s="37">
        <v>0</v>
      </c>
      <c r="V158" s="37">
        <v>0</v>
      </c>
      <c r="W158">
        <v>0</v>
      </c>
      <c r="X158" s="37">
        <v>0</v>
      </c>
      <c r="Y158">
        <v>0</v>
      </c>
      <c r="Z158" s="37">
        <v>28080.400000000001</v>
      </c>
      <c r="AA158">
        <v>0</v>
      </c>
      <c r="AB158">
        <v>0</v>
      </c>
      <c r="AC158" s="37">
        <v>0</v>
      </c>
      <c r="AD158">
        <v>0</v>
      </c>
      <c r="AE158" s="37">
        <v>0</v>
      </c>
      <c r="AF158" s="37">
        <v>0</v>
      </c>
      <c r="AG158" s="37">
        <v>0</v>
      </c>
      <c r="AH158" s="37">
        <v>0</v>
      </c>
      <c r="AI158" s="37">
        <v>0</v>
      </c>
      <c r="AJ158" s="37">
        <v>0</v>
      </c>
      <c r="AK158" s="37">
        <v>0</v>
      </c>
      <c r="AL158" s="37">
        <v>0</v>
      </c>
      <c r="AM158" s="37">
        <v>48515.57</v>
      </c>
      <c r="AN158" s="37">
        <v>0</v>
      </c>
      <c r="AO158" s="37">
        <v>0</v>
      </c>
      <c r="AP158" s="37">
        <v>0</v>
      </c>
      <c r="AQ158" s="37">
        <v>0</v>
      </c>
      <c r="AR158" s="37">
        <v>0</v>
      </c>
      <c r="AS158" s="37">
        <v>0</v>
      </c>
      <c r="AT158" s="37">
        <v>0</v>
      </c>
      <c r="AU158" s="37">
        <v>0</v>
      </c>
      <c r="AV158" s="37">
        <v>0</v>
      </c>
      <c r="AW158" s="37">
        <v>0</v>
      </c>
      <c r="AX158" s="37">
        <v>0</v>
      </c>
      <c r="AY158" s="37">
        <v>0</v>
      </c>
      <c r="AZ158" s="37">
        <v>0</v>
      </c>
      <c r="BA158" s="37">
        <v>0</v>
      </c>
      <c r="BB158" s="37">
        <v>3298.85</v>
      </c>
      <c r="BC158" s="37">
        <v>0</v>
      </c>
      <c r="BD158" s="37">
        <v>0</v>
      </c>
      <c r="BE158" s="37">
        <v>0</v>
      </c>
      <c r="BF158" s="37">
        <v>0</v>
      </c>
      <c r="BG158" s="37">
        <v>0</v>
      </c>
      <c r="BH158" s="37">
        <v>0</v>
      </c>
      <c r="BI158" s="37">
        <v>0</v>
      </c>
      <c r="BJ158" s="37">
        <v>0</v>
      </c>
      <c r="BK158" s="37">
        <v>0</v>
      </c>
      <c r="BL158" s="37">
        <v>0</v>
      </c>
      <c r="BM158" s="37">
        <v>0</v>
      </c>
      <c r="BN158">
        <v>0</v>
      </c>
      <c r="BO158">
        <v>0</v>
      </c>
      <c r="BP158">
        <v>0</v>
      </c>
      <c r="BQ158" s="37">
        <v>0</v>
      </c>
      <c r="BR158" s="37">
        <v>0</v>
      </c>
      <c r="BS158" s="41"/>
    </row>
    <row r="159" spans="1:71" x14ac:dyDescent="0.2">
      <c r="A159" s="40" t="str">
        <f t="shared" si="12"/>
        <v>2022–23STLU</v>
      </c>
      <c r="B159" s="40" t="s">
        <v>660</v>
      </c>
      <c r="C159" s="40" t="s">
        <v>280</v>
      </c>
      <c r="D159" s="40">
        <v>0</v>
      </c>
      <c r="E159" s="40">
        <v>0</v>
      </c>
      <c r="F159">
        <v>0</v>
      </c>
      <c r="G159">
        <v>0</v>
      </c>
      <c r="H159">
        <v>0</v>
      </c>
      <c r="I159">
        <v>0</v>
      </c>
      <c r="J159">
        <v>0</v>
      </c>
      <c r="K159">
        <v>0</v>
      </c>
      <c r="L159">
        <v>0</v>
      </c>
      <c r="M159">
        <v>0</v>
      </c>
      <c r="N159">
        <v>0</v>
      </c>
      <c r="O159">
        <v>0</v>
      </c>
      <c r="P159">
        <v>0</v>
      </c>
      <c r="Q159">
        <v>0</v>
      </c>
      <c r="R159">
        <v>0</v>
      </c>
      <c r="S159">
        <v>0</v>
      </c>
      <c r="T159">
        <v>0</v>
      </c>
      <c r="U159">
        <v>0</v>
      </c>
      <c r="V159">
        <v>0</v>
      </c>
      <c r="W159">
        <v>0</v>
      </c>
      <c r="X159">
        <v>9930.42</v>
      </c>
      <c r="Y159">
        <v>0</v>
      </c>
      <c r="Z159">
        <v>0</v>
      </c>
      <c r="AA159">
        <v>0</v>
      </c>
      <c r="AB159">
        <v>0</v>
      </c>
      <c r="AC159">
        <v>0</v>
      </c>
      <c r="AD159">
        <v>0</v>
      </c>
      <c r="AE159">
        <v>0</v>
      </c>
      <c r="AF159" s="37">
        <v>0</v>
      </c>
      <c r="AG159">
        <v>0</v>
      </c>
      <c r="AH159">
        <v>0</v>
      </c>
      <c r="AI159">
        <v>0</v>
      </c>
      <c r="AJ159">
        <v>0</v>
      </c>
      <c r="AK159">
        <v>0</v>
      </c>
      <c r="AL159">
        <v>0</v>
      </c>
      <c r="AM159">
        <v>0</v>
      </c>
      <c r="AN159">
        <v>0</v>
      </c>
      <c r="AO159">
        <v>0</v>
      </c>
      <c r="AP159">
        <v>0</v>
      </c>
      <c r="AQ159">
        <v>0</v>
      </c>
      <c r="AR159">
        <v>0</v>
      </c>
      <c r="AS159">
        <v>0</v>
      </c>
      <c r="AT159">
        <v>0</v>
      </c>
      <c r="AU159">
        <v>0</v>
      </c>
      <c r="AV159" s="37">
        <v>0</v>
      </c>
      <c r="AW159">
        <v>1077.3800000000001</v>
      </c>
      <c r="AX159">
        <v>0</v>
      </c>
      <c r="AY159">
        <v>0</v>
      </c>
      <c r="AZ159" s="37">
        <v>0</v>
      </c>
      <c r="BA159">
        <v>0</v>
      </c>
      <c r="BB159">
        <v>0</v>
      </c>
      <c r="BC159" s="37">
        <v>0</v>
      </c>
      <c r="BD159">
        <v>0</v>
      </c>
      <c r="BE159">
        <v>0</v>
      </c>
      <c r="BF159" s="37">
        <v>0</v>
      </c>
      <c r="BG159">
        <v>0</v>
      </c>
      <c r="BH159" s="37">
        <v>0</v>
      </c>
      <c r="BI159" s="37">
        <v>0</v>
      </c>
      <c r="BJ159">
        <v>0</v>
      </c>
      <c r="BK159" s="37">
        <v>0</v>
      </c>
      <c r="BL159">
        <v>0</v>
      </c>
      <c r="BM159" s="37">
        <v>0</v>
      </c>
      <c r="BN159">
        <v>0</v>
      </c>
      <c r="BO159">
        <v>0</v>
      </c>
      <c r="BP159">
        <v>0</v>
      </c>
      <c r="BQ159">
        <v>0</v>
      </c>
      <c r="BR159">
        <v>0</v>
      </c>
      <c r="BS159" s="41"/>
    </row>
    <row r="160" spans="1:71" x14ac:dyDescent="0.2">
      <c r="A160" s="40" t="str">
        <f t="shared" si="12"/>
        <v>2022–23SVAK</v>
      </c>
      <c r="B160" s="40" t="s">
        <v>660</v>
      </c>
      <c r="C160" s="40" t="s">
        <v>282</v>
      </c>
      <c r="D160" s="40">
        <v>0</v>
      </c>
      <c r="E160" s="40">
        <v>0</v>
      </c>
      <c r="F160">
        <v>0</v>
      </c>
      <c r="G160">
        <v>0</v>
      </c>
      <c r="H160" s="37">
        <v>0</v>
      </c>
      <c r="I160" s="37">
        <v>0</v>
      </c>
      <c r="J160" s="37">
        <v>0</v>
      </c>
      <c r="K160" s="37">
        <v>0</v>
      </c>
      <c r="L160">
        <v>0</v>
      </c>
      <c r="M160" s="37">
        <v>0</v>
      </c>
      <c r="N160" s="37">
        <v>0</v>
      </c>
      <c r="O160">
        <v>0</v>
      </c>
      <c r="P160">
        <v>0</v>
      </c>
      <c r="Q160">
        <v>0</v>
      </c>
      <c r="R160" s="37">
        <v>0</v>
      </c>
      <c r="S160">
        <v>0</v>
      </c>
      <c r="T160">
        <v>0</v>
      </c>
      <c r="U160">
        <v>0</v>
      </c>
      <c r="V160" s="37">
        <v>0</v>
      </c>
      <c r="W160">
        <v>0</v>
      </c>
      <c r="X160" s="37">
        <v>0</v>
      </c>
      <c r="Y160">
        <v>0</v>
      </c>
      <c r="Z160" s="37">
        <v>0</v>
      </c>
      <c r="AA160">
        <v>0</v>
      </c>
      <c r="AB160">
        <v>0</v>
      </c>
      <c r="AC160" s="37">
        <v>0</v>
      </c>
      <c r="AD160" s="37">
        <v>0</v>
      </c>
      <c r="AE160">
        <v>0</v>
      </c>
      <c r="AF160" s="37">
        <v>1449549.52</v>
      </c>
      <c r="AG160" s="37">
        <v>0</v>
      </c>
      <c r="AH160" s="37">
        <v>0</v>
      </c>
      <c r="AI160" s="37">
        <v>0</v>
      </c>
      <c r="AJ160">
        <v>164447.42000000001</v>
      </c>
      <c r="AK160">
        <v>0</v>
      </c>
      <c r="AL160" s="37">
        <v>1036.78</v>
      </c>
      <c r="AM160" s="37">
        <v>80473.740000000005</v>
      </c>
      <c r="AN160">
        <v>1018.62</v>
      </c>
      <c r="AO160" s="37">
        <v>2932505.75</v>
      </c>
      <c r="AP160">
        <v>0</v>
      </c>
      <c r="AQ160" s="37">
        <v>1045286.71</v>
      </c>
      <c r="AR160" s="37">
        <v>25325.78</v>
      </c>
      <c r="AS160" s="37">
        <v>10036.950000000001</v>
      </c>
      <c r="AT160" s="37">
        <v>12185.77</v>
      </c>
      <c r="AU160">
        <v>0</v>
      </c>
      <c r="AV160" s="37">
        <v>540519.32999999996</v>
      </c>
      <c r="AW160" s="37">
        <v>53368.89</v>
      </c>
      <c r="AX160" s="37">
        <v>1793679.32</v>
      </c>
      <c r="AY160" s="37">
        <v>1664.46</v>
      </c>
      <c r="AZ160" s="37">
        <v>8273376.7599999998</v>
      </c>
      <c r="BA160" s="37">
        <v>492251.61</v>
      </c>
      <c r="BB160" s="37">
        <v>303025.5</v>
      </c>
      <c r="BC160" s="37">
        <v>3095493.93</v>
      </c>
      <c r="BD160" s="37">
        <v>103446959.37</v>
      </c>
      <c r="BE160" s="37">
        <v>0</v>
      </c>
      <c r="BF160" s="37">
        <v>2277.42</v>
      </c>
      <c r="BG160" s="37">
        <v>135162.71</v>
      </c>
      <c r="BH160" s="37">
        <v>0</v>
      </c>
      <c r="BI160" s="37">
        <v>144856.75</v>
      </c>
      <c r="BJ160" s="37">
        <v>13391.74</v>
      </c>
      <c r="BK160" s="37">
        <v>277100.90000000002</v>
      </c>
      <c r="BL160" s="37">
        <v>0</v>
      </c>
      <c r="BM160" s="37">
        <v>1927676.88</v>
      </c>
      <c r="BN160">
        <v>0</v>
      </c>
      <c r="BO160">
        <v>0</v>
      </c>
      <c r="BP160">
        <v>0</v>
      </c>
      <c r="BQ160">
        <v>0</v>
      </c>
      <c r="BR160" s="37">
        <v>4639462.12</v>
      </c>
      <c r="BS160" s="41"/>
    </row>
    <row r="161" spans="1:72" x14ac:dyDescent="0.2">
      <c r="A161" s="40" t="str">
        <f t="shared" si="12"/>
        <v>2022–23SWED</v>
      </c>
      <c r="B161" s="40" t="s">
        <v>660</v>
      </c>
      <c r="C161" s="40" t="s">
        <v>283</v>
      </c>
      <c r="D161" s="40">
        <v>0</v>
      </c>
      <c r="E161" s="40">
        <v>0</v>
      </c>
      <c r="F161">
        <v>0</v>
      </c>
      <c r="G161">
        <v>0</v>
      </c>
      <c r="H161">
        <v>0</v>
      </c>
      <c r="I161">
        <v>15629.13</v>
      </c>
      <c r="J161">
        <v>0</v>
      </c>
      <c r="K161">
        <v>10663.47</v>
      </c>
      <c r="L161">
        <v>84445.27</v>
      </c>
      <c r="M161">
        <v>230974.8</v>
      </c>
      <c r="N161">
        <v>1276620.8799999999</v>
      </c>
      <c r="O161">
        <v>0</v>
      </c>
      <c r="P161">
        <v>0</v>
      </c>
      <c r="Q161">
        <v>0</v>
      </c>
      <c r="R161">
        <v>0</v>
      </c>
      <c r="S161">
        <v>5714359.2800000003</v>
      </c>
      <c r="T161">
        <v>10823959.869999999</v>
      </c>
      <c r="U161">
        <v>0</v>
      </c>
      <c r="V161">
        <v>10386.32</v>
      </c>
      <c r="W161">
        <v>0</v>
      </c>
      <c r="X161">
        <v>0</v>
      </c>
      <c r="Y161">
        <v>0</v>
      </c>
      <c r="Z161">
        <v>705276.07</v>
      </c>
      <c r="AA161">
        <v>0</v>
      </c>
      <c r="AB161">
        <v>0</v>
      </c>
      <c r="AC161">
        <v>0</v>
      </c>
      <c r="AD161">
        <v>226537.17</v>
      </c>
      <c r="AE161" s="37">
        <v>2222131.4700000002</v>
      </c>
      <c r="AF161">
        <v>103344.26</v>
      </c>
      <c r="AG161">
        <v>10391.040000000001</v>
      </c>
      <c r="AH161">
        <v>1476026.13</v>
      </c>
      <c r="AI161">
        <v>1244653.4099999999</v>
      </c>
      <c r="AJ161">
        <v>0</v>
      </c>
      <c r="AK161">
        <v>224232.87</v>
      </c>
      <c r="AL161">
        <v>171941.74</v>
      </c>
      <c r="AM161">
        <v>6226287.6299999999</v>
      </c>
      <c r="AN161">
        <v>5590.03</v>
      </c>
      <c r="AO161">
        <v>1922989.52</v>
      </c>
      <c r="AP161">
        <v>9143560.2599999998</v>
      </c>
      <c r="AQ161">
        <v>1984185.06</v>
      </c>
      <c r="AR161">
        <v>795883.3</v>
      </c>
      <c r="AS161">
        <v>196041.34</v>
      </c>
      <c r="AT161">
        <v>10308329.52</v>
      </c>
      <c r="AU161">
        <v>4459389.51</v>
      </c>
      <c r="AV161">
        <v>9618749.5099999998</v>
      </c>
      <c r="AW161">
        <v>89718853.240000099</v>
      </c>
      <c r="AX161">
        <v>52924603.57</v>
      </c>
      <c r="AY161">
        <v>932811.46</v>
      </c>
      <c r="AZ161" s="37">
        <v>32030974.289999999</v>
      </c>
      <c r="BA161">
        <v>3156723.89</v>
      </c>
      <c r="BB161">
        <v>3260421.43</v>
      </c>
      <c r="BC161">
        <v>15083123.74</v>
      </c>
      <c r="BD161">
        <v>343917085.93000001</v>
      </c>
      <c r="BE161">
        <v>2108476.7999999998</v>
      </c>
      <c r="BF161">
        <v>12879.98</v>
      </c>
      <c r="BG161">
        <v>2166600.58</v>
      </c>
      <c r="BH161">
        <v>1207.6400000000001</v>
      </c>
      <c r="BI161">
        <v>40892.17</v>
      </c>
      <c r="BJ161">
        <v>0</v>
      </c>
      <c r="BK161" s="37">
        <v>12291509.82</v>
      </c>
      <c r="BL161">
        <v>339029.67</v>
      </c>
      <c r="BM161" s="37">
        <v>29923518.010000002</v>
      </c>
      <c r="BN161">
        <v>0</v>
      </c>
      <c r="BO161">
        <v>0</v>
      </c>
      <c r="BP161">
        <v>0</v>
      </c>
      <c r="BQ161">
        <v>0</v>
      </c>
      <c r="BR161">
        <v>46736326.710000001</v>
      </c>
      <c r="BS161" s="41"/>
      <c r="BT161" s="40"/>
    </row>
    <row r="162" spans="1:72" x14ac:dyDescent="0.2">
      <c r="A162" s="40" t="str">
        <f t="shared" si="12"/>
        <v>2022–23SWIT</v>
      </c>
      <c r="B162" s="40" t="s">
        <v>660</v>
      </c>
      <c r="C162" s="40" t="s">
        <v>284</v>
      </c>
      <c r="D162" s="40">
        <v>0</v>
      </c>
      <c r="E162" s="40">
        <v>0</v>
      </c>
      <c r="F162">
        <v>96355.64</v>
      </c>
      <c r="G162">
        <v>0</v>
      </c>
      <c r="H162" s="37">
        <v>55452.78</v>
      </c>
      <c r="I162" s="37">
        <v>196832.74</v>
      </c>
      <c r="J162" s="37">
        <v>68197.08</v>
      </c>
      <c r="K162" s="37">
        <v>17627175.77</v>
      </c>
      <c r="L162">
        <v>383459.51</v>
      </c>
      <c r="M162" s="37">
        <v>622635.56999999995</v>
      </c>
      <c r="N162" s="37">
        <v>9509469.3000000007</v>
      </c>
      <c r="O162">
        <v>4142.09</v>
      </c>
      <c r="P162">
        <v>0</v>
      </c>
      <c r="Q162">
        <v>0</v>
      </c>
      <c r="R162">
        <v>701224.71</v>
      </c>
      <c r="S162">
        <v>0</v>
      </c>
      <c r="T162">
        <v>0</v>
      </c>
      <c r="U162" s="37">
        <v>0</v>
      </c>
      <c r="V162" s="37">
        <v>0</v>
      </c>
      <c r="W162">
        <v>27966.71</v>
      </c>
      <c r="X162">
        <v>9309.44</v>
      </c>
      <c r="Y162">
        <v>0</v>
      </c>
      <c r="Z162" s="37">
        <v>3091055.57</v>
      </c>
      <c r="AA162" s="37">
        <v>0</v>
      </c>
      <c r="AB162">
        <v>0</v>
      </c>
      <c r="AC162">
        <v>0</v>
      </c>
      <c r="AD162">
        <v>0</v>
      </c>
      <c r="AE162" s="37">
        <v>17350605.359999999</v>
      </c>
      <c r="AF162">
        <v>202243.68</v>
      </c>
      <c r="AG162" s="37">
        <v>1402838.86</v>
      </c>
      <c r="AH162">
        <v>2596852.29</v>
      </c>
      <c r="AI162" s="37">
        <v>839018.6</v>
      </c>
      <c r="AJ162" s="37">
        <v>0</v>
      </c>
      <c r="AK162" s="37">
        <v>13646.34</v>
      </c>
      <c r="AL162" s="37">
        <v>2568120.02</v>
      </c>
      <c r="AM162" s="37">
        <v>8041832.6600000001</v>
      </c>
      <c r="AN162">
        <v>0</v>
      </c>
      <c r="AO162" s="37">
        <v>851939.97</v>
      </c>
      <c r="AP162">
        <v>19888.990000000002</v>
      </c>
      <c r="AQ162" s="37">
        <v>22444.75</v>
      </c>
      <c r="AR162" s="37">
        <v>24117.57</v>
      </c>
      <c r="AS162" s="37">
        <v>317606.61</v>
      </c>
      <c r="AT162" s="37">
        <v>6208.87</v>
      </c>
      <c r="AU162">
        <v>237685.6</v>
      </c>
      <c r="AV162" s="37">
        <v>4144837.5</v>
      </c>
      <c r="AW162" s="37">
        <v>2465676.75</v>
      </c>
      <c r="AX162" s="37">
        <v>7678498.1500000004</v>
      </c>
      <c r="AY162" s="37">
        <v>4328630.1900000004</v>
      </c>
      <c r="AZ162" s="37">
        <v>10117660.619999999</v>
      </c>
      <c r="BA162" s="37">
        <v>313538.53000000003</v>
      </c>
      <c r="BB162" s="37">
        <v>978547.44</v>
      </c>
      <c r="BC162" s="37">
        <v>11429908.65</v>
      </c>
      <c r="BD162" s="37">
        <v>2192294.17</v>
      </c>
      <c r="BE162" s="37">
        <v>1517107.41</v>
      </c>
      <c r="BF162" s="37">
        <v>96377.89</v>
      </c>
      <c r="BG162" s="37">
        <v>22715.41</v>
      </c>
      <c r="BH162" s="37">
        <v>202609.24</v>
      </c>
      <c r="BI162" s="37">
        <v>3003182.99</v>
      </c>
      <c r="BJ162" s="37">
        <v>108929.83</v>
      </c>
      <c r="BK162" s="37">
        <v>9915331.6499999892</v>
      </c>
      <c r="BL162" s="37">
        <v>8925787.3399999999</v>
      </c>
      <c r="BM162" s="37">
        <v>14851049.74</v>
      </c>
      <c r="BN162" s="37">
        <v>33075.18</v>
      </c>
      <c r="BO162">
        <v>0</v>
      </c>
      <c r="BP162">
        <v>0</v>
      </c>
      <c r="BQ162">
        <v>0</v>
      </c>
      <c r="BR162" s="37">
        <v>16447368.960000001</v>
      </c>
      <c r="BS162" s="41"/>
      <c r="BT162" s="40"/>
    </row>
    <row r="163" spans="1:72" x14ac:dyDescent="0.2">
      <c r="A163" s="40" t="str">
        <f t="shared" si="12"/>
        <v>2022–23SWZI</v>
      </c>
      <c r="B163" s="40" t="s">
        <v>660</v>
      </c>
      <c r="C163" s="40" t="s">
        <v>285</v>
      </c>
      <c r="D163" s="40">
        <v>0</v>
      </c>
      <c r="E163" s="40">
        <v>0</v>
      </c>
      <c r="F163">
        <v>0</v>
      </c>
      <c r="G163" s="37">
        <v>0</v>
      </c>
      <c r="H163">
        <v>0</v>
      </c>
      <c r="I163">
        <v>0</v>
      </c>
      <c r="J163">
        <v>0</v>
      </c>
      <c r="K163">
        <v>0</v>
      </c>
      <c r="L163">
        <v>0</v>
      </c>
      <c r="M163">
        <v>0</v>
      </c>
      <c r="N163">
        <v>0</v>
      </c>
      <c r="O163">
        <v>0</v>
      </c>
      <c r="P163">
        <v>0</v>
      </c>
      <c r="Q163">
        <v>0</v>
      </c>
      <c r="R163">
        <v>0</v>
      </c>
      <c r="S163">
        <v>0</v>
      </c>
      <c r="T163">
        <v>0</v>
      </c>
      <c r="U163">
        <v>0</v>
      </c>
      <c r="V163">
        <v>0</v>
      </c>
      <c r="W163">
        <v>0</v>
      </c>
      <c r="X163" s="37">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s="37">
        <v>0</v>
      </c>
      <c r="BA163">
        <v>0</v>
      </c>
      <c r="BB163">
        <v>0</v>
      </c>
      <c r="BC163">
        <v>2946.07</v>
      </c>
      <c r="BD163">
        <v>0</v>
      </c>
      <c r="BE163">
        <v>0</v>
      </c>
      <c r="BF163">
        <v>0</v>
      </c>
      <c r="BG163">
        <v>0</v>
      </c>
      <c r="BH163">
        <v>0</v>
      </c>
      <c r="BI163">
        <v>6547.44</v>
      </c>
      <c r="BJ163">
        <v>0</v>
      </c>
      <c r="BK163">
        <v>0</v>
      </c>
      <c r="BL163">
        <v>0</v>
      </c>
      <c r="BM163">
        <v>0</v>
      </c>
      <c r="BN163">
        <v>0</v>
      </c>
      <c r="BO163">
        <v>0</v>
      </c>
      <c r="BP163">
        <v>0</v>
      </c>
      <c r="BQ163">
        <v>0</v>
      </c>
      <c r="BR163">
        <v>0</v>
      </c>
      <c r="BS163" s="41"/>
      <c r="BT163" s="40"/>
    </row>
    <row r="164" spans="1:72" x14ac:dyDescent="0.2">
      <c r="A164" s="40" t="str">
        <f t="shared" si="12"/>
        <v>2022–23TAIW</v>
      </c>
      <c r="B164" s="40" t="s">
        <v>660</v>
      </c>
      <c r="C164" s="40" t="s">
        <v>287</v>
      </c>
      <c r="D164" s="40">
        <v>0</v>
      </c>
      <c r="E164" s="40">
        <v>758493.67</v>
      </c>
      <c r="F164">
        <v>462276.38</v>
      </c>
      <c r="G164" s="37">
        <v>16725956.560000001</v>
      </c>
      <c r="H164" s="37">
        <v>6033864.75</v>
      </c>
      <c r="I164" s="37">
        <v>1831236.51</v>
      </c>
      <c r="J164" s="37">
        <v>563461.18999999994</v>
      </c>
      <c r="K164" s="37">
        <v>938682.33</v>
      </c>
      <c r="L164" s="37">
        <v>28912.57</v>
      </c>
      <c r="M164" s="37">
        <v>6707642.9100000001</v>
      </c>
      <c r="N164" s="37">
        <v>1495502.97</v>
      </c>
      <c r="O164" s="37">
        <v>2489546.46</v>
      </c>
      <c r="P164">
        <v>0</v>
      </c>
      <c r="Q164">
        <v>28463.08</v>
      </c>
      <c r="R164" s="37">
        <v>373344.25</v>
      </c>
      <c r="S164" s="37">
        <v>759313.52</v>
      </c>
      <c r="T164">
        <v>0</v>
      </c>
      <c r="U164" s="37">
        <v>354978.09</v>
      </c>
      <c r="V164" s="37">
        <v>24112.720000000001</v>
      </c>
      <c r="W164" s="37">
        <v>0</v>
      </c>
      <c r="X164" s="37">
        <v>3582405.92</v>
      </c>
      <c r="Y164">
        <v>0</v>
      </c>
      <c r="Z164" s="37">
        <v>731664371</v>
      </c>
      <c r="AA164">
        <v>0</v>
      </c>
      <c r="AB164" s="37">
        <v>0</v>
      </c>
      <c r="AC164" s="37">
        <v>764768.66</v>
      </c>
      <c r="AD164">
        <v>33343.07</v>
      </c>
      <c r="AE164" s="37">
        <v>16353369.390000001</v>
      </c>
      <c r="AF164" s="37">
        <v>136328424.94999999</v>
      </c>
      <c r="AG164" s="37">
        <v>2120419.31</v>
      </c>
      <c r="AH164" s="37">
        <v>226998.75</v>
      </c>
      <c r="AI164" s="37">
        <v>7578575.1200000001</v>
      </c>
      <c r="AJ164" s="37">
        <v>3617853.93</v>
      </c>
      <c r="AK164" s="37">
        <v>7489690.4500000002</v>
      </c>
      <c r="AL164" s="37">
        <v>8408589.4900000002</v>
      </c>
      <c r="AM164" s="37">
        <v>4145400.99</v>
      </c>
      <c r="AN164" s="37">
        <v>462884.57</v>
      </c>
      <c r="AO164" s="37">
        <v>32236823.66</v>
      </c>
      <c r="AP164" s="37">
        <v>578385.54</v>
      </c>
      <c r="AQ164" s="37">
        <v>13609291.369999999</v>
      </c>
      <c r="AR164" s="37">
        <v>5753270.4100000001</v>
      </c>
      <c r="AS164" s="37">
        <v>4567975.1500000004</v>
      </c>
      <c r="AT164" s="37">
        <v>39202877.920000002</v>
      </c>
      <c r="AU164" s="37">
        <v>1171865.23</v>
      </c>
      <c r="AV164" s="37">
        <v>51676986.4799999</v>
      </c>
      <c r="AW164" s="37">
        <v>3252977.7</v>
      </c>
      <c r="AX164" s="37">
        <v>24028382.34</v>
      </c>
      <c r="AY164" s="37">
        <v>13261992.73</v>
      </c>
      <c r="AZ164" s="37">
        <v>36860345.469999999</v>
      </c>
      <c r="BA164" s="37">
        <v>15293581.529999999</v>
      </c>
      <c r="BB164" s="37">
        <v>21123067.309999999</v>
      </c>
      <c r="BC164" s="37">
        <v>35986942.270000003</v>
      </c>
      <c r="BD164" s="37">
        <v>67858046.459999993</v>
      </c>
      <c r="BE164" s="37">
        <v>60737814.630000003</v>
      </c>
      <c r="BF164" s="37">
        <v>2055239.9</v>
      </c>
      <c r="BG164" s="37">
        <v>10159009.32</v>
      </c>
      <c r="BH164" s="37">
        <v>415615.2</v>
      </c>
      <c r="BI164" s="37">
        <v>4572677.25</v>
      </c>
      <c r="BJ164" s="37">
        <v>1357301.67</v>
      </c>
      <c r="BK164" s="37">
        <v>9588577.8499999996</v>
      </c>
      <c r="BL164" s="37">
        <v>3361567.38</v>
      </c>
      <c r="BM164" s="37">
        <v>34090279.240000002</v>
      </c>
      <c r="BN164" s="37">
        <v>0</v>
      </c>
      <c r="BO164" s="37">
        <v>0</v>
      </c>
      <c r="BP164">
        <v>0</v>
      </c>
      <c r="BQ164">
        <v>0</v>
      </c>
      <c r="BR164" s="37">
        <v>239119125.69</v>
      </c>
      <c r="BS164" s="41"/>
      <c r="BT164" s="40"/>
    </row>
    <row r="165" spans="1:72" x14ac:dyDescent="0.2">
      <c r="A165" s="40" t="str">
        <f t="shared" si="12"/>
        <v>2022–23TANZ</v>
      </c>
      <c r="B165" s="40" t="s">
        <v>660</v>
      </c>
      <c r="C165" s="40" t="s">
        <v>288</v>
      </c>
      <c r="D165" s="40">
        <v>0</v>
      </c>
      <c r="E165" s="40">
        <v>0</v>
      </c>
      <c r="F165">
        <v>0</v>
      </c>
      <c r="G165">
        <v>494426.97</v>
      </c>
      <c r="H165">
        <v>19881.900000000001</v>
      </c>
      <c r="I165">
        <v>1848.98</v>
      </c>
      <c r="J165">
        <v>0</v>
      </c>
      <c r="K165" s="37">
        <v>173918.43</v>
      </c>
      <c r="L165">
        <v>0</v>
      </c>
      <c r="M165">
        <v>0</v>
      </c>
      <c r="N165">
        <v>4022.97</v>
      </c>
      <c r="O165">
        <v>0</v>
      </c>
      <c r="P165">
        <v>0</v>
      </c>
      <c r="Q165">
        <v>0</v>
      </c>
      <c r="R165">
        <v>0</v>
      </c>
      <c r="S165">
        <v>0</v>
      </c>
      <c r="T165">
        <v>0</v>
      </c>
      <c r="U165">
        <v>0</v>
      </c>
      <c r="V165">
        <v>0</v>
      </c>
      <c r="W165">
        <v>0</v>
      </c>
      <c r="X165">
        <v>0</v>
      </c>
      <c r="Y165">
        <v>0</v>
      </c>
      <c r="Z165">
        <v>0</v>
      </c>
      <c r="AA165">
        <v>0</v>
      </c>
      <c r="AB165">
        <v>0</v>
      </c>
      <c r="AC165">
        <v>0</v>
      </c>
      <c r="AD165">
        <v>0</v>
      </c>
      <c r="AE165">
        <v>0</v>
      </c>
      <c r="AF165" s="37">
        <v>0</v>
      </c>
      <c r="AG165">
        <v>0</v>
      </c>
      <c r="AH165">
        <v>0</v>
      </c>
      <c r="AI165">
        <v>0</v>
      </c>
      <c r="AJ165" s="37">
        <v>0</v>
      </c>
      <c r="AK165">
        <v>0</v>
      </c>
      <c r="AL165">
        <v>0</v>
      </c>
      <c r="AM165">
        <v>0</v>
      </c>
      <c r="AN165">
        <v>0</v>
      </c>
      <c r="AO165">
        <v>0</v>
      </c>
      <c r="AP165" s="37">
        <v>0</v>
      </c>
      <c r="AQ165">
        <v>0</v>
      </c>
      <c r="AR165">
        <v>0</v>
      </c>
      <c r="AS165" s="37">
        <v>5239.03</v>
      </c>
      <c r="AT165" s="37">
        <v>0</v>
      </c>
      <c r="AU165">
        <v>0</v>
      </c>
      <c r="AV165" s="37">
        <v>0</v>
      </c>
      <c r="AW165" s="37">
        <v>0</v>
      </c>
      <c r="AX165" s="37">
        <v>0</v>
      </c>
      <c r="AY165">
        <v>0</v>
      </c>
      <c r="AZ165" s="37">
        <v>0</v>
      </c>
      <c r="BA165">
        <v>0</v>
      </c>
      <c r="BB165" s="37">
        <v>0</v>
      </c>
      <c r="BC165" s="37">
        <v>0</v>
      </c>
      <c r="BD165" s="37">
        <v>0</v>
      </c>
      <c r="BE165" s="37">
        <v>0</v>
      </c>
      <c r="BF165" s="37">
        <v>0</v>
      </c>
      <c r="BG165" s="37">
        <v>0</v>
      </c>
      <c r="BH165">
        <v>0</v>
      </c>
      <c r="BI165" s="37">
        <v>0</v>
      </c>
      <c r="BJ165">
        <v>0</v>
      </c>
      <c r="BK165" s="37">
        <v>8695.65</v>
      </c>
      <c r="BL165">
        <v>0</v>
      </c>
      <c r="BM165" s="37">
        <v>7083.13</v>
      </c>
      <c r="BN165">
        <v>0</v>
      </c>
      <c r="BO165">
        <v>0</v>
      </c>
      <c r="BP165">
        <v>0</v>
      </c>
      <c r="BQ165">
        <v>0</v>
      </c>
      <c r="BR165" s="37">
        <v>10252.969999999999</v>
      </c>
      <c r="BS165" s="41"/>
      <c r="BT165" s="40"/>
    </row>
    <row r="166" spans="1:72" x14ac:dyDescent="0.2">
      <c r="A166" s="40" t="str">
        <f t="shared" si="12"/>
        <v>2022–23THAI</v>
      </c>
      <c r="B166" s="40" t="s">
        <v>660</v>
      </c>
      <c r="C166" s="40" t="s">
        <v>289</v>
      </c>
      <c r="D166" s="40">
        <v>0</v>
      </c>
      <c r="E166" s="40">
        <v>729577.65</v>
      </c>
      <c r="F166">
        <v>53927.33</v>
      </c>
      <c r="G166">
        <v>78596497.599999994</v>
      </c>
      <c r="H166" s="37">
        <v>45595028.240000002</v>
      </c>
      <c r="I166">
        <v>27245478.52</v>
      </c>
      <c r="J166">
        <v>5226950.45</v>
      </c>
      <c r="K166">
        <v>514760.8</v>
      </c>
      <c r="L166">
        <v>30019289.530000001</v>
      </c>
      <c r="M166">
        <v>45108173.399999999</v>
      </c>
      <c r="N166">
        <v>1717185.43</v>
      </c>
      <c r="O166">
        <v>0</v>
      </c>
      <c r="P166">
        <v>4324.96</v>
      </c>
      <c r="Q166">
        <v>190553.26</v>
      </c>
      <c r="R166">
        <v>931621.21</v>
      </c>
      <c r="S166">
        <v>0</v>
      </c>
      <c r="T166">
        <v>0</v>
      </c>
      <c r="U166">
        <v>187063.67999999999</v>
      </c>
      <c r="V166">
        <v>1170412.28</v>
      </c>
      <c r="W166">
        <v>0</v>
      </c>
      <c r="X166" s="37">
        <v>451664.17</v>
      </c>
      <c r="Y166">
        <v>0</v>
      </c>
      <c r="Z166">
        <v>61682051.119999997</v>
      </c>
      <c r="AA166">
        <v>0</v>
      </c>
      <c r="AB166">
        <v>0</v>
      </c>
      <c r="AC166">
        <v>3427118.87</v>
      </c>
      <c r="AD166">
        <v>0</v>
      </c>
      <c r="AE166">
        <v>2810397.97</v>
      </c>
      <c r="AF166">
        <v>10565421.529999999</v>
      </c>
      <c r="AG166">
        <v>2968271.69</v>
      </c>
      <c r="AH166">
        <v>894017.46</v>
      </c>
      <c r="AI166">
        <v>10809367.52</v>
      </c>
      <c r="AJ166">
        <v>1715473.83</v>
      </c>
      <c r="AK166">
        <v>3384251.02</v>
      </c>
      <c r="AL166" s="37">
        <v>20846703.899999999</v>
      </c>
      <c r="AM166">
        <v>9685063.3300000001</v>
      </c>
      <c r="AN166">
        <v>38376.089999999997</v>
      </c>
      <c r="AO166">
        <v>112528785.86</v>
      </c>
      <c r="AP166" s="37">
        <v>2142388.1800000002</v>
      </c>
      <c r="AQ166">
        <v>15806424.800000001</v>
      </c>
      <c r="AR166">
        <v>3356944.28</v>
      </c>
      <c r="AS166" s="37">
        <v>57617600.509999998</v>
      </c>
      <c r="AT166">
        <v>1071889.8</v>
      </c>
      <c r="AU166">
        <v>25932453.68</v>
      </c>
      <c r="AV166">
        <v>53002659.219999999</v>
      </c>
      <c r="AW166" s="37">
        <v>10736026.810000001</v>
      </c>
      <c r="AX166">
        <v>48446727.619999997</v>
      </c>
      <c r="AY166">
        <v>1955853.34</v>
      </c>
      <c r="AZ166">
        <v>356927238.54000002</v>
      </c>
      <c r="BA166">
        <v>2037226.26</v>
      </c>
      <c r="BB166">
        <v>8509620.9199999999</v>
      </c>
      <c r="BC166">
        <v>92958362.190000102</v>
      </c>
      <c r="BD166">
        <v>2305700410.4699998</v>
      </c>
      <c r="BE166">
        <v>5451438.7599999998</v>
      </c>
      <c r="BF166">
        <v>3120077.28</v>
      </c>
      <c r="BG166">
        <v>6317651.7699999996</v>
      </c>
      <c r="BH166">
        <v>314477.94</v>
      </c>
      <c r="BI166">
        <v>12548430.51</v>
      </c>
      <c r="BJ166">
        <v>223942.06</v>
      </c>
      <c r="BK166">
        <v>4017911.18</v>
      </c>
      <c r="BL166">
        <v>2487290.71</v>
      </c>
      <c r="BM166">
        <v>58933117.75</v>
      </c>
      <c r="BN166">
        <v>1205.92</v>
      </c>
      <c r="BO166">
        <v>8772.6</v>
      </c>
      <c r="BP166">
        <v>0</v>
      </c>
      <c r="BQ166">
        <v>0</v>
      </c>
      <c r="BR166">
        <v>212624938.94999999</v>
      </c>
      <c r="BS166" s="41"/>
      <c r="BT166" s="40"/>
    </row>
    <row r="167" spans="1:72" x14ac:dyDescent="0.2">
      <c r="A167" s="40" t="str">
        <f t="shared" si="12"/>
        <v>2022–23TNGA</v>
      </c>
      <c r="B167" s="40" t="s">
        <v>660</v>
      </c>
      <c r="C167" s="40" t="s">
        <v>290</v>
      </c>
      <c r="D167" s="54">
        <v>0</v>
      </c>
      <c r="E167" s="54">
        <v>0</v>
      </c>
      <c r="F167" s="37">
        <v>0</v>
      </c>
      <c r="G167" s="37">
        <v>0</v>
      </c>
      <c r="H167" s="37">
        <v>0</v>
      </c>
      <c r="I167" s="37">
        <v>118822.36</v>
      </c>
      <c r="J167" s="37">
        <v>0</v>
      </c>
      <c r="K167" s="37">
        <v>0</v>
      </c>
      <c r="L167" s="37">
        <v>0</v>
      </c>
      <c r="M167" s="37">
        <v>0</v>
      </c>
      <c r="N167" s="37">
        <v>0</v>
      </c>
      <c r="O167" s="37">
        <v>0</v>
      </c>
      <c r="P167">
        <v>0</v>
      </c>
      <c r="Q167" s="37">
        <v>0</v>
      </c>
      <c r="R167" s="37">
        <v>0</v>
      </c>
      <c r="S167" s="37">
        <v>0</v>
      </c>
      <c r="T167" s="37">
        <v>0</v>
      </c>
      <c r="U167" s="37">
        <v>0</v>
      </c>
      <c r="V167" s="37">
        <v>0</v>
      </c>
      <c r="W167" s="37">
        <v>366117.8</v>
      </c>
      <c r="X167" s="37">
        <v>59329.760000000002</v>
      </c>
      <c r="Y167">
        <v>0</v>
      </c>
      <c r="Z167" s="37">
        <v>0</v>
      </c>
      <c r="AA167" s="37">
        <v>0</v>
      </c>
      <c r="AB167" s="37">
        <v>0</v>
      </c>
      <c r="AC167" s="37">
        <v>0</v>
      </c>
      <c r="AD167" s="37">
        <v>0</v>
      </c>
      <c r="AE167" s="37">
        <v>0</v>
      </c>
      <c r="AF167" s="37">
        <v>0</v>
      </c>
      <c r="AG167" s="37">
        <v>0</v>
      </c>
      <c r="AH167" s="37">
        <v>0</v>
      </c>
      <c r="AI167" s="37">
        <v>0</v>
      </c>
      <c r="AJ167" s="37">
        <v>0</v>
      </c>
      <c r="AK167" s="37">
        <v>0</v>
      </c>
      <c r="AL167" s="37">
        <v>0</v>
      </c>
      <c r="AM167" s="37">
        <v>0</v>
      </c>
      <c r="AN167" s="37">
        <v>0</v>
      </c>
      <c r="AO167" s="37">
        <v>0</v>
      </c>
      <c r="AP167" s="37">
        <v>0</v>
      </c>
      <c r="AQ167" s="37">
        <v>0</v>
      </c>
      <c r="AR167" s="37">
        <v>0</v>
      </c>
      <c r="AS167" s="37">
        <v>0</v>
      </c>
      <c r="AT167" s="37">
        <v>0</v>
      </c>
      <c r="AU167" s="37">
        <v>0</v>
      </c>
      <c r="AV167" s="37">
        <v>0</v>
      </c>
      <c r="AW167" s="37">
        <v>0</v>
      </c>
      <c r="AX167" s="37">
        <v>0</v>
      </c>
      <c r="AY167" s="37">
        <v>0</v>
      </c>
      <c r="AZ167" s="37">
        <v>0</v>
      </c>
      <c r="BA167" s="37">
        <v>0</v>
      </c>
      <c r="BB167" s="37">
        <v>0</v>
      </c>
      <c r="BC167" s="37">
        <v>0</v>
      </c>
      <c r="BD167" s="37">
        <v>0</v>
      </c>
      <c r="BE167" s="37">
        <v>0</v>
      </c>
      <c r="BF167" s="37">
        <v>0</v>
      </c>
      <c r="BG167" s="37">
        <v>0</v>
      </c>
      <c r="BH167" s="37">
        <v>0</v>
      </c>
      <c r="BI167" s="37">
        <v>0</v>
      </c>
      <c r="BJ167" s="37">
        <v>0</v>
      </c>
      <c r="BK167" s="37">
        <v>0</v>
      </c>
      <c r="BL167" s="37">
        <v>0</v>
      </c>
      <c r="BM167" s="37">
        <v>1504.97</v>
      </c>
      <c r="BN167" s="37">
        <v>0</v>
      </c>
      <c r="BO167" s="37">
        <v>0</v>
      </c>
      <c r="BP167" s="37">
        <v>0</v>
      </c>
      <c r="BQ167" s="37">
        <v>0</v>
      </c>
      <c r="BR167" s="37">
        <v>0</v>
      </c>
      <c r="BS167" s="41"/>
      <c r="BT167" s="40"/>
    </row>
    <row r="168" spans="1:72" x14ac:dyDescent="0.2">
      <c r="A168" s="40" t="str">
        <f t="shared" si="12"/>
        <v>2022–23TOGO</v>
      </c>
      <c r="B168" s="40" t="s">
        <v>660</v>
      </c>
      <c r="C168" s="40" t="s">
        <v>291</v>
      </c>
      <c r="D168" s="40">
        <v>0</v>
      </c>
      <c r="E168" s="40">
        <v>0</v>
      </c>
      <c r="F168">
        <v>0</v>
      </c>
      <c r="G168" s="37">
        <v>0</v>
      </c>
      <c r="H168">
        <v>0</v>
      </c>
      <c r="I168">
        <v>0</v>
      </c>
      <c r="J168">
        <v>0</v>
      </c>
      <c r="K168" s="37">
        <v>0</v>
      </c>
      <c r="L168" s="37">
        <v>0</v>
      </c>
      <c r="M168">
        <v>0</v>
      </c>
      <c r="N168">
        <v>0</v>
      </c>
      <c r="O168">
        <v>0</v>
      </c>
      <c r="P168">
        <v>0</v>
      </c>
      <c r="Q168">
        <v>0</v>
      </c>
      <c r="R168">
        <v>0</v>
      </c>
      <c r="S168">
        <v>0</v>
      </c>
      <c r="T168">
        <v>0</v>
      </c>
      <c r="U168">
        <v>0</v>
      </c>
      <c r="V168">
        <v>0</v>
      </c>
      <c r="W168" s="37">
        <v>0</v>
      </c>
      <c r="X168">
        <v>0</v>
      </c>
      <c r="Y168">
        <v>0</v>
      </c>
      <c r="Z168">
        <v>0</v>
      </c>
      <c r="AA168">
        <v>0</v>
      </c>
      <c r="AB168">
        <v>0</v>
      </c>
      <c r="AC168" s="37">
        <v>0</v>
      </c>
      <c r="AD168">
        <v>0</v>
      </c>
      <c r="AE168">
        <v>0</v>
      </c>
      <c r="AF168">
        <v>0</v>
      </c>
      <c r="AG168">
        <v>0</v>
      </c>
      <c r="AH168" s="37">
        <v>0</v>
      </c>
      <c r="AI168">
        <v>0</v>
      </c>
      <c r="AJ168">
        <v>0</v>
      </c>
      <c r="AK168">
        <v>0</v>
      </c>
      <c r="AL168">
        <v>0</v>
      </c>
      <c r="AM168">
        <v>0</v>
      </c>
      <c r="AN168">
        <v>0</v>
      </c>
      <c r="AO168">
        <v>0</v>
      </c>
      <c r="AP168">
        <v>0</v>
      </c>
      <c r="AQ168">
        <v>0</v>
      </c>
      <c r="AR168">
        <v>0</v>
      </c>
      <c r="AS168">
        <v>0</v>
      </c>
      <c r="AT168">
        <v>0</v>
      </c>
      <c r="AU168">
        <v>0</v>
      </c>
      <c r="AV168">
        <v>0</v>
      </c>
      <c r="AW168">
        <v>0</v>
      </c>
      <c r="AX168">
        <v>5026.84</v>
      </c>
      <c r="AY168">
        <v>0</v>
      </c>
      <c r="AZ168">
        <v>0</v>
      </c>
      <c r="BA168">
        <v>0</v>
      </c>
      <c r="BB168">
        <v>0</v>
      </c>
      <c r="BC168">
        <v>0</v>
      </c>
      <c r="BD168">
        <v>0</v>
      </c>
      <c r="BE168">
        <v>0</v>
      </c>
      <c r="BF168" s="37">
        <v>0</v>
      </c>
      <c r="BG168">
        <v>0</v>
      </c>
      <c r="BH168">
        <v>0</v>
      </c>
      <c r="BI168">
        <v>0</v>
      </c>
      <c r="BJ168">
        <v>0</v>
      </c>
      <c r="BK168">
        <v>0</v>
      </c>
      <c r="BL168">
        <v>0</v>
      </c>
      <c r="BM168">
        <v>0</v>
      </c>
      <c r="BN168" s="37">
        <v>0</v>
      </c>
      <c r="BO168">
        <v>0</v>
      </c>
      <c r="BP168">
        <v>0</v>
      </c>
      <c r="BQ168">
        <v>0</v>
      </c>
      <c r="BR168">
        <v>0</v>
      </c>
      <c r="BS168" s="41"/>
      <c r="BT168" s="40"/>
    </row>
    <row r="169" spans="1:72" x14ac:dyDescent="0.2">
      <c r="A169" s="40" t="str">
        <f t="shared" si="12"/>
        <v>2022–23TRCA</v>
      </c>
      <c r="B169" s="40" t="s">
        <v>660</v>
      </c>
      <c r="C169" s="40" t="s">
        <v>327</v>
      </c>
      <c r="D169" s="40">
        <v>0</v>
      </c>
      <c r="E169" s="40">
        <v>0</v>
      </c>
      <c r="F169">
        <v>0</v>
      </c>
      <c r="G169">
        <v>0</v>
      </c>
      <c r="H169">
        <v>0</v>
      </c>
      <c r="I169">
        <v>0</v>
      </c>
      <c r="J169">
        <v>0</v>
      </c>
      <c r="K169">
        <v>0</v>
      </c>
      <c r="L169">
        <v>0</v>
      </c>
      <c r="M169">
        <v>0</v>
      </c>
      <c r="N169">
        <v>0</v>
      </c>
      <c r="O169" s="37">
        <v>0</v>
      </c>
      <c r="P169">
        <v>0</v>
      </c>
      <c r="Q169">
        <v>0</v>
      </c>
      <c r="R169">
        <v>0</v>
      </c>
      <c r="S169">
        <v>0</v>
      </c>
      <c r="T169">
        <v>0</v>
      </c>
      <c r="U169">
        <v>0</v>
      </c>
      <c r="V169">
        <v>0</v>
      </c>
      <c r="W169">
        <v>0</v>
      </c>
      <c r="X169" s="37">
        <v>0</v>
      </c>
      <c r="Y169">
        <v>0</v>
      </c>
      <c r="Z169">
        <v>0</v>
      </c>
      <c r="AA169">
        <v>0</v>
      </c>
      <c r="AB169">
        <v>0</v>
      </c>
      <c r="AC169">
        <v>0</v>
      </c>
      <c r="AD169">
        <v>0</v>
      </c>
      <c r="AE169">
        <v>0</v>
      </c>
      <c r="AF169">
        <v>0</v>
      </c>
      <c r="AG169">
        <v>0</v>
      </c>
      <c r="AH169">
        <v>0</v>
      </c>
      <c r="AI169">
        <v>0</v>
      </c>
      <c r="AJ169">
        <v>0</v>
      </c>
      <c r="AK169">
        <v>3095.76</v>
      </c>
      <c r="AL169">
        <v>0</v>
      </c>
      <c r="AM169">
        <v>0</v>
      </c>
      <c r="AN169">
        <v>0</v>
      </c>
      <c r="AO169">
        <v>0</v>
      </c>
      <c r="AP169">
        <v>0</v>
      </c>
      <c r="AQ169">
        <v>0</v>
      </c>
      <c r="AR169">
        <v>0</v>
      </c>
      <c r="AS169" s="37">
        <v>0</v>
      </c>
      <c r="AT169">
        <v>0</v>
      </c>
      <c r="AU169">
        <v>0</v>
      </c>
      <c r="AV169">
        <v>0</v>
      </c>
      <c r="AW169">
        <v>0</v>
      </c>
      <c r="AX169">
        <v>0</v>
      </c>
      <c r="AY169">
        <v>0</v>
      </c>
      <c r="AZ169">
        <v>1618.57</v>
      </c>
      <c r="BA169">
        <v>0</v>
      </c>
      <c r="BB169">
        <v>0</v>
      </c>
      <c r="BC169">
        <v>0</v>
      </c>
      <c r="BD169" s="37">
        <v>0</v>
      </c>
      <c r="BE169">
        <v>0</v>
      </c>
      <c r="BF169" s="37">
        <v>0</v>
      </c>
      <c r="BG169">
        <v>0</v>
      </c>
      <c r="BH169">
        <v>0</v>
      </c>
      <c r="BI169" s="37">
        <v>0</v>
      </c>
      <c r="BJ169">
        <v>0</v>
      </c>
      <c r="BK169">
        <v>0</v>
      </c>
      <c r="BL169">
        <v>0</v>
      </c>
      <c r="BM169">
        <v>0</v>
      </c>
      <c r="BN169">
        <v>0</v>
      </c>
      <c r="BO169">
        <v>0</v>
      </c>
      <c r="BP169">
        <v>0</v>
      </c>
      <c r="BQ169">
        <v>0</v>
      </c>
      <c r="BR169" s="37">
        <v>0</v>
      </c>
      <c r="BS169" s="41"/>
      <c r="BT169" s="40"/>
    </row>
    <row r="170" spans="1:72" x14ac:dyDescent="0.2">
      <c r="A170" s="40" t="str">
        <f t="shared" si="12"/>
        <v>2022–23TRIN</v>
      </c>
      <c r="B170" s="40" t="s">
        <v>660</v>
      </c>
      <c r="C170" s="40" t="s">
        <v>292</v>
      </c>
      <c r="D170" s="40">
        <v>0</v>
      </c>
      <c r="E170" s="40">
        <v>0</v>
      </c>
      <c r="F170">
        <v>0</v>
      </c>
      <c r="G170" s="37">
        <v>0</v>
      </c>
      <c r="H170" s="37">
        <v>0</v>
      </c>
      <c r="I170" s="37">
        <v>0</v>
      </c>
      <c r="J170" s="37">
        <v>0</v>
      </c>
      <c r="K170" s="37">
        <v>0</v>
      </c>
      <c r="L170" s="37">
        <v>0</v>
      </c>
      <c r="M170" s="37">
        <v>0</v>
      </c>
      <c r="N170" s="37">
        <v>32545.88</v>
      </c>
      <c r="O170">
        <v>0</v>
      </c>
      <c r="P170">
        <v>0</v>
      </c>
      <c r="Q170">
        <v>0</v>
      </c>
      <c r="R170">
        <v>0</v>
      </c>
      <c r="S170" s="37">
        <v>0</v>
      </c>
      <c r="T170">
        <v>0</v>
      </c>
      <c r="U170" s="37">
        <v>0</v>
      </c>
      <c r="V170" s="37">
        <v>0</v>
      </c>
      <c r="W170">
        <v>0</v>
      </c>
      <c r="X170" s="37">
        <v>0</v>
      </c>
      <c r="Y170">
        <v>0</v>
      </c>
      <c r="Z170" s="37">
        <v>0</v>
      </c>
      <c r="AA170">
        <v>0</v>
      </c>
      <c r="AB170">
        <v>0</v>
      </c>
      <c r="AC170" s="37">
        <v>0</v>
      </c>
      <c r="AD170">
        <v>0</v>
      </c>
      <c r="AE170">
        <v>0</v>
      </c>
      <c r="AF170">
        <v>0</v>
      </c>
      <c r="AG170">
        <v>0</v>
      </c>
      <c r="AH170" s="37">
        <v>0</v>
      </c>
      <c r="AI170" s="37">
        <v>2168573.7599999998</v>
      </c>
      <c r="AJ170" s="37">
        <v>0</v>
      </c>
      <c r="AK170" s="37">
        <v>0</v>
      </c>
      <c r="AL170" s="37">
        <v>0</v>
      </c>
      <c r="AM170" s="37">
        <v>0</v>
      </c>
      <c r="AN170">
        <v>0</v>
      </c>
      <c r="AO170" s="37">
        <v>0</v>
      </c>
      <c r="AP170" s="37">
        <v>0</v>
      </c>
      <c r="AQ170" s="37">
        <v>0</v>
      </c>
      <c r="AR170" s="37">
        <v>0</v>
      </c>
      <c r="AS170" s="37">
        <v>0</v>
      </c>
      <c r="AT170" s="37">
        <v>0</v>
      </c>
      <c r="AU170" s="37">
        <v>0</v>
      </c>
      <c r="AV170" s="37">
        <v>0</v>
      </c>
      <c r="AW170" s="37">
        <v>0</v>
      </c>
      <c r="AX170" s="37">
        <v>0</v>
      </c>
      <c r="AY170">
        <v>0</v>
      </c>
      <c r="AZ170" s="37">
        <v>0</v>
      </c>
      <c r="BA170" s="37">
        <v>0</v>
      </c>
      <c r="BB170" s="37">
        <v>0</v>
      </c>
      <c r="BC170" s="37">
        <v>0</v>
      </c>
      <c r="BD170" s="37">
        <v>0</v>
      </c>
      <c r="BE170" s="37">
        <v>121714.29</v>
      </c>
      <c r="BF170" s="37">
        <v>0</v>
      </c>
      <c r="BG170" s="37">
        <v>0</v>
      </c>
      <c r="BH170" s="37">
        <v>0</v>
      </c>
      <c r="BI170" s="37">
        <v>0</v>
      </c>
      <c r="BJ170" s="37">
        <v>0</v>
      </c>
      <c r="BK170" s="37">
        <v>0</v>
      </c>
      <c r="BL170" s="37">
        <v>0</v>
      </c>
      <c r="BM170" s="37">
        <v>0</v>
      </c>
      <c r="BN170">
        <v>0</v>
      </c>
      <c r="BO170">
        <v>0</v>
      </c>
      <c r="BP170">
        <v>0</v>
      </c>
      <c r="BQ170">
        <v>0</v>
      </c>
      <c r="BR170" s="37">
        <v>0</v>
      </c>
      <c r="BS170" s="41"/>
      <c r="BT170" s="43"/>
    </row>
    <row r="171" spans="1:72" x14ac:dyDescent="0.2">
      <c r="A171" s="40" t="str">
        <f t="shared" si="12"/>
        <v>2022–23TUNI</v>
      </c>
      <c r="B171" s="40" t="s">
        <v>660</v>
      </c>
      <c r="C171" s="40" t="s">
        <v>293</v>
      </c>
      <c r="D171" s="40">
        <v>0</v>
      </c>
      <c r="E171" s="40">
        <v>0</v>
      </c>
      <c r="F171">
        <v>0</v>
      </c>
      <c r="G171">
        <v>0</v>
      </c>
      <c r="H171">
        <v>0</v>
      </c>
      <c r="I171">
        <v>129030.39999999999</v>
      </c>
      <c r="J171">
        <v>0</v>
      </c>
      <c r="K171">
        <v>0</v>
      </c>
      <c r="L171">
        <v>1264907.3899999999</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1325086.3</v>
      </c>
      <c r="AG171" s="37">
        <v>0</v>
      </c>
      <c r="AH171">
        <v>0</v>
      </c>
      <c r="AI171">
        <v>0</v>
      </c>
      <c r="AJ171">
        <v>0</v>
      </c>
      <c r="AK171">
        <v>0</v>
      </c>
      <c r="AL171">
        <v>43267.05</v>
      </c>
      <c r="AM171">
        <v>0</v>
      </c>
      <c r="AN171">
        <v>0</v>
      </c>
      <c r="AO171">
        <v>0</v>
      </c>
      <c r="AP171">
        <v>0</v>
      </c>
      <c r="AQ171">
        <v>0</v>
      </c>
      <c r="AR171">
        <v>31770.85</v>
      </c>
      <c r="AS171">
        <v>69613</v>
      </c>
      <c r="AT171">
        <v>0</v>
      </c>
      <c r="AU171">
        <v>0</v>
      </c>
      <c r="AV171">
        <v>498969.32</v>
      </c>
      <c r="AW171">
        <v>3389.03</v>
      </c>
      <c r="AX171">
        <v>5969.81</v>
      </c>
      <c r="AY171">
        <v>0</v>
      </c>
      <c r="AZ171">
        <v>16962.79</v>
      </c>
      <c r="BA171">
        <v>0</v>
      </c>
      <c r="BB171">
        <v>446096.26</v>
      </c>
      <c r="BC171">
        <v>770361.24</v>
      </c>
      <c r="BD171">
        <v>97108.81</v>
      </c>
      <c r="BE171">
        <v>941750.98</v>
      </c>
      <c r="BF171">
        <v>0</v>
      </c>
      <c r="BG171">
        <v>15112.48</v>
      </c>
      <c r="BH171">
        <v>14296.41</v>
      </c>
      <c r="BI171">
        <v>645968.25</v>
      </c>
      <c r="BJ171">
        <v>5629.8</v>
      </c>
      <c r="BK171">
        <v>34676.65</v>
      </c>
      <c r="BL171">
        <v>0</v>
      </c>
      <c r="BM171">
        <v>392837.96</v>
      </c>
      <c r="BN171">
        <v>0</v>
      </c>
      <c r="BO171">
        <v>0</v>
      </c>
      <c r="BP171">
        <v>0</v>
      </c>
      <c r="BQ171">
        <v>0</v>
      </c>
      <c r="BR171" s="37">
        <v>241527.42</v>
      </c>
      <c r="BS171" s="41"/>
      <c r="BT171" s="40"/>
    </row>
    <row r="172" spans="1:72" x14ac:dyDescent="0.2">
      <c r="A172" s="40" t="str">
        <f t="shared" si="12"/>
        <v>2022–23TURK</v>
      </c>
      <c r="B172" s="40" t="s">
        <v>660</v>
      </c>
      <c r="C172" s="40" t="s">
        <v>294</v>
      </c>
      <c r="D172" s="40">
        <v>0</v>
      </c>
      <c r="E172" s="40">
        <v>0</v>
      </c>
      <c r="F172">
        <v>0</v>
      </c>
      <c r="G172">
        <v>0</v>
      </c>
      <c r="H172">
        <v>25249.81</v>
      </c>
      <c r="I172">
        <v>16190510</v>
      </c>
      <c r="J172">
        <v>645763.26</v>
      </c>
      <c r="K172">
        <v>119416.11</v>
      </c>
      <c r="L172">
        <v>338796.32</v>
      </c>
      <c r="M172">
        <v>147334.96</v>
      </c>
      <c r="N172">
        <v>13351.62</v>
      </c>
      <c r="O172">
        <v>0</v>
      </c>
      <c r="P172">
        <v>0</v>
      </c>
      <c r="Q172">
        <v>0</v>
      </c>
      <c r="R172">
        <v>1230023.72</v>
      </c>
      <c r="S172">
        <v>0</v>
      </c>
      <c r="T172">
        <v>0</v>
      </c>
      <c r="U172">
        <v>1777.89</v>
      </c>
      <c r="V172">
        <v>739262.4</v>
      </c>
      <c r="W172" s="37">
        <v>1178.92</v>
      </c>
      <c r="X172">
        <v>69684.86</v>
      </c>
      <c r="Y172">
        <v>0</v>
      </c>
      <c r="Z172">
        <v>141379.64000000001</v>
      </c>
      <c r="AA172">
        <v>0</v>
      </c>
      <c r="AB172">
        <v>0</v>
      </c>
      <c r="AC172">
        <v>430468.03</v>
      </c>
      <c r="AD172">
        <v>0</v>
      </c>
      <c r="AE172">
        <v>0</v>
      </c>
      <c r="AF172">
        <v>2016291.06</v>
      </c>
      <c r="AG172">
        <v>1061817.56</v>
      </c>
      <c r="AH172">
        <v>86954.93</v>
      </c>
      <c r="AI172">
        <v>558166.49</v>
      </c>
      <c r="AJ172">
        <v>253885.31</v>
      </c>
      <c r="AK172">
        <v>817519.85</v>
      </c>
      <c r="AL172">
        <v>4818643.29</v>
      </c>
      <c r="AM172">
        <v>3900436.93</v>
      </c>
      <c r="AN172">
        <v>0</v>
      </c>
      <c r="AO172">
        <v>1919814.35</v>
      </c>
      <c r="AP172">
        <v>847088.96</v>
      </c>
      <c r="AQ172">
        <v>1682820.93</v>
      </c>
      <c r="AR172">
        <v>5615093.9400000004</v>
      </c>
      <c r="AS172">
        <v>17447775.859999999</v>
      </c>
      <c r="AT172">
        <v>176854.17</v>
      </c>
      <c r="AU172">
        <v>626706.79</v>
      </c>
      <c r="AV172">
        <v>7896641.6799999997</v>
      </c>
      <c r="AW172">
        <v>4849048</v>
      </c>
      <c r="AX172">
        <v>27282605.640000001</v>
      </c>
      <c r="AY172">
        <v>1640154.6</v>
      </c>
      <c r="AZ172" s="37">
        <v>6362050.1399999997</v>
      </c>
      <c r="BA172">
        <v>156958.20000000001</v>
      </c>
      <c r="BB172">
        <v>20476.34</v>
      </c>
      <c r="BC172">
        <v>8602876.1600000001</v>
      </c>
      <c r="BD172">
        <v>24948356.579999998</v>
      </c>
      <c r="BE172">
        <v>10474980.33</v>
      </c>
      <c r="BF172">
        <v>721458.64</v>
      </c>
      <c r="BG172" s="37">
        <v>5068861.0199999996</v>
      </c>
      <c r="BH172">
        <v>18367.89</v>
      </c>
      <c r="BI172">
        <v>5422765</v>
      </c>
      <c r="BJ172">
        <v>1250250.5</v>
      </c>
      <c r="BK172">
        <v>1009828.08</v>
      </c>
      <c r="BL172">
        <v>4335.9799999999996</v>
      </c>
      <c r="BM172" s="37">
        <v>16460570.970000001</v>
      </c>
      <c r="BN172">
        <v>0</v>
      </c>
      <c r="BO172">
        <v>0</v>
      </c>
      <c r="BP172">
        <v>0</v>
      </c>
      <c r="BQ172">
        <v>0</v>
      </c>
      <c r="BR172">
        <v>49388944.399999999</v>
      </c>
      <c r="BS172" s="41"/>
      <c r="BT172" s="40"/>
    </row>
    <row r="173" spans="1:72" x14ac:dyDescent="0.2">
      <c r="A173" s="40" t="str">
        <f t="shared" si="12"/>
        <v>2022–23UAEM</v>
      </c>
      <c r="B173" s="40" t="s">
        <v>660</v>
      </c>
      <c r="C173" s="40" t="s">
        <v>297</v>
      </c>
      <c r="D173" s="40">
        <v>0</v>
      </c>
      <c r="E173" s="40">
        <v>0</v>
      </c>
      <c r="F173">
        <v>0</v>
      </c>
      <c r="G173">
        <v>0</v>
      </c>
      <c r="H173">
        <v>1444942.71</v>
      </c>
      <c r="I173" s="37">
        <v>12431.83</v>
      </c>
      <c r="J173">
        <v>0</v>
      </c>
      <c r="K173">
        <v>31112.85</v>
      </c>
      <c r="L173">
        <v>0</v>
      </c>
      <c r="M173">
        <v>65791.789999999994</v>
      </c>
      <c r="N173">
        <v>0</v>
      </c>
      <c r="O173">
        <v>4093.47</v>
      </c>
      <c r="P173">
        <v>0</v>
      </c>
      <c r="Q173">
        <v>0</v>
      </c>
      <c r="R173">
        <v>0</v>
      </c>
      <c r="S173">
        <v>3214.28</v>
      </c>
      <c r="T173">
        <v>0</v>
      </c>
      <c r="U173">
        <v>1019606.7</v>
      </c>
      <c r="V173">
        <v>0</v>
      </c>
      <c r="W173">
        <v>1073574.23</v>
      </c>
      <c r="X173">
        <v>0</v>
      </c>
      <c r="Y173">
        <v>0</v>
      </c>
      <c r="Z173">
        <v>284990.84000000003</v>
      </c>
      <c r="AA173">
        <v>44239.32</v>
      </c>
      <c r="AB173">
        <v>0</v>
      </c>
      <c r="AC173">
        <v>0</v>
      </c>
      <c r="AD173">
        <v>0</v>
      </c>
      <c r="AE173">
        <v>61054.67</v>
      </c>
      <c r="AF173">
        <v>88684.89</v>
      </c>
      <c r="AG173">
        <v>92270.55</v>
      </c>
      <c r="AH173">
        <v>26906.69</v>
      </c>
      <c r="AI173">
        <v>139226.07</v>
      </c>
      <c r="AJ173">
        <v>133504374.88</v>
      </c>
      <c r="AK173">
        <v>508039.76</v>
      </c>
      <c r="AL173">
        <v>5110715.05</v>
      </c>
      <c r="AM173">
        <v>175561.65</v>
      </c>
      <c r="AN173">
        <v>0</v>
      </c>
      <c r="AO173">
        <v>408778.61</v>
      </c>
      <c r="AP173" s="37">
        <v>0</v>
      </c>
      <c r="AQ173">
        <v>23467.7</v>
      </c>
      <c r="AR173">
        <v>5422630.2000000002</v>
      </c>
      <c r="AS173" s="37">
        <v>3407706.17</v>
      </c>
      <c r="AT173">
        <v>6195740.7599999998</v>
      </c>
      <c r="AU173">
        <v>592307.91</v>
      </c>
      <c r="AV173" s="37">
        <v>1564670.18</v>
      </c>
      <c r="AW173">
        <v>373351.35</v>
      </c>
      <c r="AX173">
        <v>20476972.719999999</v>
      </c>
      <c r="AY173">
        <v>0</v>
      </c>
      <c r="AZ173">
        <v>4937647.8600000003</v>
      </c>
      <c r="BA173">
        <v>33775.449999999997</v>
      </c>
      <c r="BB173">
        <v>127358.14</v>
      </c>
      <c r="BC173">
        <v>4475341.4000000004</v>
      </c>
      <c r="BD173">
        <v>5184982.16</v>
      </c>
      <c r="BE173">
        <v>295296.89</v>
      </c>
      <c r="BF173">
        <v>986620.29</v>
      </c>
      <c r="BG173">
        <v>2362568.3199999998</v>
      </c>
      <c r="BH173">
        <v>90745.79</v>
      </c>
      <c r="BI173" s="37">
        <v>36373.94</v>
      </c>
      <c r="BJ173">
        <v>1653.59</v>
      </c>
      <c r="BK173">
        <v>634789.68999999994</v>
      </c>
      <c r="BL173">
        <v>86956.63</v>
      </c>
      <c r="BM173">
        <v>1872288.6</v>
      </c>
      <c r="BN173">
        <v>2007.96</v>
      </c>
      <c r="BO173">
        <v>1211.5</v>
      </c>
      <c r="BP173">
        <v>0</v>
      </c>
      <c r="BQ173">
        <v>0</v>
      </c>
      <c r="BR173">
        <v>28388320.27</v>
      </c>
      <c r="BS173" s="41"/>
      <c r="BT173" s="40"/>
    </row>
    <row r="174" spans="1:72" x14ac:dyDescent="0.2">
      <c r="A174" s="40" t="str">
        <f t="shared" si="12"/>
        <v>2022–23UGAN</v>
      </c>
      <c r="B174" s="40" t="s">
        <v>660</v>
      </c>
      <c r="C174" s="40" t="s">
        <v>298</v>
      </c>
      <c r="D174" s="40">
        <v>0</v>
      </c>
      <c r="E174" s="40">
        <v>0</v>
      </c>
      <c r="F174">
        <v>0</v>
      </c>
      <c r="G174" s="37">
        <v>0</v>
      </c>
      <c r="H174">
        <v>0</v>
      </c>
      <c r="I174">
        <v>0</v>
      </c>
      <c r="J174">
        <v>0</v>
      </c>
      <c r="K174">
        <v>2111465.2400000002</v>
      </c>
      <c r="L174">
        <v>0</v>
      </c>
      <c r="M174">
        <v>0</v>
      </c>
      <c r="N174">
        <v>0</v>
      </c>
      <c r="O174">
        <v>0</v>
      </c>
      <c r="P174">
        <v>0</v>
      </c>
      <c r="Q174">
        <v>0</v>
      </c>
      <c r="R174">
        <v>0</v>
      </c>
      <c r="S174">
        <v>0</v>
      </c>
      <c r="T174">
        <v>0</v>
      </c>
      <c r="U174">
        <v>0</v>
      </c>
      <c r="V174">
        <v>0</v>
      </c>
      <c r="W174">
        <v>0</v>
      </c>
      <c r="X174">
        <v>1338.01</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s="37">
        <v>0</v>
      </c>
      <c r="AT174">
        <v>0</v>
      </c>
      <c r="AU174">
        <v>0</v>
      </c>
      <c r="AV174">
        <v>0</v>
      </c>
      <c r="AW174">
        <v>0</v>
      </c>
      <c r="AX174">
        <v>0</v>
      </c>
      <c r="AY174">
        <v>0</v>
      </c>
      <c r="AZ174" s="37">
        <v>0</v>
      </c>
      <c r="BA174">
        <v>38656.17</v>
      </c>
      <c r="BB174">
        <v>0</v>
      </c>
      <c r="BC174">
        <v>0</v>
      </c>
      <c r="BD174">
        <v>0</v>
      </c>
      <c r="BE174">
        <v>0</v>
      </c>
      <c r="BF174">
        <v>0</v>
      </c>
      <c r="BG174">
        <v>0</v>
      </c>
      <c r="BH174" s="37">
        <v>0</v>
      </c>
      <c r="BI174" s="37">
        <v>1179.78</v>
      </c>
      <c r="BJ174">
        <v>0</v>
      </c>
      <c r="BK174">
        <v>3373.63</v>
      </c>
      <c r="BL174">
        <v>0</v>
      </c>
      <c r="BM174" s="37">
        <v>2978.6</v>
      </c>
      <c r="BN174">
        <v>0</v>
      </c>
      <c r="BO174">
        <v>0</v>
      </c>
      <c r="BP174">
        <v>0</v>
      </c>
      <c r="BQ174">
        <v>0</v>
      </c>
      <c r="BR174">
        <v>0</v>
      </c>
      <c r="BS174" s="41"/>
      <c r="BT174" s="40"/>
    </row>
    <row r="175" spans="1:72" x14ac:dyDescent="0.2">
      <c r="A175" s="40" t="str">
        <f t="shared" si="12"/>
        <v>2022–23UK</v>
      </c>
      <c r="B175" s="40" t="s">
        <v>660</v>
      </c>
      <c r="C175" s="40" t="s">
        <v>299</v>
      </c>
      <c r="D175" s="54">
        <v>0</v>
      </c>
      <c r="E175" s="54">
        <v>2173438.7599999998</v>
      </c>
      <c r="F175" s="37">
        <v>1800257.47</v>
      </c>
      <c r="G175" s="37">
        <v>8165261.8300000001</v>
      </c>
      <c r="H175" s="37">
        <v>12003393.75</v>
      </c>
      <c r="I175" s="37">
        <v>1571535.68</v>
      </c>
      <c r="J175" s="37">
        <v>1283623.8999999999</v>
      </c>
      <c r="K175" s="37">
        <v>2752603.12</v>
      </c>
      <c r="L175" s="37">
        <v>2352833.23</v>
      </c>
      <c r="M175" s="37">
        <v>16424432.939999999</v>
      </c>
      <c r="N175" s="37">
        <v>9946952.6599999908</v>
      </c>
      <c r="O175" s="37">
        <v>362514.39</v>
      </c>
      <c r="P175" s="37">
        <v>0</v>
      </c>
      <c r="Q175" s="37">
        <v>0</v>
      </c>
      <c r="R175" s="37">
        <v>214728.89</v>
      </c>
      <c r="S175" s="37">
        <v>58730.22</v>
      </c>
      <c r="T175" s="37">
        <v>0</v>
      </c>
      <c r="U175" s="37">
        <v>129488.62</v>
      </c>
      <c r="V175" s="37">
        <v>367787.28</v>
      </c>
      <c r="W175" s="37">
        <v>0</v>
      </c>
      <c r="X175" s="37">
        <v>1036932.25</v>
      </c>
      <c r="Y175" s="37">
        <v>40309.589999999997</v>
      </c>
      <c r="Z175" s="37">
        <v>2305234.37</v>
      </c>
      <c r="AA175" s="37">
        <v>0</v>
      </c>
      <c r="AB175" s="37">
        <v>0</v>
      </c>
      <c r="AC175" s="37">
        <v>0</v>
      </c>
      <c r="AD175" s="37">
        <v>116493.98</v>
      </c>
      <c r="AE175" s="37">
        <v>3854359.88</v>
      </c>
      <c r="AF175" s="37">
        <v>930986.3</v>
      </c>
      <c r="AG175" s="37">
        <v>2121450.5099999998</v>
      </c>
      <c r="AH175" s="37">
        <v>35258077.609999999</v>
      </c>
      <c r="AI175" s="37">
        <v>6287945.6200000001</v>
      </c>
      <c r="AJ175" s="37">
        <v>883639.68</v>
      </c>
      <c r="AK175" s="37">
        <v>2572576.5699999998</v>
      </c>
      <c r="AL175" s="37">
        <v>11755382.789999999</v>
      </c>
      <c r="AM175" s="37">
        <v>8927576.3499999903</v>
      </c>
      <c r="AN175" s="37">
        <v>434406.01</v>
      </c>
      <c r="AO175" s="37">
        <v>4594160.2300000004</v>
      </c>
      <c r="AP175" s="37">
        <v>1354437.12</v>
      </c>
      <c r="AQ175" s="37">
        <v>1890277.32</v>
      </c>
      <c r="AR175" s="37">
        <v>5195204.92</v>
      </c>
      <c r="AS175" s="37">
        <v>3415165.66</v>
      </c>
      <c r="AT175" s="37">
        <v>1566838.64</v>
      </c>
      <c r="AU175" s="37">
        <v>2611151.4900000002</v>
      </c>
      <c r="AV175" s="37">
        <v>8771158.9800000004</v>
      </c>
      <c r="AW175" s="37">
        <v>31591141.66</v>
      </c>
      <c r="AX175" s="37">
        <v>155541143.13999999</v>
      </c>
      <c r="AY175" s="37">
        <v>2385533.1800000002</v>
      </c>
      <c r="AZ175" s="37">
        <v>74079089.859999999</v>
      </c>
      <c r="BA175" s="37">
        <v>4862740.0999999996</v>
      </c>
      <c r="BB175" s="37">
        <v>13902555.35</v>
      </c>
      <c r="BC175" s="37">
        <v>24663157.260000002</v>
      </c>
      <c r="BD175" s="37">
        <v>260103683.19</v>
      </c>
      <c r="BE175" s="37">
        <v>33845827.789999999</v>
      </c>
      <c r="BF175" s="37">
        <v>3017305.96</v>
      </c>
      <c r="BG175" s="37">
        <v>9584388.7899999991</v>
      </c>
      <c r="BH175" s="37">
        <v>283256.58</v>
      </c>
      <c r="BI175" s="37">
        <v>2040219.89</v>
      </c>
      <c r="BJ175" s="37">
        <v>248726.45</v>
      </c>
      <c r="BK175" s="37">
        <v>31972699.34</v>
      </c>
      <c r="BL175" s="37">
        <v>541297.28</v>
      </c>
      <c r="BM175" s="37">
        <v>34920350.350000001</v>
      </c>
      <c r="BN175" s="37">
        <v>150977.60000000001</v>
      </c>
      <c r="BO175" s="37">
        <v>1111684.31</v>
      </c>
      <c r="BP175" s="37">
        <v>15085.16</v>
      </c>
      <c r="BQ175" s="37">
        <v>0</v>
      </c>
      <c r="BR175" s="37">
        <v>67693882.760000005</v>
      </c>
      <c r="BS175" s="41"/>
      <c r="BT175" s="40"/>
    </row>
    <row r="176" spans="1:72" x14ac:dyDescent="0.2">
      <c r="A176" s="40" t="str">
        <f t="shared" si="12"/>
        <v>2022–23UKRA</v>
      </c>
      <c r="B176" s="40" t="s">
        <v>660</v>
      </c>
      <c r="C176" s="40" t="s">
        <v>300</v>
      </c>
      <c r="D176" s="40">
        <v>0</v>
      </c>
      <c r="E176" s="40">
        <v>0</v>
      </c>
      <c r="F176">
        <v>0</v>
      </c>
      <c r="G176">
        <v>0</v>
      </c>
      <c r="H176">
        <v>0</v>
      </c>
      <c r="I176">
        <v>9521.33</v>
      </c>
      <c r="J176">
        <v>0</v>
      </c>
      <c r="K176">
        <v>19254.52</v>
      </c>
      <c r="L176">
        <v>0</v>
      </c>
      <c r="M176">
        <v>0</v>
      </c>
      <c r="N176">
        <v>0</v>
      </c>
      <c r="O176">
        <v>0</v>
      </c>
      <c r="P176">
        <v>0</v>
      </c>
      <c r="Q176">
        <v>0</v>
      </c>
      <c r="R176">
        <v>0</v>
      </c>
      <c r="S176">
        <v>0</v>
      </c>
      <c r="T176">
        <v>0</v>
      </c>
      <c r="U176">
        <v>0</v>
      </c>
      <c r="V176">
        <v>0</v>
      </c>
      <c r="W176">
        <v>0</v>
      </c>
      <c r="X176">
        <v>0</v>
      </c>
      <c r="Y176">
        <v>0</v>
      </c>
      <c r="Z176">
        <v>0</v>
      </c>
      <c r="AA176">
        <v>0</v>
      </c>
      <c r="AB176">
        <v>0</v>
      </c>
      <c r="AC176">
        <v>1918850.2</v>
      </c>
      <c r="AD176">
        <v>0</v>
      </c>
      <c r="AE176">
        <v>13362.35</v>
      </c>
      <c r="AF176">
        <v>0</v>
      </c>
      <c r="AG176">
        <v>0</v>
      </c>
      <c r="AH176">
        <v>0</v>
      </c>
      <c r="AI176">
        <v>0</v>
      </c>
      <c r="AJ176">
        <v>0</v>
      </c>
      <c r="AK176">
        <v>0</v>
      </c>
      <c r="AL176">
        <v>0</v>
      </c>
      <c r="AM176">
        <v>46884.09</v>
      </c>
      <c r="AN176">
        <v>0</v>
      </c>
      <c r="AO176">
        <v>0</v>
      </c>
      <c r="AP176">
        <v>0</v>
      </c>
      <c r="AQ176">
        <v>0</v>
      </c>
      <c r="AR176" s="37">
        <v>0</v>
      </c>
      <c r="AS176">
        <v>74506.12</v>
      </c>
      <c r="AT176">
        <v>120730.28</v>
      </c>
      <c r="AU176">
        <v>0</v>
      </c>
      <c r="AV176">
        <v>7023.63</v>
      </c>
      <c r="AW176">
        <v>0</v>
      </c>
      <c r="AX176">
        <v>139097.16</v>
      </c>
      <c r="AY176">
        <v>49352.47</v>
      </c>
      <c r="AZ176">
        <v>143780.41</v>
      </c>
      <c r="BA176">
        <v>0</v>
      </c>
      <c r="BB176">
        <v>61776.95</v>
      </c>
      <c r="BC176">
        <v>443002.72</v>
      </c>
      <c r="BD176">
        <v>0</v>
      </c>
      <c r="BE176">
        <v>500117.42</v>
      </c>
      <c r="BF176">
        <v>142683.76</v>
      </c>
      <c r="BG176">
        <v>34229.629999999997</v>
      </c>
      <c r="BH176">
        <v>0</v>
      </c>
      <c r="BI176">
        <v>312521.65000000002</v>
      </c>
      <c r="BJ176">
        <v>0</v>
      </c>
      <c r="BK176">
        <v>218159.06</v>
      </c>
      <c r="BL176">
        <v>0</v>
      </c>
      <c r="BM176">
        <v>9728.81</v>
      </c>
      <c r="BN176">
        <v>0</v>
      </c>
      <c r="BO176">
        <v>0</v>
      </c>
      <c r="BP176">
        <v>0</v>
      </c>
      <c r="BQ176">
        <v>0</v>
      </c>
      <c r="BR176">
        <v>976601.08</v>
      </c>
      <c r="BS176" s="41"/>
      <c r="BT176" s="40"/>
    </row>
    <row r="177" spans="1:71" x14ac:dyDescent="0.2">
      <c r="A177" s="40" t="str">
        <f t="shared" si="12"/>
        <v>2022–23URUG</v>
      </c>
      <c r="B177" s="40" t="s">
        <v>660</v>
      </c>
      <c r="C177" s="40" t="s">
        <v>301</v>
      </c>
      <c r="D177" s="40">
        <v>0</v>
      </c>
      <c r="E177" s="40">
        <v>0</v>
      </c>
      <c r="F177">
        <v>0</v>
      </c>
      <c r="G177">
        <v>0</v>
      </c>
      <c r="H177">
        <v>0</v>
      </c>
      <c r="I177">
        <v>0</v>
      </c>
      <c r="J177">
        <v>0</v>
      </c>
      <c r="K177">
        <v>0</v>
      </c>
      <c r="L177">
        <v>0</v>
      </c>
      <c r="M177">
        <v>0</v>
      </c>
      <c r="N177">
        <v>0</v>
      </c>
      <c r="O177">
        <v>0</v>
      </c>
      <c r="P177">
        <v>0</v>
      </c>
      <c r="Q177">
        <v>0</v>
      </c>
      <c r="R177">
        <v>0</v>
      </c>
      <c r="S177">
        <v>88701.29</v>
      </c>
      <c r="T177">
        <v>0</v>
      </c>
      <c r="U177">
        <v>0</v>
      </c>
      <c r="V177">
        <v>0</v>
      </c>
      <c r="W177">
        <v>0</v>
      </c>
      <c r="X177">
        <v>0</v>
      </c>
      <c r="Y177">
        <v>0</v>
      </c>
      <c r="Z177">
        <v>0</v>
      </c>
      <c r="AA177">
        <v>0</v>
      </c>
      <c r="AB177">
        <v>0</v>
      </c>
      <c r="AC177">
        <v>0</v>
      </c>
      <c r="AD177">
        <v>0</v>
      </c>
      <c r="AE177">
        <v>0</v>
      </c>
      <c r="AF177">
        <v>0</v>
      </c>
      <c r="AG177">
        <v>1291.9000000000001</v>
      </c>
      <c r="AH177">
        <v>0</v>
      </c>
      <c r="AI177">
        <v>0</v>
      </c>
      <c r="AJ177">
        <v>0</v>
      </c>
      <c r="AK177">
        <v>0</v>
      </c>
      <c r="AL177">
        <v>0</v>
      </c>
      <c r="AM177">
        <v>0</v>
      </c>
      <c r="AN177">
        <v>0</v>
      </c>
      <c r="AO177">
        <v>4993.6400000000003</v>
      </c>
      <c r="AP177">
        <v>0</v>
      </c>
      <c r="AQ177">
        <v>0</v>
      </c>
      <c r="AR177">
        <v>0</v>
      </c>
      <c r="AS177">
        <v>30075.57</v>
      </c>
      <c r="AT177">
        <v>0</v>
      </c>
      <c r="AU177">
        <v>0</v>
      </c>
      <c r="AV177" s="37">
        <v>0</v>
      </c>
      <c r="AW177">
        <v>0</v>
      </c>
      <c r="AX177">
        <v>0</v>
      </c>
      <c r="AY177">
        <v>0</v>
      </c>
      <c r="AZ177">
        <v>0</v>
      </c>
      <c r="BA177">
        <v>0</v>
      </c>
      <c r="BB177">
        <v>0</v>
      </c>
      <c r="BC177">
        <v>0</v>
      </c>
      <c r="BD177">
        <v>0</v>
      </c>
      <c r="BE177">
        <v>0</v>
      </c>
      <c r="BF177">
        <v>0</v>
      </c>
      <c r="BG177">
        <v>0</v>
      </c>
      <c r="BH177">
        <v>0</v>
      </c>
      <c r="BI177">
        <v>1184.44</v>
      </c>
      <c r="BJ177">
        <v>0</v>
      </c>
      <c r="BK177">
        <v>0</v>
      </c>
      <c r="BL177">
        <v>0</v>
      </c>
      <c r="BM177">
        <v>3182.81</v>
      </c>
      <c r="BN177">
        <v>0</v>
      </c>
      <c r="BO177">
        <v>0</v>
      </c>
      <c r="BP177">
        <v>0</v>
      </c>
      <c r="BQ177">
        <v>0</v>
      </c>
      <c r="BR177">
        <v>0</v>
      </c>
      <c r="BS177" s="41"/>
    </row>
    <row r="178" spans="1:71" x14ac:dyDescent="0.2">
      <c r="A178" s="40" t="str">
        <f t="shared" si="12"/>
        <v>2022–23USA</v>
      </c>
      <c r="B178" s="40" t="s">
        <v>660</v>
      </c>
      <c r="C178" s="40" t="s">
        <v>302</v>
      </c>
      <c r="D178" s="40">
        <v>0</v>
      </c>
      <c r="E178" s="40">
        <v>60696502.689999998</v>
      </c>
      <c r="F178">
        <v>29735015.399999999</v>
      </c>
      <c r="G178">
        <v>17214138.260000002</v>
      </c>
      <c r="H178">
        <v>17817357.609999999</v>
      </c>
      <c r="I178">
        <v>28012458.879999999</v>
      </c>
      <c r="J178">
        <v>3443779.02</v>
      </c>
      <c r="K178">
        <v>750274.86</v>
      </c>
      <c r="L178">
        <v>13826306.98</v>
      </c>
      <c r="M178">
        <v>31684977.91</v>
      </c>
      <c r="N178">
        <v>44122497.829999998</v>
      </c>
      <c r="O178">
        <v>70097.94</v>
      </c>
      <c r="P178">
        <v>0</v>
      </c>
      <c r="Q178">
        <v>627889.47</v>
      </c>
      <c r="R178">
        <v>554009.34</v>
      </c>
      <c r="S178">
        <v>3625802.06</v>
      </c>
      <c r="T178">
        <v>1087611.22</v>
      </c>
      <c r="U178">
        <v>252140.38</v>
      </c>
      <c r="V178">
        <v>3481208.36</v>
      </c>
      <c r="W178">
        <v>61867205.149999999</v>
      </c>
      <c r="X178" s="37">
        <v>13850952.050000001</v>
      </c>
      <c r="Y178">
        <v>0</v>
      </c>
      <c r="Z178">
        <v>1253799333.4000001</v>
      </c>
      <c r="AA178">
        <v>8435.33</v>
      </c>
      <c r="AB178">
        <v>0</v>
      </c>
      <c r="AC178">
        <v>120027.15</v>
      </c>
      <c r="AD178">
        <v>5857.08</v>
      </c>
      <c r="AE178">
        <v>32897866.350000001</v>
      </c>
      <c r="AF178">
        <v>164146144.59</v>
      </c>
      <c r="AG178">
        <v>15209372.23</v>
      </c>
      <c r="AH178">
        <v>47325253.75</v>
      </c>
      <c r="AI178">
        <v>37618625.310000002</v>
      </c>
      <c r="AJ178">
        <v>3311308.34</v>
      </c>
      <c r="AK178">
        <v>11232190.92</v>
      </c>
      <c r="AL178">
        <v>45536573</v>
      </c>
      <c r="AM178">
        <v>133316924.98999999</v>
      </c>
      <c r="AN178">
        <v>2351198.2799999998</v>
      </c>
      <c r="AO178">
        <v>248759907.47999999</v>
      </c>
      <c r="AP178">
        <v>10260660.449999999</v>
      </c>
      <c r="AQ178">
        <v>5847851.25</v>
      </c>
      <c r="AR178">
        <v>22670045.34</v>
      </c>
      <c r="AS178">
        <v>17892767.890000001</v>
      </c>
      <c r="AT178">
        <v>14720487.960000001</v>
      </c>
      <c r="AU178">
        <v>3990639.17</v>
      </c>
      <c r="AV178">
        <v>87691699.089999899</v>
      </c>
      <c r="AW178">
        <v>470698445.42000002</v>
      </c>
      <c r="AX178">
        <v>1303643515.5999999</v>
      </c>
      <c r="AY178">
        <v>20286576.899999999</v>
      </c>
      <c r="AZ178" s="37">
        <v>514046197.20999998</v>
      </c>
      <c r="BA178">
        <v>31813673.239999998</v>
      </c>
      <c r="BB178">
        <v>145647411.13999999</v>
      </c>
      <c r="BC178">
        <v>184818720.49000001</v>
      </c>
      <c r="BD178">
        <v>1331591035.3699999</v>
      </c>
      <c r="BE178">
        <v>444986639.62000102</v>
      </c>
      <c r="BF178">
        <v>4893090.2300000004</v>
      </c>
      <c r="BG178" s="37">
        <v>16760761.08</v>
      </c>
      <c r="BH178">
        <v>1051967.1299999999</v>
      </c>
      <c r="BI178" s="37">
        <v>9126882.6400000006</v>
      </c>
      <c r="BJ178">
        <v>638981.34</v>
      </c>
      <c r="BK178">
        <v>287712693.04000002</v>
      </c>
      <c r="BL178">
        <v>7534070.0800000001</v>
      </c>
      <c r="BM178">
        <v>323630552.94999999</v>
      </c>
      <c r="BN178">
        <v>136770.28</v>
      </c>
      <c r="BO178">
        <v>164964.93</v>
      </c>
      <c r="BP178">
        <v>610543.49</v>
      </c>
      <c r="BQ178">
        <v>13325.37</v>
      </c>
      <c r="BR178">
        <v>561882724.15999806</v>
      </c>
      <c r="BS178" s="41"/>
    </row>
    <row r="179" spans="1:71" x14ac:dyDescent="0.2">
      <c r="A179" s="40" t="str">
        <f t="shared" si="12"/>
        <v>2022–23USOI</v>
      </c>
      <c r="B179" s="40" t="s">
        <v>660</v>
      </c>
      <c r="C179" s="40" t="s">
        <v>318</v>
      </c>
      <c r="D179" s="40">
        <v>0</v>
      </c>
      <c r="E179" s="40">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s="37">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7112.82</v>
      </c>
      <c r="BN179">
        <v>0</v>
      </c>
      <c r="BO179">
        <v>0</v>
      </c>
      <c r="BP179">
        <v>0</v>
      </c>
      <c r="BQ179">
        <v>0</v>
      </c>
      <c r="BR179">
        <v>0</v>
      </c>
      <c r="BS179" s="41"/>
    </row>
    <row r="180" spans="1:71" x14ac:dyDescent="0.2">
      <c r="A180" s="40" t="str">
        <f t="shared" si="12"/>
        <v>2022–23UZBK</v>
      </c>
      <c r="B180" s="40" t="s">
        <v>660</v>
      </c>
      <c r="C180" s="40" t="s">
        <v>329</v>
      </c>
      <c r="D180" s="40">
        <v>0</v>
      </c>
      <c r="E180" s="4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s="37">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30111.21</v>
      </c>
      <c r="BB180">
        <v>0</v>
      </c>
      <c r="BC180">
        <v>0</v>
      </c>
      <c r="BD180">
        <v>0</v>
      </c>
      <c r="BE180">
        <v>0</v>
      </c>
      <c r="BF180">
        <v>0</v>
      </c>
      <c r="BG180">
        <v>0</v>
      </c>
      <c r="BH180">
        <v>0</v>
      </c>
      <c r="BI180">
        <v>0</v>
      </c>
      <c r="BJ180">
        <v>0</v>
      </c>
      <c r="BK180">
        <v>5085.25</v>
      </c>
      <c r="BL180">
        <v>0</v>
      </c>
      <c r="BM180">
        <v>0</v>
      </c>
      <c r="BN180">
        <v>0</v>
      </c>
      <c r="BO180">
        <v>0</v>
      </c>
      <c r="BP180">
        <v>0</v>
      </c>
      <c r="BQ180">
        <v>0</v>
      </c>
      <c r="BR180">
        <v>0</v>
      </c>
      <c r="BS180" s="41"/>
    </row>
    <row r="181" spans="1:71" x14ac:dyDescent="0.2">
      <c r="A181" s="40" t="str">
        <f t="shared" si="12"/>
        <v>2022–23VANU</v>
      </c>
      <c r="B181" s="40" t="s">
        <v>660</v>
      </c>
      <c r="C181" s="40" t="s">
        <v>303</v>
      </c>
      <c r="D181" s="40">
        <v>0</v>
      </c>
      <c r="E181" s="40">
        <v>0</v>
      </c>
      <c r="F181">
        <v>0</v>
      </c>
      <c r="G181" s="37">
        <v>0</v>
      </c>
      <c r="H181">
        <v>0</v>
      </c>
      <c r="I181" s="37">
        <v>3500</v>
      </c>
      <c r="J181" s="37">
        <v>0</v>
      </c>
      <c r="K181">
        <v>2250</v>
      </c>
      <c r="L181" s="37">
        <v>0</v>
      </c>
      <c r="M181">
        <v>0</v>
      </c>
      <c r="N181" s="37">
        <v>0</v>
      </c>
      <c r="O181">
        <v>0</v>
      </c>
      <c r="P181">
        <v>0</v>
      </c>
      <c r="Q181" s="37">
        <v>3910.2</v>
      </c>
      <c r="R181">
        <v>0</v>
      </c>
      <c r="S181">
        <v>0</v>
      </c>
      <c r="T181">
        <v>0</v>
      </c>
      <c r="U181">
        <v>0</v>
      </c>
      <c r="V181" s="37">
        <v>0</v>
      </c>
      <c r="W181" s="37">
        <v>525389.43000000005</v>
      </c>
      <c r="X181" s="37">
        <v>1787044.84</v>
      </c>
      <c r="Y181">
        <v>0</v>
      </c>
      <c r="Z181">
        <v>0</v>
      </c>
      <c r="AA181">
        <v>0</v>
      </c>
      <c r="AB181">
        <v>0</v>
      </c>
      <c r="AC181" s="37">
        <v>0</v>
      </c>
      <c r="AD181" s="37">
        <v>0</v>
      </c>
      <c r="AE181">
        <v>0</v>
      </c>
      <c r="AF181" s="37">
        <v>0</v>
      </c>
      <c r="AG181">
        <v>0</v>
      </c>
      <c r="AH181">
        <v>0</v>
      </c>
      <c r="AI181">
        <v>0</v>
      </c>
      <c r="AJ181">
        <v>0</v>
      </c>
      <c r="AK181">
        <v>0</v>
      </c>
      <c r="AL181" s="37">
        <v>0</v>
      </c>
      <c r="AM181" s="37">
        <v>0</v>
      </c>
      <c r="AN181" s="37">
        <v>0</v>
      </c>
      <c r="AO181" s="37">
        <v>0</v>
      </c>
      <c r="AP181">
        <v>0</v>
      </c>
      <c r="AQ181">
        <v>0</v>
      </c>
      <c r="AR181">
        <v>0</v>
      </c>
      <c r="AS181" s="37">
        <v>0</v>
      </c>
      <c r="AT181" s="37">
        <v>0</v>
      </c>
      <c r="AU181">
        <v>0</v>
      </c>
      <c r="AV181" s="37">
        <v>0</v>
      </c>
      <c r="AW181" s="37">
        <v>114210.8</v>
      </c>
      <c r="AX181" s="37">
        <v>0</v>
      </c>
      <c r="AY181">
        <v>0</v>
      </c>
      <c r="AZ181" s="37">
        <v>2800</v>
      </c>
      <c r="BA181">
        <v>0</v>
      </c>
      <c r="BB181">
        <v>2500</v>
      </c>
      <c r="BC181" s="37">
        <v>7500</v>
      </c>
      <c r="BD181" s="37">
        <v>0</v>
      </c>
      <c r="BE181">
        <v>67105.08</v>
      </c>
      <c r="BF181">
        <v>0</v>
      </c>
      <c r="BG181">
        <v>0</v>
      </c>
      <c r="BH181">
        <v>0</v>
      </c>
      <c r="BI181" s="37">
        <v>0</v>
      </c>
      <c r="BJ181" s="37">
        <v>0</v>
      </c>
      <c r="BK181" s="37">
        <v>10982.76</v>
      </c>
      <c r="BL181" s="37">
        <v>0</v>
      </c>
      <c r="BM181" s="37">
        <v>10470.64</v>
      </c>
      <c r="BN181">
        <v>0</v>
      </c>
      <c r="BO181">
        <v>0</v>
      </c>
      <c r="BP181">
        <v>0</v>
      </c>
      <c r="BQ181">
        <v>0</v>
      </c>
      <c r="BR181" s="37">
        <v>20332.599999999999</v>
      </c>
      <c r="BS181" s="41"/>
    </row>
    <row r="182" spans="1:71" x14ac:dyDescent="0.2">
      <c r="A182" s="40" t="str">
        <f t="shared" si="12"/>
        <v>2022–23VENZ</v>
      </c>
      <c r="B182" s="40" t="s">
        <v>660</v>
      </c>
      <c r="C182" s="40" t="s">
        <v>304</v>
      </c>
      <c r="D182" s="40">
        <v>0</v>
      </c>
      <c r="E182" s="40">
        <v>0</v>
      </c>
      <c r="F182">
        <v>0</v>
      </c>
      <c r="G182">
        <v>0</v>
      </c>
      <c r="H182" s="37">
        <v>0</v>
      </c>
      <c r="I182" s="37">
        <v>0</v>
      </c>
      <c r="J182" s="37">
        <v>0</v>
      </c>
      <c r="K182">
        <v>0</v>
      </c>
      <c r="L182" s="37">
        <v>0</v>
      </c>
      <c r="M182" s="37">
        <v>0</v>
      </c>
      <c r="N182" s="37">
        <v>0</v>
      </c>
      <c r="O182">
        <v>0</v>
      </c>
      <c r="P182">
        <v>0</v>
      </c>
      <c r="Q182">
        <v>0</v>
      </c>
      <c r="R182">
        <v>0</v>
      </c>
      <c r="S182" s="37">
        <v>0</v>
      </c>
      <c r="T182">
        <v>0</v>
      </c>
      <c r="U182">
        <v>0</v>
      </c>
      <c r="V182" s="37">
        <v>0</v>
      </c>
      <c r="W182">
        <v>0</v>
      </c>
      <c r="X182">
        <v>0</v>
      </c>
      <c r="Y182">
        <v>0</v>
      </c>
      <c r="Z182" s="37">
        <v>0</v>
      </c>
      <c r="AA182">
        <v>0</v>
      </c>
      <c r="AB182">
        <v>0</v>
      </c>
      <c r="AC182">
        <v>0</v>
      </c>
      <c r="AD182">
        <v>0</v>
      </c>
      <c r="AE182" s="37">
        <v>0</v>
      </c>
      <c r="AF182" s="37">
        <v>0</v>
      </c>
      <c r="AG182" s="37">
        <v>0</v>
      </c>
      <c r="AH182">
        <v>0</v>
      </c>
      <c r="AI182" s="37">
        <v>0</v>
      </c>
      <c r="AJ182">
        <v>0</v>
      </c>
      <c r="AK182" s="37">
        <v>0</v>
      </c>
      <c r="AL182" s="37">
        <v>0</v>
      </c>
      <c r="AM182" s="37">
        <v>0</v>
      </c>
      <c r="AN182">
        <v>0</v>
      </c>
      <c r="AO182" s="37">
        <v>0</v>
      </c>
      <c r="AP182" s="37">
        <v>0</v>
      </c>
      <c r="AQ182" s="37">
        <v>0</v>
      </c>
      <c r="AR182" s="37">
        <v>0</v>
      </c>
      <c r="AS182" s="37">
        <v>0</v>
      </c>
      <c r="AT182" s="37">
        <v>0</v>
      </c>
      <c r="AU182">
        <v>0</v>
      </c>
      <c r="AV182" s="37">
        <v>0</v>
      </c>
      <c r="AW182" s="37">
        <v>0</v>
      </c>
      <c r="AX182" s="37">
        <v>0</v>
      </c>
      <c r="AY182" s="37">
        <v>0</v>
      </c>
      <c r="AZ182" s="37">
        <v>0</v>
      </c>
      <c r="BA182" s="37">
        <v>0</v>
      </c>
      <c r="BB182" s="37">
        <v>0</v>
      </c>
      <c r="BC182" s="37">
        <v>0</v>
      </c>
      <c r="BD182" s="37">
        <v>6581.09</v>
      </c>
      <c r="BE182" s="37">
        <v>0</v>
      </c>
      <c r="BF182" s="37">
        <v>0</v>
      </c>
      <c r="BG182" s="37">
        <v>0</v>
      </c>
      <c r="BH182">
        <v>0</v>
      </c>
      <c r="BI182" s="37">
        <v>0</v>
      </c>
      <c r="BJ182" s="37">
        <v>0</v>
      </c>
      <c r="BK182" s="37">
        <v>0</v>
      </c>
      <c r="BL182" s="37">
        <v>0</v>
      </c>
      <c r="BM182" s="37">
        <v>0</v>
      </c>
      <c r="BN182" s="37">
        <v>0</v>
      </c>
      <c r="BO182">
        <v>0</v>
      </c>
      <c r="BP182">
        <v>0</v>
      </c>
      <c r="BQ182">
        <v>0</v>
      </c>
      <c r="BR182" s="37">
        <v>0</v>
      </c>
      <c r="BS182" s="41"/>
    </row>
    <row r="183" spans="1:71" x14ac:dyDescent="0.2">
      <c r="A183" s="40" t="str">
        <f t="shared" si="12"/>
        <v>2022–23VIET</v>
      </c>
      <c r="B183" s="40" t="s">
        <v>660</v>
      </c>
      <c r="C183" s="40" t="s">
        <v>305</v>
      </c>
      <c r="D183" s="54">
        <v>0</v>
      </c>
      <c r="E183" s="54">
        <v>24655.25</v>
      </c>
      <c r="F183" s="37">
        <v>212246.09</v>
      </c>
      <c r="G183" s="37">
        <v>74233598.379999995</v>
      </c>
      <c r="H183" s="37">
        <v>13025269.970000001</v>
      </c>
      <c r="I183" s="37">
        <v>29646709.300000001</v>
      </c>
      <c r="J183" s="37">
        <v>1231542.27</v>
      </c>
      <c r="K183" s="37">
        <v>43803434.32</v>
      </c>
      <c r="L183" s="37">
        <v>10329858.800000001</v>
      </c>
      <c r="M183" s="37">
        <v>5058032.46</v>
      </c>
      <c r="N183" s="37">
        <v>2552207.2400000002</v>
      </c>
      <c r="O183">
        <v>0</v>
      </c>
      <c r="P183">
        <v>0</v>
      </c>
      <c r="Q183">
        <v>0</v>
      </c>
      <c r="R183">
        <v>0</v>
      </c>
      <c r="S183">
        <v>1188085.79</v>
      </c>
      <c r="T183" s="37">
        <v>0</v>
      </c>
      <c r="U183" s="37">
        <v>126371.64</v>
      </c>
      <c r="V183" s="37">
        <v>73920.399999999994</v>
      </c>
      <c r="W183" s="37">
        <v>0</v>
      </c>
      <c r="X183" s="37">
        <v>2269812.59</v>
      </c>
      <c r="Y183">
        <v>0</v>
      </c>
      <c r="Z183" s="37">
        <v>470377580.07999998</v>
      </c>
      <c r="AA183" s="37">
        <v>0</v>
      </c>
      <c r="AB183" s="37">
        <v>0</v>
      </c>
      <c r="AC183" s="37">
        <v>584147.17000000004</v>
      </c>
      <c r="AD183" s="37">
        <v>0</v>
      </c>
      <c r="AE183" s="37">
        <v>0</v>
      </c>
      <c r="AF183" s="37">
        <v>219791.25</v>
      </c>
      <c r="AG183" s="37">
        <v>74220.36</v>
      </c>
      <c r="AH183" s="37">
        <v>269773.71999999997</v>
      </c>
      <c r="AI183" s="37">
        <v>1636607.93</v>
      </c>
      <c r="AJ183" s="37">
        <v>479634.33</v>
      </c>
      <c r="AK183" s="37">
        <v>1327938.33</v>
      </c>
      <c r="AL183" s="37">
        <v>6043479.2199999997</v>
      </c>
      <c r="AM183" s="37">
        <v>2546599</v>
      </c>
      <c r="AN183" s="37">
        <v>163583.93</v>
      </c>
      <c r="AO183" s="37">
        <v>15100696.710000001</v>
      </c>
      <c r="AP183" s="37">
        <v>6136938.79</v>
      </c>
      <c r="AQ183" s="37">
        <v>25241962.239999998</v>
      </c>
      <c r="AR183" s="37">
        <v>8351519.3099999996</v>
      </c>
      <c r="AS183" s="37">
        <v>16123962.859999999</v>
      </c>
      <c r="AT183" s="37">
        <v>16805110.350000001</v>
      </c>
      <c r="AU183" s="37">
        <v>7311455.2800000003</v>
      </c>
      <c r="AV183" s="37">
        <v>12967135.23</v>
      </c>
      <c r="AW183" s="37">
        <v>1543119.85</v>
      </c>
      <c r="AX183" s="37">
        <v>6191517.2199999997</v>
      </c>
      <c r="AY183" s="37">
        <v>6351.62</v>
      </c>
      <c r="AZ183" s="37">
        <v>6787560.6399999997</v>
      </c>
      <c r="BA183" s="37">
        <v>2458372.37</v>
      </c>
      <c r="BB183" s="37">
        <v>76344234.959999993</v>
      </c>
      <c r="BC183" s="37">
        <v>41512916.840000004</v>
      </c>
      <c r="BD183" s="37">
        <v>10088098.640000001</v>
      </c>
      <c r="BE183" s="37">
        <v>3508751.24</v>
      </c>
      <c r="BF183" s="37">
        <v>3573664.7</v>
      </c>
      <c r="BG183" s="37">
        <v>60748499.869999997</v>
      </c>
      <c r="BH183" s="37">
        <v>1308803.5</v>
      </c>
      <c r="BI183" s="37">
        <v>77580810.239999905</v>
      </c>
      <c r="BJ183" s="37">
        <v>53811867.759999998</v>
      </c>
      <c r="BK183" s="37">
        <v>2216612.09</v>
      </c>
      <c r="BL183" s="37">
        <v>339331.1</v>
      </c>
      <c r="BM183" s="37">
        <v>37762243.509999998</v>
      </c>
      <c r="BN183" s="37">
        <v>0</v>
      </c>
      <c r="BO183" s="37">
        <v>0</v>
      </c>
      <c r="BP183">
        <v>0</v>
      </c>
      <c r="BQ183" s="37">
        <v>0</v>
      </c>
      <c r="BR183" s="37">
        <v>120018078.12</v>
      </c>
      <c r="BS183" s="41"/>
    </row>
    <row r="184" spans="1:71" x14ac:dyDescent="0.2">
      <c r="A184" s="40" t="str">
        <f t="shared" si="12"/>
        <v>2022–23WSAM</v>
      </c>
      <c r="B184" s="40" t="s">
        <v>660</v>
      </c>
      <c r="C184" s="40" t="s">
        <v>307</v>
      </c>
      <c r="D184" s="40">
        <v>0</v>
      </c>
      <c r="E184" s="40">
        <v>0</v>
      </c>
      <c r="F184">
        <v>0</v>
      </c>
      <c r="G184">
        <v>0</v>
      </c>
      <c r="H184" s="37">
        <v>0</v>
      </c>
      <c r="I184">
        <v>85473.64</v>
      </c>
      <c r="J184">
        <v>0</v>
      </c>
      <c r="K184">
        <v>16710.96</v>
      </c>
      <c r="L184">
        <v>0</v>
      </c>
      <c r="M184" s="37">
        <v>0</v>
      </c>
      <c r="N184">
        <v>0</v>
      </c>
      <c r="O184">
        <v>0</v>
      </c>
      <c r="P184">
        <v>0</v>
      </c>
      <c r="Q184">
        <v>0</v>
      </c>
      <c r="R184">
        <v>0</v>
      </c>
      <c r="S184">
        <v>0</v>
      </c>
      <c r="T184">
        <v>0</v>
      </c>
      <c r="U184" s="37">
        <v>0</v>
      </c>
      <c r="V184">
        <v>0</v>
      </c>
      <c r="W184" s="37">
        <v>737374.21</v>
      </c>
      <c r="X184">
        <v>2416.4</v>
      </c>
      <c r="Y184">
        <v>0</v>
      </c>
      <c r="Z184">
        <v>0</v>
      </c>
      <c r="AA184">
        <v>0</v>
      </c>
      <c r="AB184">
        <v>0</v>
      </c>
      <c r="AC184">
        <v>0</v>
      </c>
      <c r="AD184">
        <v>0</v>
      </c>
      <c r="AE184">
        <v>0</v>
      </c>
      <c r="AF184">
        <v>0</v>
      </c>
      <c r="AG184">
        <v>0</v>
      </c>
      <c r="AH184">
        <v>0</v>
      </c>
      <c r="AI184">
        <v>0</v>
      </c>
      <c r="AJ184">
        <v>0</v>
      </c>
      <c r="AK184">
        <v>0</v>
      </c>
      <c r="AL184">
        <v>0</v>
      </c>
      <c r="AM184">
        <v>0</v>
      </c>
      <c r="AN184" s="37">
        <v>0</v>
      </c>
      <c r="AO184">
        <v>0</v>
      </c>
      <c r="AP184">
        <v>0</v>
      </c>
      <c r="AQ184" s="37">
        <v>0</v>
      </c>
      <c r="AR184" s="37">
        <v>0</v>
      </c>
      <c r="AS184" s="37">
        <v>0</v>
      </c>
      <c r="AT184">
        <v>0</v>
      </c>
      <c r="AU184">
        <v>0</v>
      </c>
      <c r="AV184" s="37">
        <v>0</v>
      </c>
      <c r="AW184" s="37">
        <v>0</v>
      </c>
      <c r="AX184">
        <v>0</v>
      </c>
      <c r="AY184">
        <v>0</v>
      </c>
      <c r="AZ184">
        <v>0</v>
      </c>
      <c r="BA184">
        <v>0</v>
      </c>
      <c r="BB184">
        <v>0</v>
      </c>
      <c r="BC184" s="37">
        <v>278164.37</v>
      </c>
      <c r="BD184">
        <v>0</v>
      </c>
      <c r="BE184" s="37">
        <v>0</v>
      </c>
      <c r="BF184">
        <v>0</v>
      </c>
      <c r="BG184" s="37">
        <v>0</v>
      </c>
      <c r="BH184" s="37">
        <v>0</v>
      </c>
      <c r="BI184" s="37">
        <v>0</v>
      </c>
      <c r="BJ184" s="37">
        <v>0</v>
      </c>
      <c r="BK184" s="37">
        <v>0</v>
      </c>
      <c r="BL184">
        <v>0</v>
      </c>
      <c r="BM184" s="37">
        <v>0</v>
      </c>
      <c r="BN184">
        <v>0</v>
      </c>
      <c r="BO184">
        <v>0</v>
      </c>
      <c r="BP184">
        <v>0</v>
      </c>
      <c r="BQ184">
        <v>0</v>
      </c>
      <c r="BR184" s="37">
        <v>99812.56</v>
      </c>
      <c r="BS184" s="41"/>
    </row>
    <row r="185" spans="1:71" x14ac:dyDescent="0.2">
      <c r="A185" s="40" t="str">
        <f t="shared" si="12"/>
        <v>2022–23YEMN</v>
      </c>
      <c r="B185" s="40" t="s">
        <v>660</v>
      </c>
      <c r="C185" s="40" t="s">
        <v>308</v>
      </c>
      <c r="D185" s="40">
        <v>0</v>
      </c>
      <c r="E185" s="40">
        <v>0</v>
      </c>
      <c r="F185">
        <v>0</v>
      </c>
      <c r="G185">
        <v>0</v>
      </c>
      <c r="H185">
        <v>0</v>
      </c>
      <c r="I185">
        <v>0</v>
      </c>
      <c r="J185">
        <v>0</v>
      </c>
      <c r="K185">
        <v>10876.47</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s="37">
        <v>0</v>
      </c>
      <c r="AX185">
        <v>0</v>
      </c>
      <c r="AY185">
        <v>0</v>
      </c>
      <c r="AZ185">
        <v>0</v>
      </c>
      <c r="BA185">
        <v>0</v>
      </c>
      <c r="BB185">
        <v>0</v>
      </c>
      <c r="BC185" s="37">
        <v>0</v>
      </c>
      <c r="BD185">
        <v>0</v>
      </c>
      <c r="BE185">
        <v>0</v>
      </c>
      <c r="BF185">
        <v>0</v>
      </c>
      <c r="BG185">
        <v>0</v>
      </c>
      <c r="BH185">
        <v>0</v>
      </c>
      <c r="BI185">
        <v>0</v>
      </c>
      <c r="BJ185">
        <v>0</v>
      </c>
      <c r="BK185">
        <v>0</v>
      </c>
      <c r="BL185">
        <v>0</v>
      </c>
      <c r="BM185">
        <v>0</v>
      </c>
      <c r="BN185">
        <v>0</v>
      </c>
      <c r="BO185">
        <v>0</v>
      </c>
      <c r="BP185">
        <v>0</v>
      </c>
      <c r="BQ185">
        <v>0</v>
      </c>
      <c r="BR185">
        <v>0</v>
      </c>
      <c r="BS185" s="41"/>
    </row>
    <row r="186" spans="1:71" x14ac:dyDescent="0.2">
      <c r="A186" s="40" t="str">
        <f t="shared" si="12"/>
        <v>2022–23ZAIR</v>
      </c>
      <c r="B186" s="40" t="s">
        <v>660</v>
      </c>
      <c r="C186" s="40" t="s">
        <v>309</v>
      </c>
      <c r="D186" s="40">
        <v>0</v>
      </c>
      <c r="E186" s="40">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s="37">
        <v>0</v>
      </c>
      <c r="AK186">
        <v>0</v>
      </c>
      <c r="AL186">
        <v>0</v>
      </c>
      <c r="AM186">
        <v>0</v>
      </c>
      <c r="AN186">
        <v>0</v>
      </c>
      <c r="AO186">
        <v>0</v>
      </c>
      <c r="AP186">
        <v>0</v>
      </c>
      <c r="AQ186">
        <v>0</v>
      </c>
      <c r="AR186">
        <v>0</v>
      </c>
      <c r="AS186">
        <v>0</v>
      </c>
      <c r="AT186">
        <v>0</v>
      </c>
      <c r="AU186">
        <v>0</v>
      </c>
      <c r="AV186">
        <v>0</v>
      </c>
      <c r="AW186">
        <v>0</v>
      </c>
      <c r="AX186" s="37">
        <v>0</v>
      </c>
      <c r="AY186">
        <v>0</v>
      </c>
      <c r="AZ186">
        <v>0</v>
      </c>
      <c r="BA186">
        <v>0</v>
      </c>
      <c r="BB186" s="37">
        <v>0</v>
      </c>
      <c r="BC186" s="37">
        <v>0</v>
      </c>
      <c r="BD186">
        <v>0</v>
      </c>
      <c r="BE186">
        <v>0</v>
      </c>
      <c r="BF186" s="37">
        <v>0</v>
      </c>
      <c r="BG186">
        <v>0</v>
      </c>
      <c r="BH186">
        <v>0</v>
      </c>
      <c r="BI186">
        <v>2639.51</v>
      </c>
      <c r="BJ186">
        <v>0</v>
      </c>
      <c r="BK186" s="37">
        <v>0</v>
      </c>
      <c r="BL186">
        <v>0</v>
      </c>
      <c r="BM186">
        <v>0</v>
      </c>
      <c r="BN186">
        <v>0</v>
      </c>
      <c r="BO186">
        <v>0</v>
      </c>
      <c r="BP186">
        <v>0</v>
      </c>
      <c r="BQ186">
        <v>0</v>
      </c>
      <c r="BR186" s="37">
        <v>0</v>
      </c>
      <c r="BS186" s="41"/>
    </row>
    <row r="187" spans="1:71" x14ac:dyDescent="0.2">
      <c r="A187" s="40" t="str">
        <f t="shared" si="12"/>
        <v>2022–23ZIMB</v>
      </c>
      <c r="B187" s="40" t="s">
        <v>660</v>
      </c>
      <c r="C187" s="40" t="s">
        <v>310</v>
      </c>
      <c r="D187" s="40">
        <v>0</v>
      </c>
      <c r="E187" s="40">
        <v>0</v>
      </c>
      <c r="F187">
        <v>0</v>
      </c>
      <c r="G187">
        <v>0</v>
      </c>
      <c r="H187">
        <v>3758.4</v>
      </c>
      <c r="I187">
        <v>0</v>
      </c>
      <c r="J187">
        <v>0</v>
      </c>
      <c r="K187">
        <v>0</v>
      </c>
      <c r="L187">
        <v>0</v>
      </c>
      <c r="M187">
        <v>1411.57</v>
      </c>
      <c r="N187">
        <v>0</v>
      </c>
      <c r="O187">
        <v>0</v>
      </c>
      <c r="P187">
        <v>0</v>
      </c>
      <c r="Q187">
        <v>0</v>
      </c>
      <c r="R187">
        <v>0</v>
      </c>
      <c r="S187">
        <v>0</v>
      </c>
      <c r="T187" s="37">
        <v>0</v>
      </c>
      <c r="U187">
        <v>0</v>
      </c>
      <c r="V187">
        <v>0</v>
      </c>
      <c r="W187">
        <v>0</v>
      </c>
      <c r="X187">
        <v>56668.2</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2000</v>
      </c>
      <c r="AS187" s="37">
        <v>0</v>
      </c>
      <c r="AT187">
        <v>0</v>
      </c>
      <c r="AU187">
        <v>0</v>
      </c>
      <c r="AV187">
        <v>0</v>
      </c>
      <c r="AW187">
        <v>0</v>
      </c>
      <c r="AX187">
        <v>0</v>
      </c>
      <c r="AY187">
        <v>0</v>
      </c>
      <c r="AZ187">
        <v>0</v>
      </c>
      <c r="BA187">
        <v>0</v>
      </c>
      <c r="BB187">
        <v>0</v>
      </c>
      <c r="BC187">
        <v>8986.7999999999993</v>
      </c>
      <c r="BD187" s="37">
        <v>0</v>
      </c>
      <c r="BE187">
        <v>0</v>
      </c>
      <c r="BF187">
        <v>0</v>
      </c>
      <c r="BG187">
        <v>0</v>
      </c>
      <c r="BH187">
        <v>0</v>
      </c>
      <c r="BI187">
        <v>2224.19</v>
      </c>
      <c r="BJ187">
        <v>0</v>
      </c>
      <c r="BK187">
        <v>0</v>
      </c>
      <c r="BL187">
        <v>0</v>
      </c>
      <c r="BM187" s="37">
        <v>4444.74</v>
      </c>
      <c r="BN187">
        <v>0</v>
      </c>
      <c r="BO187">
        <v>0</v>
      </c>
      <c r="BP187">
        <v>0</v>
      </c>
      <c r="BQ187">
        <v>0</v>
      </c>
      <c r="BR187">
        <v>0</v>
      </c>
      <c r="BS187" s="41"/>
    </row>
    <row r="188" spans="1:71" x14ac:dyDescent="0.2">
      <c r="A188" s="40" t="str">
        <f t="shared" si="12"/>
        <v>2022–23ZMBA</v>
      </c>
      <c r="B188" s="40" t="s">
        <v>660</v>
      </c>
      <c r="C188" s="40" t="s">
        <v>311</v>
      </c>
      <c r="D188" s="40">
        <v>0</v>
      </c>
      <c r="E188" s="54">
        <v>0</v>
      </c>
      <c r="F188" s="37">
        <v>0</v>
      </c>
      <c r="G188" s="37">
        <v>1344</v>
      </c>
      <c r="H188" s="37">
        <v>0</v>
      </c>
      <c r="I188" s="37">
        <v>0</v>
      </c>
      <c r="J188" s="37">
        <v>0</v>
      </c>
      <c r="K188" s="37">
        <v>197931.28</v>
      </c>
      <c r="L188" s="37">
        <v>0</v>
      </c>
      <c r="M188" s="37">
        <v>0</v>
      </c>
      <c r="N188" s="37">
        <v>0</v>
      </c>
      <c r="O188">
        <v>0</v>
      </c>
      <c r="P188">
        <v>0</v>
      </c>
      <c r="Q188">
        <v>0</v>
      </c>
      <c r="R188" s="37">
        <v>0</v>
      </c>
      <c r="S188">
        <v>0</v>
      </c>
      <c r="T188">
        <v>0</v>
      </c>
      <c r="U188">
        <v>0</v>
      </c>
      <c r="V188">
        <v>0</v>
      </c>
      <c r="W188">
        <v>0</v>
      </c>
      <c r="X188" s="37">
        <v>0</v>
      </c>
      <c r="Y188">
        <v>0</v>
      </c>
      <c r="Z188" s="37">
        <v>0</v>
      </c>
      <c r="AA188">
        <v>0</v>
      </c>
      <c r="AB188">
        <v>0</v>
      </c>
      <c r="AC188" s="37">
        <v>0</v>
      </c>
      <c r="AD188" s="37">
        <v>0</v>
      </c>
      <c r="AE188" s="37">
        <v>0</v>
      </c>
      <c r="AF188" s="37">
        <v>0</v>
      </c>
      <c r="AG188" s="37">
        <v>0</v>
      </c>
      <c r="AH188" s="37">
        <v>0</v>
      </c>
      <c r="AI188" s="37">
        <v>0</v>
      </c>
      <c r="AJ188" s="37">
        <v>0</v>
      </c>
      <c r="AK188" s="37">
        <v>0</v>
      </c>
      <c r="AL188" s="37">
        <v>0</v>
      </c>
      <c r="AM188" s="37">
        <v>0</v>
      </c>
      <c r="AN188">
        <v>0</v>
      </c>
      <c r="AO188" s="37">
        <v>0</v>
      </c>
      <c r="AP188" s="37">
        <v>0</v>
      </c>
      <c r="AQ188" s="37">
        <v>0</v>
      </c>
      <c r="AR188" s="37">
        <v>0</v>
      </c>
      <c r="AS188" s="37">
        <v>8467.2000000000007</v>
      </c>
      <c r="AT188" s="37">
        <v>0</v>
      </c>
      <c r="AU188" s="37">
        <v>0</v>
      </c>
      <c r="AV188" s="37">
        <v>0</v>
      </c>
      <c r="AW188" s="37">
        <v>0</v>
      </c>
      <c r="AX188" s="37">
        <v>0</v>
      </c>
      <c r="AY188" s="37">
        <v>0</v>
      </c>
      <c r="AZ188" s="37">
        <v>0</v>
      </c>
      <c r="BA188" s="37">
        <v>0</v>
      </c>
      <c r="BB188" s="37">
        <v>0</v>
      </c>
      <c r="BC188" s="37">
        <v>0</v>
      </c>
      <c r="BD188" s="37">
        <v>0</v>
      </c>
      <c r="BE188" s="37">
        <v>0</v>
      </c>
      <c r="BF188" s="37">
        <v>0</v>
      </c>
      <c r="BG188" s="37">
        <v>0</v>
      </c>
      <c r="BH188" s="37">
        <v>0</v>
      </c>
      <c r="BI188" s="37">
        <v>0</v>
      </c>
      <c r="BJ188" s="37">
        <v>0</v>
      </c>
      <c r="BK188" s="37">
        <v>0</v>
      </c>
      <c r="BL188" s="37">
        <v>0</v>
      </c>
      <c r="BM188" s="37">
        <v>0</v>
      </c>
      <c r="BN188">
        <v>0</v>
      </c>
      <c r="BO188">
        <v>0</v>
      </c>
      <c r="BP188">
        <v>0</v>
      </c>
      <c r="BQ188">
        <v>0</v>
      </c>
      <c r="BR188" s="37">
        <v>0</v>
      </c>
      <c r="BS188" s="41"/>
    </row>
    <row r="189" spans="1:71" x14ac:dyDescent="0.2">
      <c r="A189" s="40" t="str">
        <f t="shared" si="12"/>
        <v/>
      </c>
      <c r="B189" s="40"/>
      <c r="C189" s="40"/>
      <c r="D189" s="40"/>
      <c r="E189" s="40"/>
      <c r="F189"/>
      <c r="G189"/>
      <c r="H189"/>
      <c r="I189"/>
      <c r="J189"/>
      <c r="K189" s="37"/>
      <c r="L189"/>
      <c r="M189"/>
      <c r="N189"/>
      <c r="O189"/>
      <c r="P189"/>
      <c r="Q189"/>
      <c r="R189"/>
      <c r="S189"/>
      <c r="T189"/>
      <c r="U189"/>
      <c r="V189"/>
      <c r="W189"/>
      <c r="X189"/>
      <c r="Y189"/>
      <c r="Z189"/>
      <c r="AA189"/>
      <c r="AB189"/>
      <c r="AC189"/>
      <c r="AD189"/>
      <c r="AE189"/>
      <c r="AF189" s="37"/>
      <c r="AG189"/>
      <c r="AH189"/>
      <c r="AI189"/>
      <c r="AJ189"/>
      <c r="AK189"/>
      <c r="AL189"/>
      <c r="AM189"/>
      <c r="AN189"/>
      <c r="AO189"/>
      <c r="AP189"/>
      <c r="AQ189"/>
      <c r="AR189"/>
      <c r="AS189"/>
      <c r="AT189"/>
      <c r="AU189" s="37"/>
      <c r="AV189" s="37"/>
      <c r="AW189"/>
      <c r="AX189"/>
      <c r="AY189"/>
      <c r="AZ189"/>
      <c r="BA189"/>
      <c r="BB189"/>
      <c r="BC189"/>
      <c r="BD189" s="37"/>
      <c r="BE189" s="37"/>
      <c r="BF189"/>
      <c r="BG189"/>
      <c r="BH189"/>
      <c r="BI189"/>
      <c r="BJ189"/>
      <c r="BK189"/>
      <c r="BL189"/>
      <c r="BM189" s="37"/>
      <c r="BN189"/>
      <c r="BO189"/>
      <c r="BP189"/>
      <c r="BQ189"/>
      <c r="BR189"/>
      <c r="BS189" s="41"/>
    </row>
    <row r="190" spans="1:71" x14ac:dyDescent="0.2">
      <c r="A190" s="40" t="str">
        <f t="shared" si="12"/>
        <v/>
      </c>
      <c r="B190" s="40"/>
      <c r="C190" s="40"/>
      <c r="D190" s="40"/>
      <c r="E190" s="40"/>
      <c r="F190"/>
      <c r="G190"/>
      <c r="H190"/>
      <c r="I190"/>
      <c r="J190"/>
      <c r="K190"/>
      <c r="L190"/>
      <c r="M190"/>
      <c r="N190"/>
      <c r="O190"/>
      <c r="P190"/>
      <c r="Q190"/>
      <c r="R190"/>
      <c r="S190"/>
      <c r="T190"/>
      <c r="U190"/>
      <c r="V190"/>
      <c r="W190"/>
      <c r="X190"/>
      <c r="Y190"/>
      <c r="Z190"/>
      <c r="AA190"/>
      <c r="AB190"/>
      <c r="AC190"/>
      <c r="AD190"/>
      <c r="AE190"/>
      <c r="AF190"/>
      <c r="AG190"/>
      <c r="AH190"/>
      <c r="AI190" s="37"/>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s="41"/>
    </row>
    <row r="191" spans="1:71" x14ac:dyDescent="0.2">
      <c r="A191" s="40" t="str">
        <f t="shared" si="12"/>
        <v/>
      </c>
      <c r="B191" s="40"/>
      <c r="C191" s="40"/>
      <c r="D191" s="40"/>
      <c r="E191" s="40"/>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s="37"/>
      <c r="AQ191"/>
      <c r="AR191"/>
      <c r="AS191"/>
      <c r="AT191"/>
      <c r="AU191"/>
      <c r="AV191" s="37"/>
      <c r="AW191"/>
      <c r="AX191"/>
      <c r="AY191"/>
      <c r="AZ191" s="37"/>
      <c r="BA191"/>
      <c r="BB191"/>
      <c r="BC191"/>
      <c r="BD191"/>
      <c r="BE191"/>
      <c r="BF191"/>
      <c r="BG191" s="37"/>
      <c r="BH191"/>
      <c r="BI191" s="37"/>
      <c r="BJ191"/>
      <c r="BK191"/>
      <c r="BL191"/>
      <c r="BM191" s="37"/>
      <c r="BN191"/>
      <c r="BO191"/>
      <c r="BP191"/>
      <c r="BQ191"/>
      <c r="BR191"/>
      <c r="BS191" s="41"/>
    </row>
    <row r="192" spans="1:71" x14ac:dyDescent="0.2">
      <c r="A192" s="40" t="str">
        <f t="shared" si="12"/>
        <v/>
      </c>
      <c r="B192" s="40"/>
      <c r="C192" s="40"/>
      <c r="D192" s="40"/>
      <c r="E192" s="40"/>
      <c r="F192"/>
      <c r="G192"/>
      <c r="H192" s="37"/>
      <c r="I192" s="37"/>
      <c r="J192"/>
      <c r="K192" s="37"/>
      <c r="L192"/>
      <c r="M192"/>
      <c r="N192"/>
      <c r="O192"/>
      <c r="P192"/>
      <c r="Q192" s="37"/>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s="37"/>
      <c r="BJ192"/>
      <c r="BK192"/>
      <c r="BL192"/>
      <c r="BM192"/>
      <c r="BN192"/>
      <c r="BO192"/>
      <c r="BP192"/>
      <c r="BQ192"/>
      <c r="BR192"/>
      <c r="BS192" s="41"/>
    </row>
    <row r="193" spans="1:71" x14ac:dyDescent="0.2">
      <c r="A193" s="40" t="str">
        <f t="shared" si="12"/>
        <v/>
      </c>
      <c r="B193" s="40"/>
      <c r="C193" s="40"/>
      <c r="D193" s="40"/>
      <c r="E193" s="40"/>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s="37"/>
      <c r="BC193"/>
      <c r="BD193"/>
      <c r="BE193" s="37"/>
      <c r="BF193"/>
      <c r="BG193"/>
      <c r="BH193"/>
      <c r="BI193"/>
      <c r="BJ193"/>
      <c r="BK193"/>
      <c r="BL193"/>
      <c r="BM193" s="37"/>
      <c r="BN193"/>
      <c r="BO193"/>
      <c r="BP193"/>
      <c r="BQ193"/>
      <c r="BR193"/>
      <c r="BS193" s="41"/>
    </row>
    <row r="194" spans="1:71" x14ac:dyDescent="0.2">
      <c r="A194" s="40" t="str">
        <f t="shared" si="12"/>
        <v/>
      </c>
      <c r="B194" s="40"/>
      <c r="C194" s="40"/>
      <c r="D194" s="40"/>
      <c r="E194" s="54"/>
      <c r="F194"/>
      <c r="G194"/>
      <c r="H194" s="37"/>
      <c r="I194" s="37"/>
      <c r="J194" s="37"/>
      <c r="K194" s="37"/>
      <c r="L194" s="37"/>
      <c r="M194" s="37"/>
      <c r="N194"/>
      <c r="O194"/>
      <c r="P194"/>
      <c r="Q194" s="37"/>
      <c r="R194" s="37"/>
      <c r="S194" s="37"/>
      <c r="T194" s="37"/>
      <c r="U194"/>
      <c r="V194" s="37"/>
      <c r="W194"/>
      <c r="X194" s="37"/>
      <c r="Y194"/>
      <c r="Z194" s="37"/>
      <c r="AA194"/>
      <c r="AB194"/>
      <c r="AC194" s="37"/>
      <c r="AD194"/>
      <c r="AE194" s="37"/>
      <c r="AF194" s="37"/>
      <c r="AG194"/>
      <c r="AH194" s="37"/>
      <c r="AI194"/>
      <c r="AJ194"/>
      <c r="AK194"/>
      <c r="AL194" s="37"/>
      <c r="AM194" s="37"/>
      <c r="AN194" s="37"/>
      <c r="AO194" s="37"/>
      <c r="AP194" s="37"/>
      <c r="AQ194" s="37"/>
      <c r="AR194" s="37"/>
      <c r="AS194" s="37"/>
      <c r="AT194" s="37"/>
      <c r="AU194" s="37"/>
      <c r="AV194" s="37"/>
      <c r="AW194" s="37"/>
      <c r="AX194" s="37"/>
      <c r="AY194" s="37"/>
      <c r="AZ194" s="37"/>
      <c r="BA194"/>
      <c r="BB194" s="37"/>
      <c r="BC194" s="37"/>
      <c r="BD194" s="37"/>
      <c r="BE194" s="37"/>
      <c r="BF194" s="37"/>
      <c r="BG194" s="37"/>
      <c r="BH194" s="37"/>
      <c r="BI194" s="37"/>
      <c r="BJ194" s="37"/>
      <c r="BK194" s="37"/>
      <c r="BL194"/>
      <c r="BM194" s="37"/>
      <c r="BN194"/>
      <c r="BO194"/>
      <c r="BP194"/>
      <c r="BQ194"/>
      <c r="BR194" s="37"/>
      <c r="BS194" s="41"/>
    </row>
    <row r="195" spans="1:71" x14ac:dyDescent="0.2">
      <c r="A195" s="40" t="str">
        <f t="shared" ref="A195:A258" si="13">B195&amp;C195</f>
        <v/>
      </c>
      <c r="B195" s="40"/>
      <c r="C195" s="40"/>
      <c r="D195" s="40"/>
      <c r="E195" s="40"/>
      <c r="F195"/>
      <c r="G195"/>
      <c r="H195"/>
      <c r="I195"/>
      <c r="J195"/>
      <c r="K195"/>
      <c r="L195"/>
      <c r="M195"/>
      <c r="N195"/>
      <c r="O195"/>
      <c r="P195"/>
      <c r="Q195"/>
      <c r="R195"/>
      <c r="S195"/>
      <c r="T195"/>
      <c r="U195"/>
      <c r="V195"/>
      <c r="W195"/>
      <c r="X195"/>
      <c r="Y195"/>
      <c r="Z195" s="37"/>
      <c r="AA195"/>
      <c r="AB195"/>
      <c r="AC195"/>
      <c r="AD195"/>
      <c r="AE195"/>
      <c r="AF195"/>
      <c r="AG195"/>
      <c r="AH195"/>
      <c r="AI195"/>
      <c r="AJ195"/>
      <c r="AK195"/>
      <c r="AL195"/>
      <c r="AM195"/>
      <c r="AN195"/>
      <c r="AO195"/>
      <c r="AP195"/>
      <c r="AQ195"/>
      <c r="AR195"/>
      <c r="AS195"/>
      <c r="AT195"/>
      <c r="AU195"/>
      <c r="AV195" s="37"/>
      <c r="AW195"/>
      <c r="AX195"/>
      <c r="AY195"/>
      <c r="AZ195" s="37"/>
      <c r="BA195"/>
      <c r="BB195" s="37"/>
      <c r="BC195" s="37"/>
      <c r="BD195"/>
      <c r="BE195"/>
      <c r="BF195"/>
      <c r="BG195"/>
      <c r="BH195"/>
      <c r="BI195" s="37"/>
      <c r="BJ195"/>
      <c r="BK195"/>
      <c r="BL195"/>
      <c r="BM195" s="37"/>
      <c r="BN195"/>
      <c r="BO195"/>
      <c r="BP195"/>
      <c r="BQ195"/>
      <c r="BR195"/>
      <c r="BS195" s="41"/>
    </row>
    <row r="196" spans="1:71" x14ac:dyDescent="0.2">
      <c r="A196" s="40" t="str">
        <f t="shared" si="13"/>
        <v/>
      </c>
      <c r="B196" s="40"/>
      <c r="C196" s="40"/>
      <c r="D196" s="40"/>
      <c r="E196" s="40"/>
      <c r="F196"/>
      <c r="G196"/>
      <c r="H196"/>
      <c r="I196" s="37"/>
      <c r="J196" s="37"/>
      <c r="K196" s="37"/>
      <c r="L196"/>
      <c r="M196"/>
      <c r="N196" s="37"/>
      <c r="O196"/>
      <c r="P196"/>
      <c r="Q196" s="37"/>
      <c r="R196"/>
      <c r="S196"/>
      <c r="T196"/>
      <c r="U196"/>
      <c r="V196"/>
      <c r="W196"/>
      <c r="X196" s="37"/>
      <c r="Y196"/>
      <c r="Z196"/>
      <c r="AA196"/>
      <c r="AB196"/>
      <c r="AC196"/>
      <c r="AD196"/>
      <c r="AE196" s="37"/>
      <c r="AF196"/>
      <c r="AG196"/>
      <c r="AH196" s="37"/>
      <c r="AI196" s="37"/>
      <c r="AJ196"/>
      <c r="AK196"/>
      <c r="AL196"/>
      <c r="AM196"/>
      <c r="AN196"/>
      <c r="AO196" s="37"/>
      <c r="AP196"/>
      <c r="AQ196"/>
      <c r="AR196" s="37"/>
      <c r="AS196" s="37"/>
      <c r="AT196"/>
      <c r="AU196" s="37"/>
      <c r="AV196" s="37"/>
      <c r="AW196" s="37"/>
      <c r="AX196" s="37"/>
      <c r="AY196" s="37"/>
      <c r="AZ196" s="37"/>
      <c r="BA196"/>
      <c r="BB196" s="37"/>
      <c r="BC196" s="37"/>
      <c r="BD196"/>
      <c r="BE196"/>
      <c r="BF196" s="37"/>
      <c r="BG196" s="37"/>
      <c r="BH196"/>
      <c r="BI196" s="37"/>
      <c r="BJ196"/>
      <c r="BK196" s="37"/>
      <c r="BL196"/>
      <c r="BM196" s="37"/>
      <c r="BN196"/>
      <c r="BO196"/>
      <c r="BP196"/>
      <c r="BQ196"/>
      <c r="BR196" s="37"/>
      <c r="BS196" s="41"/>
    </row>
    <row r="197" spans="1:71" x14ac:dyDescent="0.2">
      <c r="A197" s="40" t="str">
        <f t="shared" si="13"/>
        <v/>
      </c>
      <c r="B197" s="40"/>
      <c r="C197" s="40"/>
      <c r="D197" s="40"/>
      <c r="E197" s="40"/>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s="37"/>
      <c r="AS197"/>
      <c r="AT197"/>
      <c r="AU197"/>
      <c r="AV197"/>
      <c r="AW197"/>
      <c r="AX197"/>
      <c r="AY197"/>
      <c r="AZ197"/>
      <c r="BA197"/>
      <c r="BB197"/>
      <c r="BC197"/>
      <c r="BD197"/>
      <c r="BE197"/>
      <c r="BF197"/>
      <c r="BG197"/>
      <c r="BH197"/>
      <c r="BI197"/>
      <c r="BJ197"/>
      <c r="BK197"/>
      <c r="BL197"/>
      <c r="BM197"/>
      <c r="BN197"/>
      <c r="BO197"/>
      <c r="BP197"/>
      <c r="BQ197"/>
      <c r="BR197"/>
      <c r="BS197" s="41"/>
    </row>
    <row r="198" spans="1:71" x14ac:dyDescent="0.2">
      <c r="A198" s="40" t="str">
        <f t="shared" si="13"/>
        <v/>
      </c>
      <c r="B198" s="40"/>
      <c r="C198" s="40"/>
      <c r="D198" s="40"/>
      <c r="E198" s="40"/>
      <c r="F198"/>
      <c r="G198" s="37"/>
      <c r="H198"/>
      <c r="I198" s="37"/>
      <c r="J198"/>
      <c r="K198"/>
      <c r="L198"/>
      <c r="M198"/>
      <c r="N198"/>
      <c r="O198"/>
      <c r="P198"/>
      <c r="Q198"/>
      <c r="R198"/>
      <c r="S198" s="37"/>
      <c r="T198"/>
      <c r="U198"/>
      <c r="V198"/>
      <c r="W198"/>
      <c r="X198"/>
      <c r="Y198"/>
      <c r="Z198"/>
      <c r="AA198"/>
      <c r="AB198"/>
      <c r="AC198"/>
      <c r="AD198"/>
      <c r="AE198"/>
      <c r="AF198"/>
      <c r="AG198"/>
      <c r="AH198"/>
      <c r="AI198"/>
      <c r="AJ198"/>
      <c r="AK198"/>
      <c r="AL198"/>
      <c r="AM198"/>
      <c r="AN198"/>
      <c r="AO198"/>
      <c r="AP198"/>
      <c r="AQ198"/>
      <c r="AR198" s="37"/>
      <c r="AS198"/>
      <c r="AT198"/>
      <c r="AU198"/>
      <c r="AV198"/>
      <c r="AW198"/>
      <c r="AX198"/>
      <c r="AY198"/>
      <c r="AZ198"/>
      <c r="BA198"/>
      <c r="BB198"/>
      <c r="BC198"/>
      <c r="BD198" s="37"/>
      <c r="BE198"/>
      <c r="BF198"/>
      <c r="BG198" s="37"/>
      <c r="BH198"/>
      <c r="BI198" s="37"/>
      <c r="BJ198"/>
      <c r="BK198"/>
      <c r="BL198"/>
      <c r="BM198" s="37"/>
      <c r="BN198"/>
      <c r="BO198"/>
      <c r="BP198"/>
      <c r="BQ198"/>
      <c r="BR198"/>
      <c r="BS198" s="41"/>
    </row>
    <row r="199" spans="1:71" x14ac:dyDescent="0.2">
      <c r="A199" s="40" t="str">
        <f t="shared" si="13"/>
        <v/>
      </c>
      <c r="B199" s="40"/>
      <c r="C199" s="40"/>
      <c r="D199" s="40"/>
      <c r="E199" s="40"/>
      <c r="F199"/>
      <c r="G199" s="37"/>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s="37"/>
      <c r="AT199"/>
      <c r="AU199"/>
      <c r="AV199" s="37"/>
      <c r="AW199"/>
      <c r="AX199"/>
      <c r="AY199" s="37"/>
      <c r="AZ199"/>
      <c r="BA199"/>
      <c r="BB199"/>
      <c r="BC199"/>
      <c r="BD199" s="37"/>
      <c r="BE199" s="37"/>
      <c r="BF199"/>
      <c r="BG199"/>
      <c r="BH199"/>
      <c r="BI199"/>
      <c r="BJ199"/>
      <c r="BK199" s="37"/>
      <c r="BL199" s="37"/>
      <c r="BM199" s="37"/>
      <c r="BN199"/>
      <c r="BO199"/>
      <c r="BP199"/>
      <c r="BQ199"/>
      <c r="BR199"/>
      <c r="BS199" s="41"/>
    </row>
    <row r="200" spans="1:71" x14ac:dyDescent="0.2">
      <c r="A200" s="40" t="str">
        <f t="shared" si="13"/>
        <v/>
      </c>
      <c r="B200" s="40"/>
      <c r="C200" s="40"/>
      <c r="D200" s="40"/>
      <c r="E200" s="54"/>
      <c r="F200" s="37"/>
      <c r="G200" s="37"/>
      <c r="H200" s="37"/>
      <c r="I200" s="37"/>
      <c r="J200" s="37"/>
      <c r="K200" s="37"/>
      <c r="L200" s="37"/>
      <c r="M200" s="37"/>
      <c r="N200" s="37"/>
      <c r="O200"/>
      <c r="P200"/>
      <c r="Q200" s="37"/>
      <c r="R200"/>
      <c r="S200" s="37"/>
      <c r="T200" s="37"/>
      <c r="U200"/>
      <c r="V200" s="37"/>
      <c r="W200" s="37"/>
      <c r="X200" s="37"/>
      <c r="Y200" s="37"/>
      <c r="Z200" s="37"/>
      <c r="AA200"/>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c r="BP200"/>
      <c r="BQ200"/>
      <c r="BR200" s="37"/>
      <c r="BS200" s="41"/>
    </row>
    <row r="201" spans="1:71" x14ac:dyDescent="0.2">
      <c r="A201" s="40" t="str">
        <f t="shared" si="13"/>
        <v/>
      </c>
      <c r="B201" s="40"/>
      <c r="C201" s="40"/>
      <c r="D201" s="40"/>
      <c r="E201" s="40"/>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s="37"/>
      <c r="AW201" s="37"/>
      <c r="AX201"/>
      <c r="AY201"/>
      <c r="AZ201"/>
      <c r="BA201"/>
      <c r="BB201"/>
      <c r="BC201"/>
      <c r="BD201"/>
      <c r="BE201"/>
      <c r="BF201" s="37"/>
      <c r="BG201"/>
      <c r="BH201"/>
      <c r="BI201"/>
      <c r="BJ201"/>
      <c r="BK201" s="37"/>
      <c r="BL201"/>
      <c r="BM201" s="37"/>
      <c r="BN201"/>
      <c r="BO201"/>
      <c r="BP201"/>
      <c r="BQ201"/>
      <c r="BR201"/>
      <c r="BS201" s="41"/>
    </row>
    <row r="202" spans="1:71" x14ac:dyDescent="0.2">
      <c r="A202" s="40" t="str">
        <f t="shared" si="13"/>
        <v/>
      </c>
      <c r="B202" s="40"/>
      <c r="C202" s="40"/>
      <c r="D202" s="40"/>
      <c r="E202" s="40"/>
      <c r="F202"/>
      <c r="G202" s="37"/>
      <c r="H202" s="37"/>
      <c r="I202" s="37"/>
      <c r="J202" s="37"/>
      <c r="K202" s="37"/>
      <c r="L202" s="37"/>
      <c r="M202" s="37"/>
      <c r="N202" s="37"/>
      <c r="O202" s="37"/>
      <c r="P202"/>
      <c r="Q202" s="37"/>
      <c r="R202" s="37"/>
      <c r="S202" s="37"/>
      <c r="T202"/>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c r="BR202" s="37"/>
      <c r="BS202" s="41"/>
    </row>
    <row r="203" spans="1:71" x14ac:dyDescent="0.2">
      <c r="A203" s="40" t="str">
        <f t="shared" si="13"/>
        <v/>
      </c>
      <c r="B203" s="40"/>
      <c r="C203" s="40"/>
      <c r="D203" s="40"/>
      <c r="E203" s="40"/>
      <c r="F203"/>
      <c r="G203" s="37"/>
      <c r="H203"/>
      <c r="I203" s="37"/>
      <c r="J203"/>
      <c r="K203"/>
      <c r="L203" s="37"/>
      <c r="M203"/>
      <c r="N203" s="37"/>
      <c r="O203"/>
      <c r="P203"/>
      <c r="Q203" s="37"/>
      <c r="R203"/>
      <c r="S203" s="37"/>
      <c r="T203" s="37"/>
      <c r="U203"/>
      <c r="V203" s="37"/>
      <c r="W203" s="37"/>
      <c r="X203" s="37"/>
      <c r="Y203"/>
      <c r="Z203"/>
      <c r="AA203"/>
      <c r="AB203"/>
      <c r="AC203" s="37"/>
      <c r="AD203"/>
      <c r="AE203"/>
      <c r="AF203" s="37"/>
      <c r="AG203"/>
      <c r="AH203"/>
      <c r="AI203"/>
      <c r="AJ203" s="37"/>
      <c r="AK203"/>
      <c r="AL203" s="37"/>
      <c r="AM203" s="37"/>
      <c r="AN203"/>
      <c r="AO203"/>
      <c r="AP203" s="37"/>
      <c r="AQ203"/>
      <c r="AR203" s="37"/>
      <c r="AS203"/>
      <c r="AT203" s="37"/>
      <c r="AU203" s="37"/>
      <c r="AV203" s="37"/>
      <c r="AW203" s="37"/>
      <c r="AX203" s="37"/>
      <c r="AY203"/>
      <c r="AZ203" s="37"/>
      <c r="BA203" s="37"/>
      <c r="BB203"/>
      <c r="BC203" s="37"/>
      <c r="BD203" s="37"/>
      <c r="BE203"/>
      <c r="BF203"/>
      <c r="BG203"/>
      <c r="BH203"/>
      <c r="BI203"/>
      <c r="BJ203"/>
      <c r="BK203"/>
      <c r="BL203"/>
      <c r="BM203" s="37"/>
      <c r="BN203"/>
      <c r="BO203"/>
      <c r="BP203"/>
      <c r="BQ203"/>
      <c r="BR203" s="37"/>
      <c r="BS203" s="41"/>
    </row>
    <row r="204" spans="1:71" x14ac:dyDescent="0.2">
      <c r="A204" s="40" t="str">
        <f t="shared" si="13"/>
        <v/>
      </c>
      <c r="B204" s="40"/>
      <c r="C204" s="40"/>
      <c r="D204" s="40"/>
      <c r="E204" s="40"/>
      <c r="F204"/>
      <c r="G204"/>
      <c r="H204" s="37"/>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s="37"/>
      <c r="AQ204"/>
      <c r="AR204" s="37"/>
      <c r="AS204"/>
      <c r="AT204"/>
      <c r="AU204"/>
      <c r="AV204" s="37"/>
      <c r="AW204"/>
      <c r="AX204"/>
      <c r="AY204"/>
      <c r="AZ204"/>
      <c r="BA204"/>
      <c r="BB204"/>
      <c r="BC204"/>
      <c r="BD204" s="37"/>
      <c r="BE204"/>
      <c r="BF204" s="37"/>
      <c r="BG204" s="37"/>
      <c r="BH204" s="37"/>
      <c r="BI204" s="37"/>
      <c r="BJ204" s="37"/>
      <c r="BK204"/>
      <c r="BL204"/>
      <c r="BM204" s="37"/>
      <c r="BN204"/>
      <c r="BO204"/>
      <c r="BP204"/>
      <c r="BQ204"/>
      <c r="BR204"/>
      <c r="BS204" s="41"/>
    </row>
    <row r="205" spans="1:71" x14ac:dyDescent="0.2">
      <c r="A205" s="40" t="str">
        <f t="shared" si="13"/>
        <v/>
      </c>
      <c r="B205" s="40"/>
      <c r="C205" s="40"/>
      <c r="D205" s="40"/>
      <c r="E205" s="40"/>
      <c r="F205"/>
      <c r="G205"/>
      <c r="H205"/>
      <c r="I205"/>
      <c r="J205"/>
      <c r="K205" s="37"/>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s="41"/>
    </row>
    <row r="206" spans="1:71" x14ac:dyDescent="0.2">
      <c r="A206" s="40" t="str">
        <f t="shared" si="13"/>
        <v/>
      </c>
      <c r="B206" s="40"/>
      <c r="C206" s="40"/>
      <c r="D206" s="40"/>
      <c r="E206" s="40"/>
      <c r="F206"/>
      <c r="G206"/>
      <c r="H206"/>
      <c r="I206"/>
      <c r="J206"/>
      <c r="K206"/>
      <c r="L206"/>
      <c r="M206"/>
      <c r="N206"/>
      <c r="O206"/>
      <c r="P206"/>
      <c r="Q206"/>
      <c r="R206"/>
      <c r="S206"/>
      <c r="T206"/>
      <c r="U206"/>
      <c r="V206"/>
      <c r="W206"/>
      <c r="X206"/>
      <c r="Y206"/>
      <c r="Z206" s="37"/>
      <c r="AA206"/>
      <c r="AB206"/>
      <c r="AC206"/>
      <c r="AD206"/>
      <c r="AE206"/>
      <c r="AF206"/>
      <c r="AG206"/>
      <c r="AH206"/>
      <c r="AI206"/>
      <c r="AJ206"/>
      <c r="AK206"/>
      <c r="AL206"/>
      <c r="AM206"/>
      <c r="AN206"/>
      <c r="AO206"/>
      <c r="AP206" s="37"/>
      <c r="AQ206"/>
      <c r="AR206"/>
      <c r="AS206"/>
      <c r="AT206"/>
      <c r="AU206"/>
      <c r="AV206"/>
      <c r="AW206"/>
      <c r="AX206"/>
      <c r="AY206"/>
      <c r="AZ206"/>
      <c r="BA206"/>
      <c r="BB206"/>
      <c r="BC206"/>
      <c r="BD206"/>
      <c r="BE206"/>
      <c r="BF206"/>
      <c r="BG206"/>
      <c r="BH206"/>
      <c r="BI206"/>
      <c r="BJ206"/>
      <c r="BK206"/>
      <c r="BL206"/>
      <c r="BM206"/>
      <c r="BN206"/>
      <c r="BO206"/>
      <c r="BP206"/>
      <c r="BQ206"/>
      <c r="BR206"/>
      <c r="BS206" s="41"/>
    </row>
    <row r="207" spans="1:71" x14ac:dyDescent="0.2">
      <c r="A207" s="40" t="str">
        <f t="shared" si="13"/>
        <v/>
      </c>
      <c r="B207" s="40"/>
      <c r="C207" s="40"/>
      <c r="D207" s="40"/>
      <c r="E207" s="40"/>
      <c r="F207"/>
      <c r="G207"/>
      <c r="H207"/>
      <c r="I207" s="37"/>
      <c r="J207"/>
      <c r="K207" s="37"/>
      <c r="L207"/>
      <c r="M207"/>
      <c r="N207"/>
      <c r="O207"/>
      <c r="P207"/>
      <c r="Q207"/>
      <c r="R207"/>
      <c r="S207"/>
      <c r="T207"/>
      <c r="U207"/>
      <c r="V207"/>
      <c r="W207"/>
      <c r="X207" s="37"/>
      <c r="Y207"/>
      <c r="Z207"/>
      <c r="AA207"/>
      <c r="AB207"/>
      <c r="AC207"/>
      <c r="AD207"/>
      <c r="AE207" s="37"/>
      <c r="AF207"/>
      <c r="AG207"/>
      <c r="AH207" s="37"/>
      <c r="AI207"/>
      <c r="AJ207" s="37"/>
      <c r="AK207"/>
      <c r="AL207"/>
      <c r="AM207" s="37"/>
      <c r="AN207" s="37"/>
      <c r="AO207"/>
      <c r="AP207"/>
      <c r="AQ207"/>
      <c r="AR207"/>
      <c r="AS207" s="37"/>
      <c r="AT207"/>
      <c r="AU207"/>
      <c r="AV207" s="37"/>
      <c r="AW207"/>
      <c r="AX207" s="37"/>
      <c r="AY207"/>
      <c r="AZ207" s="37"/>
      <c r="BA207"/>
      <c r="BB207" s="37"/>
      <c r="BC207" s="37"/>
      <c r="BD207" s="37"/>
      <c r="BE207" s="37"/>
      <c r="BF207"/>
      <c r="BG207" s="37"/>
      <c r="BH207"/>
      <c r="BI207" s="37"/>
      <c r="BJ207" s="37"/>
      <c r="BK207"/>
      <c r="BL207"/>
      <c r="BM207" s="37"/>
      <c r="BN207"/>
      <c r="BO207"/>
      <c r="BP207"/>
      <c r="BQ207"/>
      <c r="BR207"/>
      <c r="BS207" s="41"/>
    </row>
    <row r="208" spans="1:71" x14ac:dyDescent="0.2">
      <c r="A208" s="40" t="str">
        <f t="shared" si="13"/>
        <v/>
      </c>
      <c r="B208" s="40"/>
      <c r="C208" s="40"/>
      <c r="D208" s="40"/>
      <c r="E208" s="40"/>
      <c r="F208"/>
      <c r="G208" s="37"/>
      <c r="H208"/>
      <c r="I208" s="37"/>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s="41"/>
    </row>
    <row r="209" spans="1:71" x14ac:dyDescent="0.2">
      <c r="A209" s="40" t="str">
        <f t="shared" si="13"/>
        <v/>
      </c>
      <c r="B209" s="40"/>
      <c r="C209" s="40"/>
      <c r="D209" s="40"/>
      <c r="E209" s="40"/>
      <c r="F209"/>
      <c r="G209"/>
      <c r="H209"/>
      <c r="I209" s="37"/>
      <c r="J209"/>
      <c r="K209" s="37"/>
      <c r="L209"/>
      <c r="M209"/>
      <c r="N209"/>
      <c r="O209"/>
      <c r="P209"/>
      <c r="Q209"/>
      <c r="R209"/>
      <c r="S209"/>
      <c r="T209"/>
      <c r="U209"/>
      <c r="V209"/>
      <c r="W209"/>
      <c r="X209"/>
      <c r="Y209"/>
      <c r="Z209"/>
      <c r="AA209"/>
      <c r="AB209"/>
      <c r="AC209"/>
      <c r="AD209"/>
      <c r="AE209"/>
      <c r="AF209"/>
      <c r="AG209"/>
      <c r="AH209"/>
      <c r="AI209"/>
      <c r="AJ209"/>
      <c r="AK209"/>
      <c r="AL209"/>
      <c r="AM209"/>
      <c r="AN209"/>
      <c r="AO209" s="37"/>
      <c r="AP209"/>
      <c r="AQ209"/>
      <c r="AR209"/>
      <c r="AS209"/>
      <c r="AT209"/>
      <c r="AU209"/>
      <c r="AV209"/>
      <c r="AW209" s="37"/>
      <c r="AX209"/>
      <c r="AY209"/>
      <c r="AZ209" s="37"/>
      <c r="BA209" s="37"/>
      <c r="BB209"/>
      <c r="BC209" s="37"/>
      <c r="BD209" s="37"/>
      <c r="BE209" s="37"/>
      <c r="BF209"/>
      <c r="BG209"/>
      <c r="BH209"/>
      <c r="BI209"/>
      <c r="BJ209"/>
      <c r="BK209"/>
      <c r="BL209"/>
      <c r="BM209"/>
      <c r="BN209"/>
      <c r="BO209"/>
      <c r="BP209"/>
      <c r="BQ209"/>
      <c r="BR209"/>
      <c r="BS209" s="41"/>
    </row>
    <row r="210" spans="1:71" x14ac:dyDescent="0.2">
      <c r="A210" s="40" t="str">
        <f t="shared" si="13"/>
        <v/>
      </c>
      <c r="B210" s="40"/>
      <c r="C210" s="40"/>
      <c r="D210" s="40"/>
      <c r="E210" s="54"/>
      <c r="F210"/>
      <c r="G210"/>
      <c r="H210" s="37"/>
      <c r="I210" s="37"/>
      <c r="J210"/>
      <c r="K210" s="37"/>
      <c r="L210"/>
      <c r="M210" s="37"/>
      <c r="N210"/>
      <c r="O210"/>
      <c r="P210"/>
      <c r="Q210"/>
      <c r="R210"/>
      <c r="S210" s="37"/>
      <c r="T210"/>
      <c r="U210"/>
      <c r="V210"/>
      <c r="W210"/>
      <c r="X210" s="37"/>
      <c r="Y210"/>
      <c r="Z210"/>
      <c r="AA210"/>
      <c r="AB210"/>
      <c r="AC210"/>
      <c r="AD210"/>
      <c r="AE210"/>
      <c r="AF210"/>
      <c r="AG210"/>
      <c r="AH210"/>
      <c r="AI210"/>
      <c r="AJ210"/>
      <c r="AK210"/>
      <c r="AL210" s="37"/>
      <c r="AM210"/>
      <c r="AN210"/>
      <c r="AO210" s="37"/>
      <c r="AP210"/>
      <c r="AQ210" s="37"/>
      <c r="AR210"/>
      <c r="AS210" s="37"/>
      <c r="AT210" s="37"/>
      <c r="AU210"/>
      <c r="AV210" s="37"/>
      <c r="AW210" s="37"/>
      <c r="AX210" s="37"/>
      <c r="AY210"/>
      <c r="AZ210" s="37"/>
      <c r="BA210"/>
      <c r="BB210" s="37"/>
      <c r="BC210" s="37"/>
      <c r="BD210"/>
      <c r="BE210"/>
      <c r="BF210" s="37"/>
      <c r="BG210" s="37"/>
      <c r="BH210"/>
      <c r="BI210"/>
      <c r="BJ210" s="37"/>
      <c r="BK210" s="37"/>
      <c r="BL210"/>
      <c r="BM210"/>
      <c r="BN210"/>
      <c r="BO210"/>
      <c r="BP210"/>
      <c r="BQ210"/>
      <c r="BR210" s="37"/>
      <c r="BS210" s="41"/>
    </row>
    <row r="211" spans="1:71" x14ac:dyDescent="0.2">
      <c r="A211" s="40" t="str">
        <f t="shared" si="13"/>
        <v/>
      </c>
      <c r="B211" s="40"/>
      <c r="C211" s="40"/>
      <c r="D211" s="40"/>
      <c r="E211" s="40"/>
      <c r="F211"/>
      <c r="G211"/>
      <c r="H211"/>
      <c r="I211" s="37"/>
      <c r="J211"/>
      <c r="K211" s="37"/>
      <c r="L211"/>
      <c r="M211"/>
      <c r="N211"/>
      <c r="O211" s="37"/>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s="37"/>
      <c r="AX211"/>
      <c r="AY211"/>
      <c r="AZ211"/>
      <c r="BA211"/>
      <c r="BB211"/>
      <c r="BC211"/>
      <c r="BD211"/>
      <c r="BE211"/>
      <c r="BF211"/>
      <c r="BG211"/>
      <c r="BH211"/>
      <c r="BI211"/>
      <c r="BJ211"/>
      <c r="BK211" s="37"/>
      <c r="BL211"/>
      <c r="BM211"/>
      <c r="BN211"/>
      <c r="BO211"/>
      <c r="BP211"/>
      <c r="BQ211"/>
      <c r="BR211"/>
      <c r="BS211" s="41"/>
    </row>
    <row r="212" spans="1:71" x14ac:dyDescent="0.2">
      <c r="A212" s="40" t="str">
        <f t="shared" si="13"/>
        <v/>
      </c>
      <c r="B212" s="40"/>
      <c r="C212" s="40"/>
      <c r="D212" s="40"/>
      <c r="E212" s="40"/>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s="37"/>
      <c r="AR212"/>
      <c r="AS212"/>
      <c r="AT212"/>
      <c r="AU212"/>
      <c r="AV212"/>
      <c r="AW212" s="37"/>
      <c r="AX212"/>
      <c r="AY212"/>
      <c r="AZ212"/>
      <c r="BA212" s="37"/>
      <c r="BB212"/>
      <c r="BC212"/>
      <c r="BD212"/>
      <c r="BE212" s="37"/>
      <c r="BF212"/>
      <c r="BG212" s="37"/>
      <c r="BH212"/>
      <c r="BI212"/>
      <c r="BJ212"/>
      <c r="BK212" s="37"/>
      <c r="BL212"/>
      <c r="BM212" s="37"/>
      <c r="BN212" s="37"/>
      <c r="BO212"/>
      <c r="BP212"/>
      <c r="BQ212"/>
      <c r="BR212"/>
      <c r="BS212" s="41"/>
    </row>
    <row r="213" spans="1:71" x14ac:dyDescent="0.2">
      <c r="A213" s="40" t="str">
        <f t="shared" si="13"/>
        <v/>
      </c>
      <c r="B213" s="40"/>
      <c r="C213" s="40"/>
      <c r="D213" s="40"/>
      <c r="E213" s="40"/>
      <c r="F213"/>
      <c r="G213"/>
      <c r="H213"/>
      <c r="I213"/>
      <c r="J213" s="37"/>
      <c r="K213"/>
      <c r="L213" s="37"/>
      <c r="M213" s="37"/>
      <c r="N213" s="37"/>
      <c r="O213"/>
      <c r="P213"/>
      <c r="Q213"/>
      <c r="R213"/>
      <c r="S213" s="37"/>
      <c r="T213"/>
      <c r="U213" s="37"/>
      <c r="V213"/>
      <c r="W213"/>
      <c r="X213"/>
      <c r="Y213"/>
      <c r="Z213" s="37"/>
      <c r="AA213"/>
      <c r="AB213"/>
      <c r="AC213"/>
      <c r="AD213"/>
      <c r="AE213" s="37"/>
      <c r="AF213" s="37"/>
      <c r="AG213" s="37"/>
      <c r="AH213"/>
      <c r="AI213" s="37"/>
      <c r="AJ213"/>
      <c r="AK213" s="37"/>
      <c r="AL213" s="37"/>
      <c r="AM213" s="37"/>
      <c r="AN213"/>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c r="BO213"/>
      <c r="BP213"/>
      <c r="BQ213"/>
      <c r="BR213" s="37"/>
      <c r="BS213" s="41"/>
    </row>
    <row r="214" spans="1:71" x14ac:dyDescent="0.2">
      <c r="A214" s="40" t="str">
        <f t="shared" si="13"/>
        <v/>
      </c>
      <c r="B214" s="40"/>
      <c r="C214" s="40"/>
      <c r="D214" s="40"/>
      <c r="E214" s="54"/>
      <c r="F214" s="37"/>
      <c r="G214" s="37"/>
      <c r="H214" s="37"/>
      <c r="I214"/>
      <c r="J214"/>
      <c r="K214" s="37"/>
      <c r="L214" s="37"/>
      <c r="M214" s="37"/>
      <c r="N214" s="37"/>
      <c r="O214"/>
      <c r="P214"/>
      <c r="Q214"/>
      <c r="R214"/>
      <c r="S214"/>
      <c r="T214"/>
      <c r="U214"/>
      <c r="V214"/>
      <c r="W214"/>
      <c r="X214" s="37"/>
      <c r="Y214"/>
      <c r="Z214" s="37"/>
      <c r="AA214"/>
      <c r="AB214" s="37"/>
      <c r="AC214"/>
      <c r="AD214" s="37"/>
      <c r="AE214" s="37"/>
      <c r="AF214" s="37"/>
      <c r="AG214" s="37"/>
      <c r="AH214" s="37"/>
      <c r="AI214" s="37"/>
      <c r="AJ214"/>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c r="BO214"/>
      <c r="BP214"/>
      <c r="BQ214"/>
      <c r="BR214" s="37"/>
      <c r="BS214" s="41"/>
    </row>
    <row r="215" spans="1:71" x14ac:dyDescent="0.2">
      <c r="A215" s="40" t="str">
        <f t="shared" si="13"/>
        <v/>
      </c>
      <c r="B215" s="40"/>
      <c r="C215" s="40"/>
      <c r="D215" s="40"/>
      <c r="E215" s="40"/>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s="37"/>
      <c r="BE215"/>
      <c r="BF215"/>
      <c r="BG215"/>
      <c r="BH215"/>
      <c r="BI215"/>
      <c r="BJ215"/>
      <c r="BK215"/>
      <c r="BL215"/>
      <c r="BM215"/>
      <c r="BN215"/>
      <c r="BO215"/>
      <c r="BP215"/>
      <c r="BQ215"/>
      <c r="BR215"/>
      <c r="BS215" s="41"/>
    </row>
    <row r="216" spans="1:71" x14ac:dyDescent="0.2">
      <c r="A216" s="40" t="str">
        <f t="shared" si="13"/>
        <v/>
      </c>
      <c r="B216" s="40"/>
      <c r="C216" s="40"/>
      <c r="D216" s="40"/>
      <c r="E216" s="40"/>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s="37"/>
      <c r="BA216"/>
      <c r="BB216"/>
      <c r="BC216"/>
      <c r="BD216"/>
      <c r="BE216"/>
      <c r="BF216"/>
      <c r="BG216"/>
      <c r="BH216"/>
      <c r="BI216"/>
      <c r="BJ216"/>
      <c r="BK216"/>
      <c r="BL216"/>
      <c r="BM216"/>
      <c r="BN216"/>
      <c r="BO216"/>
      <c r="BP216"/>
      <c r="BQ216"/>
      <c r="BR216"/>
      <c r="BS216" s="41"/>
    </row>
    <row r="217" spans="1:71" x14ac:dyDescent="0.2">
      <c r="A217" s="40" t="str">
        <f t="shared" si="13"/>
        <v/>
      </c>
      <c r="B217" s="40"/>
      <c r="C217" s="40"/>
      <c r="D217" s="40"/>
      <c r="E217" s="40"/>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s="37"/>
      <c r="BA217"/>
      <c r="BB217"/>
      <c r="BC217" s="37"/>
      <c r="BD217"/>
      <c r="BE217"/>
      <c r="BF217"/>
      <c r="BG217"/>
      <c r="BH217"/>
      <c r="BI217" s="37"/>
      <c r="BJ217"/>
      <c r="BK217" s="37"/>
      <c r="BL217"/>
      <c r="BM217" s="37"/>
      <c r="BN217"/>
      <c r="BO217"/>
      <c r="BP217"/>
      <c r="BQ217"/>
      <c r="BR217"/>
      <c r="BS217" s="41"/>
    </row>
    <row r="218" spans="1:71" x14ac:dyDescent="0.2">
      <c r="A218" s="40" t="str">
        <f t="shared" si="13"/>
        <v/>
      </c>
      <c r="B218" s="40"/>
      <c r="C218" s="40"/>
      <c r="D218" s="40"/>
      <c r="E218" s="40"/>
      <c r="F218"/>
      <c r="G218"/>
      <c r="H218"/>
      <c r="I218" s="37"/>
      <c r="J218"/>
      <c r="K218"/>
      <c r="L218" s="37"/>
      <c r="M218"/>
      <c r="N218"/>
      <c r="O218" s="37"/>
      <c r="P218"/>
      <c r="Q218"/>
      <c r="R218"/>
      <c r="S218" s="37"/>
      <c r="T218"/>
      <c r="U218"/>
      <c r="V218"/>
      <c r="W218"/>
      <c r="X218" s="37"/>
      <c r="Y218"/>
      <c r="Z218"/>
      <c r="AA218"/>
      <c r="AB218" s="37"/>
      <c r="AC218"/>
      <c r="AD218"/>
      <c r="AE218"/>
      <c r="AF218"/>
      <c r="AG218"/>
      <c r="AH218"/>
      <c r="AI218"/>
      <c r="AJ218"/>
      <c r="AK218"/>
      <c r="AL218"/>
      <c r="AM218"/>
      <c r="AN218"/>
      <c r="AO218"/>
      <c r="AP218"/>
      <c r="AQ218" s="37"/>
      <c r="AR218" s="37"/>
      <c r="AS218"/>
      <c r="AT218"/>
      <c r="AU218"/>
      <c r="AV218"/>
      <c r="AW218" s="37"/>
      <c r="AX218" s="37"/>
      <c r="AY218" s="37"/>
      <c r="AZ218" s="37"/>
      <c r="BA218"/>
      <c r="BB218" s="37"/>
      <c r="BC218"/>
      <c r="BD218"/>
      <c r="BE218"/>
      <c r="BF218"/>
      <c r="BG218"/>
      <c r="BH218" s="37"/>
      <c r="BI218" s="37"/>
      <c r="BJ218"/>
      <c r="BK218"/>
      <c r="BL218"/>
      <c r="BM218"/>
      <c r="BN218"/>
      <c r="BO218"/>
      <c r="BP218"/>
      <c r="BQ218"/>
      <c r="BR218" s="37"/>
      <c r="BS218" s="41"/>
    </row>
    <row r="219" spans="1:71" x14ac:dyDescent="0.2">
      <c r="A219" s="40" t="str">
        <f t="shared" si="13"/>
        <v/>
      </c>
      <c r="B219" s="40"/>
      <c r="C219" s="40"/>
      <c r="D219" s="40"/>
      <c r="E219" s="40"/>
      <c r="F219"/>
      <c r="G219"/>
      <c r="H219"/>
      <c r="I219"/>
      <c r="J219"/>
      <c r="K219"/>
      <c r="L219"/>
      <c r="M219"/>
      <c r="N219"/>
      <c r="O219"/>
      <c r="P219"/>
      <c r="Q219"/>
      <c r="R219"/>
      <c r="S219"/>
      <c r="T219"/>
      <c r="U219"/>
      <c r="V219"/>
      <c r="W219"/>
      <c r="X219"/>
      <c r="Y219"/>
      <c r="Z219"/>
      <c r="AA219" s="37"/>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s="41"/>
    </row>
    <row r="220" spans="1:71" x14ac:dyDescent="0.2">
      <c r="A220" s="40" t="str">
        <f t="shared" si="13"/>
        <v/>
      </c>
      <c r="B220" s="40"/>
      <c r="C220" s="40"/>
      <c r="D220" s="40"/>
      <c r="E220" s="40"/>
      <c r="F220"/>
      <c r="G220"/>
      <c r="H220" s="37"/>
      <c r="I220" s="37"/>
      <c r="J220"/>
      <c r="K220" s="37"/>
      <c r="L220"/>
      <c r="M220"/>
      <c r="N220"/>
      <c r="O220" s="37"/>
      <c r="P220"/>
      <c r="Q220"/>
      <c r="R220"/>
      <c r="S220" s="37"/>
      <c r="T220"/>
      <c r="U220"/>
      <c r="V220"/>
      <c r="W220"/>
      <c r="X220" s="37"/>
      <c r="Y220"/>
      <c r="Z220"/>
      <c r="AA220"/>
      <c r="AB220"/>
      <c r="AC220"/>
      <c r="AD220"/>
      <c r="AE220"/>
      <c r="AF220"/>
      <c r="AG220"/>
      <c r="AH220" s="37"/>
      <c r="AI220" s="37"/>
      <c r="AJ220"/>
      <c r="AK220"/>
      <c r="AL220"/>
      <c r="AM220"/>
      <c r="AN220"/>
      <c r="AO220"/>
      <c r="AP220"/>
      <c r="AQ220"/>
      <c r="AR220" s="37"/>
      <c r="AS220" s="37"/>
      <c r="AT220"/>
      <c r="AU220"/>
      <c r="AV220"/>
      <c r="AW220"/>
      <c r="AX220"/>
      <c r="AY220" s="37"/>
      <c r="AZ220"/>
      <c r="BA220"/>
      <c r="BB220"/>
      <c r="BC220" s="37"/>
      <c r="BD220" s="37"/>
      <c r="BE220"/>
      <c r="BF220"/>
      <c r="BG220"/>
      <c r="BH220"/>
      <c r="BI220" s="37"/>
      <c r="BJ220"/>
      <c r="BK220"/>
      <c r="BL220"/>
      <c r="BM220" s="37"/>
      <c r="BN220"/>
      <c r="BO220"/>
      <c r="BP220"/>
      <c r="BQ220"/>
      <c r="BR220"/>
      <c r="BS220" s="41"/>
    </row>
    <row r="221" spans="1:71" x14ac:dyDescent="0.2">
      <c r="A221" s="40" t="str">
        <f t="shared" si="13"/>
        <v/>
      </c>
      <c r="B221" s="40"/>
      <c r="C221" s="40"/>
      <c r="D221" s="40"/>
      <c r="E221" s="40"/>
      <c r="F221"/>
      <c r="G221"/>
      <c r="H221"/>
      <c r="I221"/>
      <c r="J221"/>
      <c r="K221"/>
      <c r="L221"/>
      <c r="M221"/>
      <c r="N221"/>
      <c r="O221"/>
      <c r="P221"/>
      <c r="Q221"/>
      <c r="R221"/>
      <c r="S221" s="37"/>
      <c r="T221"/>
      <c r="U221"/>
      <c r="V221"/>
      <c r="W221"/>
      <c r="X221"/>
      <c r="Y221" s="37"/>
      <c r="Z221"/>
      <c r="AA221"/>
      <c r="AB221"/>
      <c r="AC221"/>
      <c r="AD221"/>
      <c r="AE221"/>
      <c r="AF221" s="37"/>
      <c r="AG221" s="37"/>
      <c r="AH221"/>
      <c r="AI221"/>
      <c r="AJ221"/>
      <c r="AK221"/>
      <c r="AL221"/>
      <c r="AM221" s="37"/>
      <c r="AN221" s="37"/>
      <c r="AO221" s="37"/>
      <c r="AP221"/>
      <c r="AQ221" s="37"/>
      <c r="AR221"/>
      <c r="AS221" s="37"/>
      <c r="AT221"/>
      <c r="AU221"/>
      <c r="AV221" s="37"/>
      <c r="AW221" s="37"/>
      <c r="AX221" s="37"/>
      <c r="AY221"/>
      <c r="AZ221" s="37"/>
      <c r="BA221"/>
      <c r="BB221" s="37"/>
      <c r="BC221" s="37"/>
      <c r="BD221" s="37"/>
      <c r="BE221"/>
      <c r="BF221" s="37"/>
      <c r="BG221"/>
      <c r="BH221"/>
      <c r="BI221"/>
      <c r="BJ221"/>
      <c r="BK221" s="37"/>
      <c r="BL221"/>
      <c r="BM221" s="37"/>
      <c r="BN221"/>
      <c r="BO221"/>
      <c r="BP221"/>
      <c r="BQ221"/>
      <c r="BR221"/>
      <c r="BS221" s="41"/>
    </row>
    <row r="222" spans="1:71" x14ac:dyDescent="0.2">
      <c r="A222" s="40" t="str">
        <f t="shared" si="13"/>
        <v/>
      </c>
      <c r="B222" s="40"/>
      <c r="C222" s="40"/>
      <c r="D222" s="40"/>
      <c r="E222" s="40"/>
      <c r="F222"/>
      <c r="G222"/>
      <c r="H222"/>
      <c r="I222" s="37"/>
      <c r="J222"/>
      <c r="K222" s="37"/>
      <c r="L222"/>
      <c r="M222"/>
      <c r="N222"/>
      <c r="O222"/>
      <c r="P222"/>
      <c r="Q222"/>
      <c r="R222"/>
      <c r="S222"/>
      <c r="T222"/>
      <c r="U222"/>
      <c r="V222"/>
      <c r="W222"/>
      <c r="X222" s="37"/>
      <c r="Y222"/>
      <c r="Z222"/>
      <c r="AA222"/>
      <c r="AB222"/>
      <c r="AC222"/>
      <c r="AD222"/>
      <c r="AE222"/>
      <c r="AF222"/>
      <c r="AG222"/>
      <c r="AH222"/>
      <c r="AI222" s="37"/>
      <c r="AJ222"/>
      <c r="AK222"/>
      <c r="AL222"/>
      <c r="AM222"/>
      <c r="AN222"/>
      <c r="AO222"/>
      <c r="AP222"/>
      <c r="AQ222"/>
      <c r="AR222"/>
      <c r="AS222" s="37"/>
      <c r="AT222"/>
      <c r="AU222"/>
      <c r="AV222" s="37"/>
      <c r="AW222"/>
      <c r="AX222"/>
      <c r="AY222"/>
      <c r="AZ222"/>
      <c r="BA222"/>
      <c r="BB222"/>
      <c r="BC222"/>
      <c r="BD222"/>
      <c r="BE222"/>
      <c r="BF222"/>
      <c r="BG222"/>
      <c r="BH222"/>
      <c r="BI222" s="37"/>
      <c r="BJ222" s="37"/>
      <c r="BK222"/>
      <c r="BL222"/>
      <c r="BM222" s="37"/>
      <c r="BN222"/>
      <c r="BO222"/>
      <c r="BP222"/>
      <c r="BQ222"/>
      <c r="BR222"/>
      <c r="BS222" s="41"/>
    </row>
    <row r="223" spans="1:71" x14ac:dyDescent="0.2">
      <c r="A223" s="40" t="str">
        <f t="shared" si="13"/>
        <v/>
      </c>
      <c r="B223" s="40"/>
      <c r="C223" s="40"/>
      <c r="D223" s="40"/>
      <c r="E223" s="40"/>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s="37"/>
      <c r="AQ223"/>
      <c r="AR223"/>
      <c r="AS223"/>
      <c r="AT223"/>
      <c r="AU223"/>
      <c r="AV223"/>
      <c r="AW223"/>
      <c r="AX223"/>
      <c r="AY223"/>
      <c r="AZ223"/>
      <c r="BA223"/>
      <c r="BB223"/>
      <c r="BC223" s="37"/>
      <c r="BD223"/>
      <c r="BE223"/>
      <c r="BF223"/>
      <c r="BG223"/>
      <c r="BH223"/>
      <c r="BI223" s="37"/>
      <c r="BJ223"/>
      <c r="BK223"/>
      <c r="BL223"/>
      <c r="BM223"/>
      <c r="BN223"/>
      <c r="BO223"/>
      <c r="BP223"/>
      <c r="BQ223"/>
      <c r="BR223"/>
      <c r="BS223" s="41"/>
    </row>
    <row r="224" spans="1:71" x14ac:dyDescent="0.2">
      <c r="A224" s="40" t="str">
        <f t="shared" si="13"/>
        <v/>
      </c>
      <c r="B224" s="40"/>
      <c r="C224" s="40"/>
      <c r="D224" s="40"/>
      <c r="E224" s="54"/>
      <c r="F224" s="37"/>
      <c r="G224" s="37"/>
      <c r="H224" s="37"/>
      <c r="I224" s="37"/>
      <c r="J224" s="37"/>
      <c r="K224" s="37"/>
      <c r="L224" s="37"/>
      <c r="M224" s="37"/>
      <c r="N224" s="37"/>
      <c r="O224"/>
      <c r="P224"/>
      <c r="Q224" s="37"/>
      <c r="R224" s="37"/>
      <c r="S224" s="37"/>
      <c r="T224" s="37"/>
      <c r="U224" s="37"/>
      <c r="V224" s="37"/>
      <c r="W224" s="37"/>
      <c r="X224" s="37"/>
      <c r="Y224" s="37"/>
      <c r="Z224" s="37"/>
      <c r="AA224"/>
      <c r="AB224"/>
      <c r="AC224"/>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c r="BP224"/>
      <c r="BQ224" s="37"/>
      <c r="BR224" s="37"/>
      <c r="BS224" s="41"/>
    </row>
    <row r="225" spans="1:71" x14ac:dyDescent="0.2">
      <c r="A225" s="40" t="str">
        <f t="shared" si="13"/>
        <v/>
      </c>
      <c r="B225" s="40"/>
      <c r="C225" s="40"/>
      <c r="D225" s="40"/>
      <c r="E225" s="54"/>
      <c r="F225" s="37"/>
      <c r="G225" s="37"/>
      <c r="H225" s="37"/>
      <c r="I225" s="37"/>
      <c r="J225" s="37"/>
      <c r="K225" s="37"/>
      <c r="L225"/>
      <c r="M225" s="37"/>
      <c r="N225" s="37"/>
      <c r="O225"/>
      <c r="P225"/>
      <c r="Q225"/>
      <c r="R225" s="37"/>
      <c r="S225" s="37"/>
      <c r="T225" s="37"/>
      <c r="U225"/>
      <c r="V225"/>
      <c r="W225" s="37"/>
      <c r="X225"/>
      <c r="Y225"/>
      <c r="Z225"/>
      <c r="AA225"/>
      <c r="AB225" s="37"/>
      <c r="AC225" s="37"/>
      <c r="AD225"/>
      <c r="AE225"/>
      <c r="AF225"/>
      <c r="AG225" s="37"/>
      <c r="AH225"/>
      <c r="AI225" s="37"/>
      <c r="AJ225"/>
      <c r="AK225"/>
      <c r="AL225"/>
      <c r="AM225"/>
      <c r="AN225" s="37"/>
      <c r="AO225"/>
      <c r="AP225" s="37"/>
      <c r="AQ225"/>
      <c r="AR225" s="37"/>
      <c r="AS225" s="37"/>
      <c r="AT225"/>
      <c r="AU225"/>
      <c r="AV225" s="37"/>
      <c r="AW225" s="37"/>
      <c r="AX225" s="37"/>
      <c r="AY225" s="37"/>
      <c r="AZ225" s="37"/>
      <c r="BA225" s="37"/>
      <c r="BB225" s="37"/>
      <c r="BC225" s="37"/>
      <c r="BD225" s="37"/>
      <c r="BE225" s="37"/>
      <c r="BF225"/>
      <c r="BG225" s="37"/>
      <c r="BH225" s="37"/>
      <c r="BI225" s="37"/>
      <c r="BJ225" s="37"/>
      <c r="BK225" s="37"/>
      <c r="BL225"/>
      <c r="BM225" s="37"/>
      <c r="BN225"/>
      <c r="BO225" s="37"/>
      <c r="BP225"/>
      <c r="BQ225"/>
      <c r="BR225"/>
      <c r="BS225" s="41"/>
    </row>
    <row r="226" spans="1:71" x14ac:dyDescent="0.2">
      <c r="A226" s="40" t="str">
        <f t="shared" si="13"/>
        <v/>
      </c>
      <c r="B226" s="40"/>
      <c r="C226" s="40"/>
      <c r="D226" s="40"/>
      <c r="E226" s="54"/>
      <c r="F226" s="37"/>
      <c r="G226"/>
      <c r="H226" s="37"/>
      <c r="I226"/>
      <c r="J226" s="37"/>
      <c r="K226"/>
      <c r="L226" s="37"/>
      <c r="M226" s="37"/>
      <c r="N226"/>
      <c r="O226"/>
      <c r="P226"/>
      <c r="Q226"/>
      <c r="R226"/>
      <c r="S226" s="37"/>
      <c r="T226"/>
      <c r="U226"/>
      <c r="V226"/>
      <c r="W226"/>
      <c r="X226"/>
      <c r="Y226"/>
      <c r="Z226" s="37"/>
      <c r="AA226"/>
      <c r="AB226"/>
      <c r="AC226"/>
      <c r="AD226" s="37"/>
      <c r="AE226" s="37"/>
      <c r="AF226" s="37"/>
      <c r="AG226"/>
      <c r="AH226" s="37"/>
      <c r="AI226"/>
      <c r="AJ226"/>
      <c r="AK226" s="37"/>
      <c r="AL226" s="37"/>
      <c r="AM226" s="37"/>
      <c r="AN226"/>
      <c r="AO226" s="37"/>
      <c r="AP226" s="37"/>
      <c r="AQ226" s="37"/>
      <c r="AR226" s="37"/>
      <c r="AS226" s="37"/>
      <c r="AT226" s="37"/>
      <c r="AU226" s="37"/>
      <c r="AV226" s="37"/>
      <c r="AW226" s="37"/>
      <c r="AX226" s="37"/>
      <c r="AY226" s="37"/>
      <c r="AZ226" s="37"/>
      <c r="BA226" s="37"/>
      <c r="BB226" s="37"/>
      <c r="BC226" s="37"/>
      <c r="BD226" s="37"/>
      <c r="BE226"/>
      <c r="BF226" s="37"/>
      <c r="BG226" s="37"/>
      <c r="BH226" s="37"/>
      <c r="BI226" s="37"/>
      <c r="BJ226"/>
      <c r="BK226" s="37"/>
      <c r="BL226" s="37"/>
      <c r="BM226" s="37"/>
      <c r="BN226"/>
      <c r="BO226"/>
      <c r="BP226"/>
      <c r="BQ226"/>
      <c r="BR226" s="37"/>
      <c r="BS226" s="41"/>
    </row>
    <row r="227" spans="1:71" x14ac:dyDescent="0.2">
      <c r="A227" s="40" t="str">
        <f t="shared" si="13"/>
        <v/>
      </c>
      <c r="B227" s="40"/>
      <c r="C227" s="40"/>
      <c r="D227" s="54"/>
      <c r="E227" s="54"/>
      <c r="F227" s="37"/>
      <c r="G227" s="37"/>
      <c r="H227" s="37"/>
      <c r="I227" s="37"/>
      <c r="J227" s="37"/>
      <c r="K227" s="37"/>
      <c r="L227" s="37"/>
      <c r="M227" s="37"/>
      <c r="N227" s="37"/>
      <c r="O227"/>
      <c r="P227"/>
      <c r="Q227" s="37"/>
      <c r="R227" s="37"/>
      <c r="S227" s="37"/>
      <c r="T227"/>
      <c r="U227"/>
      <c r="V227" s="37"/>
      <c r="W227" s="37"/>
      <c r="X227" s="37"/>
      <c r="Y227"/>
      <c r="Z227" s="37"/>
      <c r="AA227"/>
      <c r="AB227" s="37"/>
      <c r="AC227" s="37"/>
      <c r="AD227" s="37"/>
      <c r="AE227" s="37"/>
      <c r="AF227" s="37"/>
      <c r="AG227" s="37"/>
      <c r="AH227" s="37"/>
      <c r="AI227" s="37"/>
      <c r="AJ22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c r="BP227"/>
      <c r="BQ227"/>
      <c r="BR227" s="37"/>
      <c r="BS227" s="41"/>
    </row>
    <row r="228" spans="1:71" x14ac:dyDescent="0.2">
      <c r="A228" s="40" t="str">
        <f t="shared" si="13"/>
        <v/>
      </c>
      <c r="B228" s="40"/>
      <c r="C228" s="40"/>
      <c r="D228" s="40"/>
      <c r="E228" s="40"/>
      <c r="F228"/>
      <c r="G228"/>
      <c r="H228"/>
      <c r="I228" s="37"/>
      <c r="J228"/>
      <c r="K228"/>
      <c r="L228"/>
      <c r="M228"/>
      <c r="N228" s="37"/>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s="37"/>
      <c r="BA228"/>
      <c r="BB228"/>
      <c r="BC228"/>
      <c r="BD228"/>
      <c r="BE228"/>
      <c r="BF228"/>
      <c r="BG228"/>
      <c r="BH228"/>
      <c r="BI228"/>
      <c r="BJ228"/>
      <c r="BK228" s="37"/>
      <c r="BL228"/>
      <c r="BM228" s="37"/>
      <c r="BN228"/>
      <c r="BO228"/>
      <c r="BP228"/>
      <c r="BQ228"/>
      <c r="BR228"/>
      <c r="BS228" s="41"/>
    </row>
    <row r="229" spans="1:71" x14ac:dyDescent="0.2">
      <c r="A229" s="40" t="str">
        <f t="shared" si="13"/>
        <v/>
      </c>
      <c r="B229" s="40"/>
      <c r="C229" s="40"/>
      <c r="D229" s="40"/>
      <c r="E229" s="40"/>
      <c r="F229"/>
      <c r="G229"/>
      <c r="H229"/>
      <c r="I229" s="37"/>
      <c r="J229"/>
      <c r="K229"/>
      <c r="L229"/>
      <c r="M229" s="37"/>
      <c r="N229"/>
      <c r="O229"/>
      <c r="P229"/>
      <c r="Q229"/>
      <c r="R229"/>
      <c r="S229"/>
      <c r="T229"/>
      <c r="U229"/>
      <c r="V229"/>
      <c r="W229"/>
      <c r="X229" s="37"/>
      <c r="Y229"/>
      <c r="Z229"/>
      <c r="AA229"/>
      <c r="AB229"/>
      <c r="AC229"/>
      <c r="AD229"/>
      <c r="AE229"/>
      <c r="AF229"/>
      <c r="AG229"/>
      <c r="AH229"/>
      <c r="AI229"/>
      <c r="AJ229"/>
      <c r="AK229"/>
      <c r="AL229"/>
      <c r="AM229"/>
      <c r="AN229"/>
      <c r="AO229"/>
      <c r="AP229"/>
      <c r="AQ229"/>
      <c r="AR229" s="37"/>
      <c r="AS229"/>
      <c r="AT229"/>
      <c r="AU229"/>
      <c r="AV229"/>
      <c r="AW229"/>
      <c r="AX229"/>
      <c r="AY229"/>
      <c r="AZ229" s="37"/>
      <c r="BA229"/>
      <c r="BB229"/>
      <c r="BC229" s="37"/>
      <c r="BD229" s="37"/>
      <c r="BE229"/>
      <c r="BF229"/>
      <c r="BG229" s="37"/>
      <c r="BH229"/>
      <c r="BI229" s="37"/>
      <c r="BJ229" s="37"/>
      <c r="BK229"/>
      <c r="BL229"/>
      <c r="BM229" s="37"/>
      <c r="BN229"/>
      <c r="BO229"/>
      <c r="BP229"/>
      <c r="BQ229"/>
      <c r="BR229"/>
      <c r="BS229" s="41"/>
    </row>
    <row r="230" spans="1:71" x14ac:dyDescent="0.2">
      <c r="A230" s="40" t="str">
        <f t="shared" si="13"/>
        <v/>
      </c>
      <c r="B230" s="40"/>
      <c r="C230" s="40"/>
      <c r="D230" s="40"/>
      <c r="E230" s="4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s="37"/>
      <c r="AQ230"/>
      <c r="AR230"/>
      <c r="AS230"/>
      <c r="AT230"/>
      <c r="AU230"/>
      <c r="AV230"/>
      <c r="AW230"/>
      <c r="AX230"/>
      <c r="AY230"/>
      <c r="AZ230"/>
      <c r="BA230"/>
      <c r="BB230"/>
      <c r="BC230"/>
      <c r="BD230"/>
      <c r="BE230"/>
      <c r="BF230"/>
      <c r="BG230"/>
      <c r="BH230"/>
      <c r="BI230"/>
      <c r="BJ230"/>
      <c r="BK230"/>
      <c r="BL230"/>
      <c r="BM230"/>
      <c r="BN230"/>
      <c r="BO230"/>
      <c r="BP230"/>
      <c r="BQ230"/>
      <c r="BR230"/>
      <c r="BS230" s="41"/>
    </row>
    <row r="231" spans="1:71" x14ac:dyDescent="0.2">
      <c r="A231" s="40" t="str">
        <f t="shared" si="13"/>
        <v/>
      </c>
      <c r="B231" s="40"/>
      <c r="C231" s="40"/>
      <c r="D231" s="40"/>
      <c r="E231" s="40"/>
      <c r="F231"/>
      <c r="G231"/>
      <c r="H231"/>
      <c r="I231" s="37"/>
      <c r="J231"/>
      <c r="K231"/>
      <c r="L231"/>
      <c r="M231"/>
      <c r="N231" s="37"/>
      <c r="O231"/>
      <c r="P231"/>
      <c r="Q231"/>
      <c r="R231" s="37"/>
      <c r="S231"/>
      <c r="T231"/>
      <c r="U231"/>
      <c r="V231"/>
      <c r="W231"/>
      <c r="X231"/>
      <c r="Y231"/>
      <c r="Z231"/>
      <c r="AA231"/>
      <c r="AB231"/>
      <c r="AC231"/>
      <c r="AD231"/>
      <c r="AE231"/>
      <c r="AF231"/>
      <c r="AG231"/>
      <c r="AH231"/>
      <c r="AI231"/>
      <c r="AJ231"/>
      <c r="AK231"/>
      <c r="AL231"/>
      <c r="AM231"/>
      <c r="AN231"/>
      <c r="AO231"/>
      <c r="AP231"/>
      <c r="AQ231"/>
      <c r="AR231"/>
      <c r="AS231"/>
      <c r="AT231"/>
      <c r="AU231"/>
      <c r="AV231" s="37"/>
      <c r="AW231"/>
      <c r="AX231" s="37"/>
      <c r="AY231"/>
      <c r="AZ231"/>
      <c r="BA231"/>
      <c r="BB231"/>
      <c r="BC231" s="37"/>
      <c r="BD231"/>
      <c r="BE231"/>
      <c r="BF231"/>
      <c r="BG231"/>
      <c r="BH231"/>
      <c r="BI231" s="37"/>
      <c r="BJ231"/>
      <c r="BK231" s="37"/>
      <c r="BL231"/>
      <c r="BM231"/>
      <c r="BN231"/>
      <c r="BO231"/>
      <c r="BP231"/>
      <c r="BQ231"/>
      <c r="BR231"/>
      <c r="BS231" s="41"/>
    </row>
    <row r="232" spans="1:71" x14ac:dyDescent="0.2">
      <c r="A232" s="40" t="str">
        <f t="shared" si="13"/>
        <v/>
      </c>
      <c r="B232" s="40"/>
      <c r="C232" s="40"/>
      <c r="D232" s="40"/>
      <c r="E232" s="40"/>
      <c r="F232"/>
      <c r="G232"/>
      <c r="H232"/>
      <c r="I232" s="37"/>
      <c r="J232"/>
      <c r="K232"/>
      <c r="L232"/>
      <c r="M232" s="37"/>
      <c r="N232"/>
      <c r="O232"/>
      <c r="P232"/>
      <c r="Q232"/>
      <c r="R232"/>
      <c r="S232"/>
      <c r="T232"/>
      <c r="U232"/>
      <c r="V232"/>
      <c r="W232"/>
      <c r="X232"/>
      <c r="Y232"/>
      <c r="Z232"/>
      <c r="AA232"/>
      <c r="AB232"/>
      <c r="AC232" s="37"/>
      <c r="AD232"/>
      <c r="AE232"/>
      <c r="AF232"/>
      <c r="AG232"/>
      <c r="AH232"/>
      <c r="AI232" s="37"/>
      <c r="AJ232"/>
      <c r="AK232"/>
      <c r="AL232"/>
      <c r="AM232"/>
      <c r="AN232"/>
      <c r="AO232"/>
      <c r="AP232"/>
      <c r="AQ232"/>
      <c r="AR232"/>
      <c r="AS232"/>
      <c r="AT232"/>
      <c r="AU232"/>
      <c r="AV232"/>
      <c r="AW232"/>
      <c r="AX232"/>
      <c r="AY232"/>
      <c r="AZ232"/>
      <c r="BA232"/>
      <c r="BB232"/>
      <c r="BC232"/>
      <c r="BD232"/>
      <c r="BE232"/>
      <c r="BF232"/>
      <c r="BG232"/>
      <c r="BH232"/>
      <c r="BI232" s="37"/>
      <c r="BJ232"/>
      <c r="BK232" s="37"/>
      <c r="BL232"/>
      <c r="BM232" s="37"/>
      <c r="BN232"/>
      <c r="BO232"/>
      <c r="BP232"/>
      <c r="BQ232"/>
      <c r="BR232"/>
      <c r="BS232" s="41"/>
    </row>
    <row r="233" spans="1:71" x14ac:dyDescent="0.2">
      <c r="A233" s="40" t="str">
        <f t="shared" si="13"/>
        <v/>
      </c>
      <c r="B233" s="40"/>
      <c r="C233" s="40"/>
      <c r="D233" s="40"/>
      <c r="E233" s="40"/>
      <c r="F233"/>
      <c r="G233"/>
      <c r="H233"/>
      <c r="I233"/>
      <c r="J233"/>
      <c r="K233" s="37"/>
      <c r="L233"/>
      <c r="M233"/>
      <c r="N233"/>
      <c r="O233"/>
      <c r="P233"/>
      <c r="Q233"/>
      <c r="R233"/>
      <c r="S233"/>
      <c r="T233"/>
      <c r="U233"/>
      <c r="V233"/>
      <c r="W233"/>
      <c r="X233"/>
      <c r="Y233"/>
      <c r="Z233"/>
      <c r="AA233"/>
      <c r="AB233"/>
      <c r="AC233" s="37"/>
      <c r="AD233"/>
      <c r="AE233"/>
      <c r="AF233"/>
      <c r="AG233"/>
      <c r="AH233"/>
      <c r="AI233"/>
      <c r="AJ233"/>
      <c r="AK233"/>
      <c r="AL233"/>
      <c r="AM233"/>
      <c r="AN233"/>
      <c r="AO233"/>
      <c r="AP233"/>
      <c r="AQ233"/>
      <c r="AR233" s="37"/>
      <c r="AS233"/>
      <c r="AT233"/>
      <c r="AU233"/>
      <c r="AV233"/>
      <c r="AW233"/>
      <c r="AX233"/>
      <c r="AY233"/>
      <c r="AZ233"/>
      <c r="BA233"/>
      <c r="BB233"/>
      <c r="BC233"/>
      <c r="BD233"/>
      <c r="BE233"/>
      <c r="BF233"/>
      <c r="BG233"/>
      <c r="BH233" s="37"/>
      <c r="BI233" s="37"/>
      <c r="BJ233"/>
      <c r="BK233" s="37"/>
      <c r="BL233"/>
      <c r="BM233" s="37"/>
      <c r="BN233"/>
      <c r="BO233"/>
      <c r="BP233"/>
      <c r="BQ233"/>
      <c r="BR233"/>
      <c r="BS233" s="41"/>
    </row>
    <row r="234" spans="1:71" x14ac:dyDescent="0.2">
      <c r="A234" s="40" t="str">
        <f t="shared" si="13"/>
        <v/>
      </c>
      <c r="B234" s="40"/>
      <c r="C234" s="40"/>
      <c r="D234" s="40"/>
      <c r="E234" s="40"/>
      <c r="F234"/>
      <c r="G234"/>
      <c r="H234" s="37"/>
      <c r="I234" s="37"/>
      <c r="J234" s="37"/>
      <c r="K234" s="37"/>
      <c r="L234"/>
      <c r="M234"/>
      <c r="N234"/>
      <c r="O234"/>
      <c r="P234"/>
      <c r="Q234"/>
      <c r="R234"/>
      <c r="S234"/>
      <c r="T234"/>
      <c r="U234"/>
      <c r="V234" s="37"/>
      <c r="W234"/>
      <c r="X234"/>
      <c r="Y234"/>
      <c r="Z234"/>
      <c r="AA234"/>
      <c r="AB234"/>
      <c r="AC234" s="37"/>
      <c r="AD234"/>
      <c r="AE234"/>
      <c r="AF234"/>
      <c r="AG234" s="37"/>
      <c r="AH234" s="37"/>
      <c r="AI234"/>
      <c r="AJ234" s="37"/>
      <c r="AK234" s="37"/>
      <c r="AL234" s="37"/>
      <c r="AM234" s="37"/>
      <c r="AN234"/>
      <c r="AO234" s="37"/>
      <c r="AP234" s="37"/>
      <c r="AQ234" s="37"/>
      <c r="AR234" s="37"/>
      <c r="AS234" s="37"/>
      <c r="AT234" s="37"/>
      <c r="AU234" s="37"/>
      <c r="AV234" s="37"/>
      <c r="AW234"/>
      <c r="AX234" s="37"/>
      <c r="AY234"/>
      <c r="AZ234" s="37"/>
      <c r="BA234" s="37"/>
      <c r="BB234"/>
      <c r="BC234" s="37"/>
      <c r="BD234"/>
      <c r="BE234"/>
      <c r="BF234" s="37"/>
      <c r="BG234" s="37"/>
      <c r="BH234"/>
      <c r="BI234" s="37"/>
      <c r="BJ234" s="37"/>
      <c r="BK234" s="37"/>
      <c r="BL234" s="37"/>
      <c r="BM234" s="37"/>
      <c r="BN234"/>
      <c r="BO234"/>
      <c r="BP234"/>
      <c r="BQ234"/>
      <c r="BR234" s="37"/>
      <c r="BS234" s="41"/>
    </row>
    <row r="235" spans="1:71" x14ac:dyDescent="0.2">
      <c r="A235" s="40" t="str">
        <f t="shared" si="13"/>
        <v/>
      </c>
      <c r="B235" s="40"/>
      <c r="C235" s="40"/>
      <c r="D235" s="40"/>
      <c r="E235" s="40"/>
      <c r="F235"/>
      <c r="G235"/>
      <c r="H235"/>
      <c r="I235"/>
      <c r="J235"/>
      <c r="K235"/>
      <c r="L235"/>
      <c r="M235"/>
      <c r="N235"/>
      <c r="O235"/>
      <c r="P235"/>
      <c r="Q235"/>
      <c r="R235"/>
      <c r="S235"/>
      <c r="T235"/>
      <c r="U235"/>
      <c r="V235"/>
      <c r="W235"/>
      <c r="X235"/>
      <c r="Y235"/>
      <c r="Z235"/>
      <c r="AA235"/>
      <c r="AB235"/>
      <c r="AC235" s="37"/>
      <c r="AD235"/>
      <c r="AE235"/>
      <c r="AF235"/>
      <c r="AG235"/>
      <c r="AH235"/>
      <c r="AI235"/>
      <c r="AJ235"/>
      <c r="AK235"/>
      <c r="AL235"/>
      <c r="AM235"/>
      <c r="AN235"/>
      <c r="AO235"/>
      <c r="AP235"/>
      <c r="AQ235"/>
      <c r="AR235"/>
      <c r="AS235"/>
      <c r="AT235"/>
      <c r="AU235"/>
      <c r="AV235"/>
      <c r="AW235"/>
      <c r="AX235"/>
      <c r="AY235"/>
      <c r="AZ235"/>
      <c r="BA235"/>
      <c r="BB235"/>
      <c r="BC235"/>
      <c r="BD235" s="37"/>
      <c r="BE235"/>
      <c r="BF235"/>
      <c r="BG235"/>
      <c r="BH235"/>
      <c r="BI235"/>
      <c r="BJ235"/>
      <c r="BK235"/>
      <c r="BL235"/>
      <c r="BM235"/>
      <c r="BN235"/>
      <c r="BO235"/>
      <c r="BP235"/>
      <c r="BQ235"/>
      <c r="BR235"/>
      <c r="BS235" s="41"/>
    </row>
    <row r="236" spans="1:71" x14ac:dyDescent="0.2">
      <c r="A236" s="40" t="str">
        <f t="shared" si="13"/>
        <v/>
      </c>
      <c r="B236" s="40"/>
      <c r="C236" s="40"/>
      <c r="D236" s="40"/>
      <c r="E236" s="40"/>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s="37"/>
      <c r="AQ236"/>
      <c r="AR236"/>
      <c r="AS236"/>
      <c r="AT236"/>
      <c r="AU236"/>
      <c r="AV236"/>
      <c r="AW236"/>
      <c r="AX236"/>
      <c r="AY236"/>
      <c r="AZ236"/>
      <c r="BA236"/>
      <c r="BB236"/>
      <c r="BC236"/>
      <c r="BD236"/>
      <c r="BE236"/>
      <c r="BF236"/>
      <c r="BG236"/>
      <c r="BH236"/>
      <c r="BI236"/>
      <c r="BJ236"/>
      <c r="BK236"/>
      <c r="BL236"/>
      <c r="BM236"/>
      <c r="BN236"/>
      <c r="BO236"/>
      <c r="BP236"/>
      <c r="BQ236"/>
      <c r="BR236"/>
      <c r="BS236" s="41"/>
    </row>
    <row r="237" spans="1:71" x14ac:dyDescent="0.2">
      <c r="A237" s="40" t="str">
        <f t="shared" si="13"/>
        <v/>
      </c>
      <c r="B237" s="40"/>
      <c r="C237" s="40"/>
      <c r="D237" s="40"/>
      <c r="E237" s="40"/>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s="37"/>
      <c r="BJ237"/>
      <c r="BK237"/>
      <c r="BL237"/>
      <c r="BM237"/>
      <c r="BN237"/>
      <c r="BO237"/>
      <c r="BP237"/>
      <c r="BQ237"/>
      <c r="BR237"/>
      <c r="BS237" s="41"/>
    </row>
    <row r="238" spans="1:71" x14ac:dyDescent="0.2">
      <c r="A238" s="40" t="str">
        <f t="shared" si="13"/>
        <v/>
      </c>
      <c r="B238" s="40"/>
      <c r="C238" s="40"/>
      <c r="D238" s="40"/>
      <c r="E238" s="40"/>
      <c r="F238"/>
      <c r="G238"/>
      <c r="H238"/>
      <c r="I238"/>
      <c r="J238"/>
      <c r="K238" s="37"/>
      <c r="L238"/>
      <c r="M238"/>
      <c r="N238"/>
      <c r="O238"/>
      <c r="P238"/>
      <c r="Q238"/>
      <c r="R238"/>
      <c r="S238"/>
      <c r="T238"/>
      <c r="U238"/>
      <c r="V238"/>
      <c r="W238"/>
      <c r="X238" s="37"/>
      <c r="Y238"/>
      <c r="Z238"/>
      <c r="AA238"/>
      <c r="AB238"/>
      <c r="AC238"/>
      <c r="AD238"/>
      <c r="AE238"/>
      <c r="AF238"/>
      <c r="AG238"/>
      <c r="AH238"/>
      <c r="AI238"/>
      <c r="AJ238"/>
      <c r="AK238"/>
      <c r="AL238"/>
      <c r="AM238"/>
      <c r="AN238"/>
      <c r="AO238"/>
      <c r="AP238"/>
      <c r="AQ238"/>
      <c r="AR238"/>
      <c r="AS238"/>
      <c r="AT238"/>
      <c r="AU238"/>
      <c r="AV238"/>
      <c r="AW238"/>
      <c r="AX238"/>
      <c r="AY238"/>
      <c r="AZ238" s="37"/>
      <c r="BA238"/>
      <c r="BB238"/>
      <c r="BC238"/>
      <c r="BD238"/>
      <c r="BE238"/>
      <c r="BF238"/>
      <c r="BG238"/>
      <c r="BH238"/>
      <c r="BI238" s="37"/>
      <c r="BJ238"/>
      <c r="BK238"/>
      <c r="BL238"/>
      <c r="BM238"/>
      <c r="BN238"/>
      <c r="BO238"/>
      <c r="BP238"/>
      <c r="BQ238"/>
      <c r="BR238"/>
      <c r="BS238" s="41"/>
    </row>
    <row r="239" spans="1:71" x14ac:dyDescent="0.2">
      <c r="A239" s="40" t="str">
        <f t="shared" si="13"/>
        <v/>
      </c>
      <c r="B239" s="40"/>
      <c r="C239" s="40"/>
      <c r="D239" s="40"/>
      <c r="E239" s="40"/>
      <c r="F239"/>
      <c r="G239"/>
      <c r="H239"/>
      <c r="I239" s="37"/>
      <c r="J239"/>
      <c r="K239" s="37"/>
      <c r="L239"/>
      <c r="M239" s="37"/>
      <c r="N239"/>
      <c r="O239"/>
      <c r="P239"/>
      <c r="Q239"/>
      <c r="R239"/>
      <c r="S239"/>
      <c r="T239"/>
      <c r="U239"/>
      <c r="V239"/>
      <c r="W239"/>
      <c r="X239"/>
      <c r="Y239"/>
      <c r="Z239"/>
      <c r="AA239"/>
      <c r="AB239"/>
      <c r="AC239"/>
      <c r="AD239"/>
      <c r="AE239"/>
      <c r="AF239" s="37"/>
      <c r="AG239"/>
      <c r="AH239" s="37"/>
      <c r="AI239"/>
      <c r="AJ239"/>
      <c r="AK239"/>
      <c r="AL239" s="37"/>
      <c r="AM239" s="37"/>
      <c r="AN239"/>
      <c r="AO239" s="37"/>
      <c r="AP239"/>
      <c r="AQ239"/>
      <c r="AR239" s="37"/>
      <c r="AS239" s="37"/>
      <c r="AT239"/>
      <c r="AU239" s="37"/>
      <c r="AV239" s="37"/>
      <c r="AW239" s="37"/>
      <c r="AX239" s="37"/>
      <c r="AY239" s="37"/>
      <c r="AZ239" s="37"/>
      <c r="BA239" s="37"/>
      <c r="BB239" s="37"/>
      <c r="BC239" s="37"/>
      <c r="BD239" s="37"/>
      <c r="BE239" s="37"/>
      <c r="BF239" s="37"/>
      <c r="BG239" s="37"/>
      <c r="BH239" s="37"/>
      <c r="BI239" s="37"/>
      <c r="BJ239" s="37"/>
      <c r="BK239" s="37"/>
      <c r="BL239" s="37"/>
      <c r="BM239" s="37"/>
      <c r="BN239"/>
      <c r="BO239"/>
      <c r="BP239"/>
      <c r="BQ239"/>
      <c r="BR239" s="37"/>
      <c r="BS239" s="41"/>
    </row>
    <row r="240" spans="1:71" x14ac:dyDescent="0.2">
      <c r="A240" s="40" t="str">
        <f t="shared" si="13"/>
        <v/>
      </c>
      <c r="B240" s="40"/>
      <c r="C240" s="40"/>
      <c r="D240" s="40"/>
      <c r="E240" s="40"/>
      <c r="F240"/>
      <c r="G240" s="37"/>
      <c r="H240" s="37"/>
      <c r="I240" s="37"/>
      <c r="J240" s="37"/>
      <c r="K240" s="37"/>
      <c r="L240" s="37"/>
      <c r="M240" s="37"/>
      <c r="N240" s="37"/>
      <c r="O240" s="37"/>
      <c r="P240"/>
      <c r="Q240"/>
      <c r="R240"/>
      <c r="S240" s="37"/>
      <c r="T240"/>
      <c r="U240"/>
      <c r="V240" s="37"/>
      <c r="W240" s="37"/>
      <c r="X240" s="37"/>
      <c r="Y240"/>
      <c r="Z240" s="37"/>
      <c r="AA240"/>
      <c r="AB240"/>
      <c r="AC240" s="37"/>
      <c r="AD240"/>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c r="BO240" s="37"/>
      <c r="BP240"/>
      <c r="BQ240" s="37"/>
      <c r="BR240" s="37"/>
      <c r="BS240" s="41"/>
    </row>
    <row r="241" spans="1:71" x14ac:dyDescent="0.2">
      <c r="A241" s="40" t="str">
        <f t="shared" si="13"/>
        <v/>
      </c>
      <c r="B241" s="40"/>
      <c r="C241" s="40"/>
      <c r="D241" s="40"/>
      <c r="E241" s="40"/>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s="37"/>
      <c r="AY241"/>
      <c r="AZ241" s="37"/>
      <c r="BA241" s="37"/>
      <c r="BB241"/>
      <c r="BC241" s="37"/>
      <c r="BD241" s="37"/>
      <c r="BE241"/>
      <c r="BF241"/>
      <c r="BG241"/>
      <c r="BH241"/>
      <c r="BI241"/>
      <c r="BJ241"/>
      <c r="BK241"/>
      <c r="BL241"/>
      <c r="BM241" s="37"/>
      <c r="BN241"/>
      <c r="BO241"/>
      <c r="BP241"/>
      <c r="BQ241"/>
      <c r="BR241"/>
      <c r="BS241" s="41"/>
    </row>
    <row r="242" spans="1:71" x14ac:dyDescent="0.2">
      <c r="A242" s="40" t="str">
        <f t="shared" si="13"/>
        <v/>
      </c>
      <c r="B242" s="40"/>
      <c r="C242" s="40"/>
      <c r="D242" s="40"/>
      <c r="E242" s="40"/>
      <c r="F242"/>
      <c r="G242" s="37"/>
      <c r="H242" s="37"/>
      <c r="I242" s="37"/>
      <c r="J242" s="37"/>
      <c r="K242" s="37"/>
      <c r="L242" s="37"/>
      <c r="M242" s="37"/>
      <c r="N242" s="37"/>
      <c r="O242" s="37"/>
      <c r="P242"/>
      <c r="Q242" s="37"/>
      <c r="R242" s="37"/>
      <c r="S242" s="37"/>
      <c r="T242"/>
      <c r="U242" s="37"/>
      <c r="V242" s="37"/>
      <c r="W242" s="37"/>
      <c r="X242" s="37"/>
      <c r="Y242"/>
      <c r="Z242" s="37"/>
      <c r="AA242"/>
      <c r="AB242"/>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c r="BO242" s="37"/>
      <c r="BP242"/>
      <c r="BQ242"/>
      <c r="BR242" s="37"/>
      <c r="BS242" s="41"/>
    </row>
    <row r="243" spans="1:71" x14ac:dyDescent="0.2">
      <c r="A243" s="40" t="str">
        <f t="shared" si="13"/>
        <v/>
      </c>
      <c r="B243" s="40"/>
      <c r="C243" s="40"/>
      <c r="D243" s="40"/>
      <c r="E243" s="40"/>
      <c r="F243" s="37"/>
      <c r="G243" s="37"/>
      <c r="H243" s="37"/>
      <c r="I243" s="37"/>
      <c r="J243" s="37"/>
      <c r="K243" s="37"/>
      <c r="L243" s="37"/>
      <c r="M243" s="37"/>
      <c r="N243" s="37"/>
      <c r="O243" s="37"/>
      <c r="P243"/>
      <c r="Q243" s="37"/>
      <c r="R243" s="37"/>
      <c r="S243"/>
      <c r="T243"/>
      <c r="U243" s="37"/>
      <c r="V243" s="37"/>
      <c r="W243" s="37"/>
      <c r="X243" s="37"/>
      <c r="Y243" s="37"/>
      <c r="Z243" s="37"/>
      <c r="AA243"/>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c r="BQ243"/>
      <c r="BR243" s="37"/>
      <c r="BS243" s="41"/>
    </row>
    <row r="244" spans="1:71" x14ac:dyDescent="0.2">
      <c r="A244" s="40" t="str">
        <f t="shared" si="13"/>
        <v/>
      </c>
      <c r="B244" s="40"/>
      <c r="C244" s="40"/>
      <c r="D244" s="40"/>
      <c r="E244" s="40"/>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s="37"/>
      <c r="BE244"/>
      <c r="BF244"/>
      <c r="BG244"/>
      <c r="BH244"/>
      <c r="BI244"/>
      <c r="BJ244"/>
      <c r="BK244"/>
      <c r="BL244"/>
      <c r="BM244"/>
      <c r="BN244"/>
      <c r="BO244"/>
      <c r="BP244"/>
      <c r="BQ244"/>
      <c r="BR244"/>
      <c r="BS244" s="41"/>
    </row>
    <row r="245" spans="1:71" x14ac:dyDescent="0.2">
      <c r="A245" s="40" t="str">
        <f t="shared" si="13"/>
        <v/>
      </c>
      <c r="B245" s="40"/>
      <c r="C245" s="40"/>
      <c r="D245" s="54"/>
      <c r="E245" s="54"/>
      <c r="F245" s="37"/>
      <c r="G245"/>
      <c r="H245" s="37"/>
      <c r="I245" s="37"/>
      <c r="J245"/>
      <c r="K245" s="37"/>
      <c r="L245" s="37"/>
      <c r="M245" s="37"/>
      <c r="N245" s="37"/>
      <c r="O245"/>
      <c r="P245"/>
      <c r="Q245"/>
      <c r="R245"/>
      <c r="S245"/>
      <c r="T245"/>
      <c r="U245"/>
      <c r="V245" s="37"/>
      <c r="W245"/>
      <c r="X245" s="37"/>
      <c r="Y245" s="37"/>
      <c r="Z245" s="37"/>
      <c r="AA245"/>
      <c r="AB245"/>
      <c r="AC245"/>
      <c r="AD245"/>
      <c r="AE245" s="37"/>
      <c r="AF245"/>
      <c r="AG245" s="37"/>
      <c r="AH245" s="37"/>
      <c r="AI245" s="37"/>
      <c r="AJ245"/>
      <c r="AK245"/>
      <c r="AL245" s="37"/>
      <c r="AM245" s="37"/>
      <c r="AN245"/>
      <c r="AO245" s="37"/>
      <c r="AP245" s="37"/>
      <c r="AQ245" s="37"/>
      <c r="AR245" s="37"/>
      <c r="AS245" s="37"/>
      <c r="AT245"/>
      <c r="AU245" s="37"/>
      <c r="AV245" s="37"/>
      <c r="AW245" s="37"/>
      <c r="AX245" s="37"/>
      <c r="AY245" s="37"/>
      <c r="AZ245" s="37"/>
      <c r="BA245" s="37"/>
      <c r="BB245" s="37"/>
      <c r="BC245" s="37"/>
      <c r="BD245" s="37"/>
      <c r="BE245"/>
      <c r="BF245" s="37"/>
      <c r="BG245" s="37"/>
      <c r="BH245"/>
      <c r="BI245" s="37"/>
      <c r="BJ245"/>
      <c r="BK245" s="37"/>
      <c r="BL245" s="37"/>
      <c r="BM245" s="37"/>
      <c r="BN245" s="37"/>
      <c r="BO245"/>
      <c r="BP245"/>
      <c r="BQ245"/>
      <c r="BR245" s="37"/>
      <c r="BS245" s="41"/>
    </row>
    <row r="246" spans="1:71" x14ac:dyDescent="0.2">
      <c r="A246" s="40" t="str">
        <f t="shared" si="13"/>
        <v/>
      </c>
      <c r="B246" s="40"/>
      <c r="C246" s="40"/>
      <c r="D246" s="40"/>
      <c r="E246" s="40"/>
      <c r="F246"/>
      <c r="G246"/>
      <c r="H246" s="37"/>
      <c r="I246" s="37"/>
      <c r="J246" s="37"/>
      <c r="K246" s="37"/>
      <c r="L246"/>
      <c r="M246" s="37"/>
      <c r="N246" s="37"/>
      <c r="O246"/>
      <c r="P246"/>
      <c r="Q246"/>
      <c r="R246"/>
      <c r="S246"/>
      <c r="T246"/>
      <c r="U246"/>
      <c r="V246" s="37"/>
      <c r="W246"/>
      <c r="X246" s="37"/>
      <c r="Y246"/>
      <c r="Z246" s="37"/>
      <c r="AA246"/>
      <c r="AB246"/>
      <c r="AC246" s="37"/>
      <c r="AD246"/>
      <c r="AE246" s="37"/>
      <c r="AF246" s="37"/>
      <c r="AG246" s="37"/>
      <c r="AH246" s="37"/>
      <c r="AI246" s="37"/>
      <c r="AJ246" s="37"/>
      <c r="AK246" s="37"/>
      <c r="AL246" s="37"/>
      <c r="AM246" s="37"/>
      <c r="AN246"/>
      <c r="AO246" s="37"/>
      <c r="AP246"/>
      <c r="AQ246" s="37"/>
      <c r="AR246" s="37"/>
      <c r="AS246" s="37"/>
      <c r="AT246" s="37"/>
      <c r="AU246" s="37"/>
      <c r="AV246" s="37"/>
      <c r="AW246" s="37"/>
      <c r="AX246" s="37"/>
      <c r="AY246" s="37"/>
      <c r="AZ246" s="37"/>
      <c r="BA246" s="37"/>
      <c r="BB246" s="37"/>
      <c r="BC246" s="37"/>
      <c r="BD246" s="37"/>
      <c r="BE246"/>
      <c r="BF246" s="37"/>
      <c r="BG246" s="37"/>
      <c r="BH246" s="37"/>
      <c r="BI246" s="37"/>
      <c r="BJ246"/>
      <c r="BK246" s="37"/>
      <c r="BL246" s="37"/>
      <c r="BM246" s="37"/>
      <c r="BN246"/>
      <c r="BO246"/>
      <c r="BP246"/>
      <c r="BQ246"/>
      <c r="BR246" s="37"/>
      <c r="BS246" s="41"/>
    </row>
    <row r="247" spans="1:71" x14ac:dyDescent="0.2">
      <c r="A247" s="40" t="str">
        <f t="shared" si="13"/>
        <v/>
      </c>
      <c r="B247" s="40"/>
      <c r="C247" s="40"/>
      <c r="D247" s="40"/>
      <c r="E247" s="54"/>
      <c r="F247" s="37"/>
      <c r="G247" s="37"/>
      <c r="H247" s="37"/>
      <c r="I247" s="37"/>
      <c r="J247" s="37"/>
      <c r="K247" s="37"/>
      <c r="L247" s="37"/>
      <c r="M247" s="37"/>
      <c r="N247" s="37"/>
      <c r="O247"/>
      <c r="P247"/>
      <c r="Q247"/>
      <c r="R247" s="37"/>
      <c r="S247" s="37"/>
      <c r="T247" s="37"/>
      <c r="U247"/>
      <c r="V247" s="37"/>
      <c r="W247"/>
      <c r="X247" s="37"/>
      <c r="Y247"/>
      <c r="Z247" s="37"/>
      <c r="AA247"/>
      <c r="AB247"/>
      <c r="AC247" s="37"/>
      <c r="AD24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c r="BP247"/>
      <c r="BQ247"/>
      <c r="BR247" s="37"/>
      <c r="BS247" s="41"/>
    </row>
    <row r="248" spans="1:71" x14ac:dyDescent="0.2">
      <c r="A248" s="40" t="str">
        <f t="shared" si="13"/>
        <v/>
      </c>
      <c r="B248" s="40"/>
      <c r="C248" s="40"/>
      <c r="D248" s="40"/>
      <c r="E248" s="40"/>
      <c r="F248"/>
      <c r="G248"/>
      <c r="H248"/>
      <c r="I248"/>
      <c r="J248"/>
      <c r="K248"/>
      <c r="L248"/>
      <c r="M248"/>
      <c r="N248"/>
      <c r="O248"/>
      <c r="P248"/>
      <c r="Q248"/>
      <c r="R248"/>
      <c r="S248" s="37"/>
      <c r="T248" s="37"/>
      <c r="U248"/>
      <c r="V248"/>
      <c r="W248"/>
      <c r="X248"/>
      <c r="Y248"/>
      <c r="Z248"/>
      <c r="AA248"/>
      <c r="AB248"/>
      <c r="AC248"/>
      <c r="AD248"/>
      <c r="AE248"/>
      <c r="AF248"/>
      <c r="AG248"/>
      <c r="AH248"/>
      <c r="AI248" s="37"/>
      <c r="AJ248"/>
      <c r="AK248"/>
      <c r="AL248"/>
      <c r="AM248"/>
      <c r="AN248"/>
      <c r="AO248"/>
      <c r="AP248" s="37"/>
      <c r="AQ248"/>
      <c r="AR248"/>
      <c r="AS248" s="37"/>
      <c r="AT248"/>
      <c r="AU248"/>
      <c r="AV248"/>
      <c r="AW248"/>
      <c r="AX248"/>
      <c r="AY248"/>
      <c r="AZ248" s="37"/>
      <c r="BA248"/>
      <c r="BB248"/>
      <c r="BC248"/>
      <c r="BD248"/>
      <c r="BE248"/>
      <c r="BF248"/>
      <c r="BG248"/>
      <c r="BH248"/>
      <c r="BI248"/>
      <c r="BJ248"/>
      <c r="BK248"/>
      <c r="BL248"/>
      <c r="BM248"/>
      <c r="BN248"/>
      <c r="BO248"/>
      <c r="BP248"/>
      <c r="BQ248"/>
      <c r="BR248"/>
      <c r="BS248" s="41"/>
    </row>
    <row r="249" spans="1:71" x14ac:dyDescent="0.2">
      <c r="A249" s="40" t="str">
        <f t="shared" si="13"/>
        <v/>
      </c>
      <c r="B249" s="40"/>
      <c r="C249" s="40"/>
      <c r="D249" s="40"/>
      <c r="E249" s="40"/>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s="37"/>
      <c r="AX249"/>
      <c r="AY249"/>
      <c r="AZ249"/>
      <c r="BA249"/>
      <c r="BB249"/>
      <c r="BC249"/>
      <c r="BD249"/>
      <c r="BE249"/>
      <c r="BF249"/>
      <c r="BG249"/>
      <c r="BH249"/>
      <c r="BI249"/>
      <c r="BJ249"/>
      <c r="BK249"/>
      <c r="BL249"/>
      <c r="BM249"/>
      <c r="BN249"/>
      <c r="BO249"/>
      <c r="BP249"/>
      <c r="BQ249"/>
      <c r="BR249"/>
      <c r="BS249" s="41"/>
    </row>
    <row r="250" spans="1:71" x14ac:dyDescent="0.2">
      <c r="A250" s="40" t="str">
        <f t="shared" si="13"/>
        <v/>
      </c>
      <c r="B250" s="40"/>
      <c r="C250" s="40"/>
      <c r="D250" s="40"/>
      <c r="E250" s="40"/>
      <c r="F250" s="37"/>
      <c r="G250" s="37"/>
      <c r="H250" s="37"/>
      <c r="I250" s="37"/>
      <c r="J250" s="37"/>
      <c r="K250" s="37"/>
      <c r="L250"/>
      <c r="M250" s="37"/>
      <c r="N250" s="37"/>
      <c r="O250"/>
      <c r="P250"/>
      <c r="Q250" s="37"/>
      <c r="R250" s="37"/>
      <c r="S250"/>
      <c r="T250"/>
      <c r="U250"/>
      <c r="V250" s="37"/>
      <c r="W250" s="37"/>
      <c r="X250" s="37"/>
      <c r="Y250"/>
      <c r="Z250" s="37"/>
      <c r="AA250"/>
      <c r="AB250"/>
      <c r="AC250" s="37"/>
      <c r="AD250"/>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c r="BP250"/>
      <c r="BQ250"/>
      <c r="BR250" s="37"/>
      <c r="BS250" s="41"/>
    </row>
    <row r="251" spans="1:71" x14ac:dyDescent="0.2">
      <c r="A251" s="40" t="str">
        <f t="shared" si="13"/>
        <v/>
      </c>
      <c r="B251" s="40"/>
      <c r="C251" s="40"/>
      <c r="D251" s="40"/>
      <c r="E251" s="40"/>
      <c r="F251"/>
      <c r="G251"/>
      <c r="H251"/>
      <c r="I251"/>
      <c r="J251"/>
      <c r="K251"/>
      <c r="L251"/>
      <c r="M251" s="37"/>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s="41"/>
    </row>
    <row r="252" spans="1:71" x14ac:dyDescent="0.2">
      <c r="A252" s="40" t="str">
        <f t="shared" si="13"/>
        <v/>
      </c>
      <c r="B252" s="40"/>
      <c r="C252" s="40"/>
      <c r="D252" s="40"/>
      <c r="E252" s="40"/>
      <c r="F252"/>
      <c r="G252"/>
      <c r="H252"/>
      <c r="I252"/>
      <c r="J252"/>
      <c r="K252"/>
      <c r="L252"/>
      <c r="M252"/>
      <c r="N252"/>
      <c r="O252"/>
      <c r="P252"/>
      <c r="Q252"/>
      <c r="R252"/>
      <c r="S252"/>
      <c r="T252"/>
      <c r="U252"/>
      <c r="V252"/>
      <c r="W252"/>
      <c r="X252"/>
      <c r="Y252"/>
      <c r="Z252"/>
      <c r="AA252"/>
      <c r="AB252"/>
      <c r="AC252"/>
      <c r="AD252"/>
      <c r="AE252"/>
      <c r="AF252" s="37"/>
      <c r="AG252"/>
      <c r="AH252"/>
      <c r="AI252"/>
      <c r="AJ252" s="37"/>
      <c r="AK252"/>
      <c r="AL252"/>
      <c r="AM252"/>
      <c r="AN252"/>
      <c r="AO252"/>
      <c r="AP252"/>
      <c r="AQ252"/>
      <c r="AR252" s="37"/>
      <c r="AS252" s="37"/>
      <c r="AT252"/>
      <c r="AU252"/>
      <c r="AV252"/>
      <c r="AW252"/>
      <c r="AX252"/>
      <c r="AY252"/>
      <c r="AZ252"/>
      <c r="BA252"/>
      <c r="BB252"/>
      <c r="BC252"/>
      <c r="BD252"/>
      <c r="BE252"/>
      <c r="BF252"/>
      <c r="BG252" s="37"/>
      <c r="BH252"/>
      <c r="BI252" s="37"/>
      <c r="BJ252"/>
      <c r="BK252"/>
      <c r="BL252"/>
      <c r="BM252" s="37"/>
      <c r="BN252"/>
      <c r="BO252"/>
      <c r="BP252"/>
      <c r="BQ252"/>
      <c r="BR252" s="37"/>
      <c r="BS252" s="41"/>
    </row>
    <row r="253" spans="1:71" x14ac:dyDescent="0.2">
      <c r="A253" s="40" t="str">
        <f t="shared" si="13"/>
        <v/>
      </c>
      <c r="B253" s="40"/>
      <c r="C253" s="40"/>
      <c r="D253" s="40"/>
      <c r="E253" s="40"/>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s="37"/>
      <c r="AU253"/>
      <c r="AV253"/>
      <c r="AW253"/>
      <c r="AX253"/>
      <c r="AY253"/>
      <c r="AZ253"/>
      <c r="BA253"/>
      <c r="BB253"/>
      <c r="BC253"/>
      <c r="BD253"/>
      <c r="BE253"/>
      <c r="BF253"/>
      <c r="BG253"/>
      <c r="BH253"/>
      <c r="BI253"/>
      <c r="BJ253"/>
      <c r="BK253"/>
      <c r="BL253"/>
      <c r="BM253"/>
      <c r="BN253"/>
      <c r="BO253"/>
      <c r="BP253"/>
      <c r="BQ253"/>
      <c r="BR253"/>
      <c r="BS253" s="41"/>
    </row>
    <row r="254" spans="1:71" x14ac:dyDescent="0.2">
      <c r="A254" s="40" t="str">
        <f t="shared" si="13"/>
        <v/>
      </c>
      <c r="B254" s="40"/>
      <c r="C254" s="40"/>
      <c r="D254" s="40"/>
      <c r="E254" s="40"/>
      <c r="F254"/>
      <c r="G254" s="37"/>
      <c r="H254"/>
      <c r="I254"/>
      <c r="J254"/>
      <c r="K254" s="37"/>
      <c r="L254"/>
      <c r="M254"/>
      <c r="N254"/>
      <c r="O254"/>
      <c r="P254"/>
      <c r="Q254"/>
      <c r="R254"/>
      <c r="S254"/>
      <c r="T254"/>
      <c r="U254"/>
      <c r="V254"/>
      <c r="W254"/>
      <c r="X254" s="37"/>
      <c r="Y254"/>
      <c r="Z254"/>
      <c r="AA254"/>
      <c r="AB254"/>
      <c r="AC254" s="37"/>
      <c r="AD254"/>
      <c r="AE254"/>
      <c r="AF254"/>
      <c r="AG254"/>
      <c r="AH254"/>
      <c r="AI254" s="37"/>
      <c r="AJ254"/>
      <c r="AK254"/>
      <c r="AL254" s="37"/>
      <c r="AM254"/>
      <c r="AN254"/>
      <c r="AO254"/>
      <c r="AP254" s="37"/>
      <c r="AQ254"/>
      <c r="AR254"/>
      <c r="AS254" s="37"/>
      <c r="AT254"/>
      <c r="AU254"/>
      <c r="AV254"/>
      <c r="AW254"/>
      <c r="AX254"/>
      <c r="AY254"/>
      <c r="AZ254"/>
      <c r="BA254"/>
      <c r="BB254"/>
      <c r="BC254"/>
      <c r="BD254" s="37"/>
      <c r="BE254"/>
      <c r="BF254"/>
      <c r="BG254"/>
      <c r="BH254"/>
      <c r="BI254" s="37"/>
      <c r="BJ254"/>
      <c r="BK254"/>
      <c r="BL254"/>
      <c r="BM254" s="37"/>
      <c r="BN254"/>
      <c r="BO254"/>
      <c r="BP254"/>
      <c r="BQ254"/>
      <c r="BR254"/>
      <c r="BS254" s="41"/>
    </row>
    <row r="255" spans="1:71" x14ac:dyDescent="0.2">
      <c r="A255" s="40" t="str">
        <f t="shared" si="13"/>
        <v/>
      </c>
      <c r="B255" s="40"/>
      <c r="C255" s="40"/>
      <c r="D255" s="40"/>
      <c r="E255" s="40"/>
      <c r="F255"/>
      <c r="G255"/>
      <c r="H255"/>
      <c r="I255"/>
      <c r="J255"/>
      <c r="K255"/>
      <c r="L255" s="37"/>
      <c r="M255"/>
      <c r="N255"/>
      <c r="O255"/>
      <c r="P255"/>
      <c r="Q255"/>
      <c r="R255"/>
      <c r="S255"/>
      <c r="T255"/>
      <c r="U255"/>
      <c r="V255"/>
      <c r="W255" s="37"/>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s="41"/>
    </row>
    <row r="256" spans="1:71" x14ac:dyDescent="0.2">
      <c r="A256" s="40" t="str">
        <f t="shared" si="13"/>
        <v/>
      </c>
      <c r="B256" s="40"/>
      <c r="C256" s="40"/>
      <c r="D256" s="40"/>
      <c r="E256" s="40"/>
      <c r="F256"/>
      <c r="G256"/>
      <c r="H256"/>
      <c r="I256"/>
      <c r="J256"/>
      <c r="K256"/>
      <c r="L256"/>
      <c r="M256"/>
      <c r="N256"/>
      <c r="O256"/>
      <c r="P256"/>
      <c r="Q256"/>
      <c r="R256"/>
      <c r="S256"/>
      <c r="T256"/>
      <c r="U256"/>
      <c r="V256"/>
      <c r="W256"/>
      <c r="X256"/>
      <c r="Y256"/>
      <c r="Z256"/>
      <c r="AA256"/>
      <c r="AB256"/>
      <c r="AC256"/>
      <c r="AD256"/>
      <c r="AE256"/>
      <c r="AF256"/>
      <c r="AG256"/>
      <c r="AH256"/>
      <c r="AI256"/>
      <c r="AJ256" s="37"/>
      <c r="AK256"/>
      <c r="AL256"/>
      <c r="AM256"/>
      <c r="AN256"/>
      <c r="AO256"/>
      <c r="AP256"/>
      <c r="AQ256"/>
      <c r="AR256"/>
      <c r="AS256"/>
      <c r="AT256"/>
      <c r="AU256"/>
      <c r="AV256"/>
      <c r="AW256"/>
      <c r="AX256"/>
      <c r="AY256"/>
      <c r="AZ256" s="37"/>
      <c r="BA256"/>
      <c r="BB256"/>
      <c r="BC256"/>
      <c r="BD256"/>
      <c r="BE256"/>
      <c r="BF256"/>
      <c r="BG256"/>
      <c r="BH256"/>
      <c r="BI256"/>
      <c r="BJ256"/>
      <c r="BK256"/>
      <c r="BL256"/>
      <c r="BM256"/>
      <c r="BN256"/>
      <c r="BO256"/>
      <c r="BP256"/>
      <c r="BQ256"/>
      <c r="BR256"/>
      <c r="BS256" s="41"/>
    </row>
    <row r="257" spans="1:71" x14ac:dyDescent="0.2">
      <c r="A257" s="40" t="str">
        <f t="shared" si="13"/>
        <v/>
      </c>
      <c r="B257" s="40"/>
      <c r="C257" s="40"/>
      <c r="D257" s="40"/>
      <c r="E257" s="40"/>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s="37"/>
      <c r="AW257"/>
      <c r="AX257"/>
      <c r="AY257"/>
      <c r="AZ257"/>
      <c r="BA257"/>
      <c r="BB257"/>
      <c r="BC257"/>
      <c r="BD257"/>
      <c r="BE257"/>
      <c r="BF257"/>
      <c r="BG257"/>
      <c r="BH257"/>
      <c r="BI257"/>
      <c r="BJ257"/>
      <c r="BK257"/>
      <c r="BL257"/>
      <c r="BM257"/>
      <c r="BN257"/>
      <c r="BO257"/>
      <c r="BP257"/>
      <c r="BQ257"/>
      <c r="BR257"/>
      <c r="BS257" s="41"/>
    </row>
    <row r="258" spans="1:71" x14ac:dyDescent="0.2">
      <c r="A258" s="40" t="str">
        <f t="shared" si="13"/>
        <v/>
      </c>
      <c r="B258" s="40"/>
      <c r="C258" s="40"/>
      <c r="D258" s="40"/>
      <c r="E258" s="40"/>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s="37"/>
      <c r="AQ258"/>
      <c r="AR258"/>
      <c r="AS258"/>
      <c r="AT258"/>
      <c r="AU258"/>
      <c r="AV258" s="37"/>
      <c r="AW258"/>
      <c r="AX258"/>
      <c r="AY258"/>
      <c r="AZ258"/>
      <c r="BA258"/>
      <c r="BB258"/>
      <c r="BC258"/>
      <c r="BD258" s="37"/>
      <c r="BE258"/>
      <c r="BF258"/>
      <c r="BG258"/>
      <c r="BH258"/>
      <c r="BI258" s="37"/>
      <c r="BJ258" s="37"/>
      <c r="BK258"/>
      <c r="BL258"/>
      <c r="BM258" s="37"/>
      <c r="BN258"/>
      <c r="BO258"/>
      <c r="BP258"/>
      <c r="BQ258"/>
      <c r="BR258"/>
      <c r="BS258" s="41"/>
    </row>
    <row r="259" spans="1:71" x14ac:dyDescent="0.2">
      <c r="A259" s="40" t="str">
        <f t="shared" ref="A259:A322" si="14">B259&amp;C259</f>
        <v/>
      </c>
      <c r="B259" s="40"/>
      <c r="C259" s="40"/>
      <c r="D259" s="40"/>
      <c r="E259" s="40"/>
      <c r="F259"/>
      <c r="G259"/>
      <c r="H259"/>
      <c r="I259"/>
      <c r="J259"/>
      <c r="K259"/>
      <c r="L259"/>
      <c r="M259"/>
      <c r="N259"/>
      <c r="O259"/>
      <c r="P259"/>
      <c r="Q259"/>
      <c r="R259"/>
      <c r="S259"/>
      <c r="T259"/>
      <c r="U259"/>
      <c r="V259"/>
      <c r="W259"/>
      <c r="X259"/>
      <c r="Y259" s="37"/>
      <c r="Z259"/>
      <c r="AA259"/>
      <c r="AB259"/>
      <c r="AC259"/>
      <c r="AD259"/>
      <c r="AE259" s="37"/>
      <c r="AF259"/>
      <c r="AG259"/>
      <c r="AH259"/>
      <c r="AI259"/>
      <c r="AJ259" s="37"/>
      <c r="AK259"/>
      <c r="AL259"/>
      <c r="AM259"/>
      <c r="AN259"/>
      <c r="AO259" s="37"/>
      <c r="AP259" s="37"/>
      <c r="AQ259"/>
      <c r="AR259" s="37"/>
      <c r="AS259" s="37"/>
      <c r="AT259"/>
      <c r="AU259"/>
      <c r="AV259" s="37"/>
      <c r="AW259"/>
      <c r="AX259" s="37"/>
      <c r="AY259"/>
      <c r="AZ259" s="37"/>
      <c r="BA259" s="37"/>
      <c r="BB259"/>
      <c r="BC259" s="37"/>
      <c r="BD259" s="37"/>
      <c r="BE259"/>
      <c r="BF259"/>
      <c r="BG259" s="37"/>
      <c r="BH259"/>
      <c r="BI259" s="37"/>
      <c r="BJ259"/>
      <c r="BK259" s="37"/>
      <c r="BL259"/>
      <c r="BM259" s="37"/>
      <c r="BN259"/>
      <c r="BO259"/>
      <c r="BP259"/>
      <c r="BQ259"/>
      <c r="BR259" s="37"/>
      <c r="BS259" s="41"/>
    </row>
    <row r="260" spans="1:71" x14ac:dyDescent="0.2">
      <c r="A260" s="40" t="str">
        <f t="shared" si="14"/>
        <v/>
      </c>
      <c r="B260" s="40"/>
      <c r="C260" s="40"/>
      <c r="D260" s="40"/>
      <c r="E260" s="4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s="37"/>
      <c r="BH260"/>
      <c r="BI260"/>
      <c r="BJ260"/>
      <c r="BK260"/>
      <c r="BL260"/>
      <c r="BM260"/>
      <c r="BN260"/>
      <c r="BO260"/>
      <c r="BP260"/>
      <c r="BQ260"/>
      <c r="BR260"/>
      <c r="BS260" s="41"/>
    </row>
    <row r="261" spans="1:71" x14ac:dyDescent="0.2">
      <c r="A261" s="40" t="str">
        <f t="shared" si="14"/>
        <v/>
      </c>
      <c r="B261" s="40"/>
      <c r="C261" s="40"/>
      <c r="D261" s="40"/>
      <c r="E261" s="40"/>
      <c r="F261"/>
      <c r="G261"/>
      <c r="H261"/>
      <c r="I261" s="37"/>
      <c r="J261"/>
      <c r="K261"/>
      <c r="L261"/>
      <c r="M261"/>
      <c r="N261"/>
      <c r="O261"/>
      <c r="P261"/>
      <c r="Q261"/>
      <c r="R261"/>
      <c r="S261"/>
      <c r="T261"/>
      <c r="U261"/>
      <c r="V261"/>
      <c r="W261"/>
      <c r="X261"/>
      <c r="Y261"/>
      <c r="Z261"/>
      <c r="AA261"/>
      <c r="AB261"/>
      <c r="AC261" s="37"/>
      <c r="AD261"/>
      <c r="AE261"/>
      <c r="AF261"/>
      <c r="AG261" s="37"/>
      <c r="AH261"/>
      <c r="AI261"/>
      <c r="AJ261"/>
      <c r="AK261"/>
      <c r="AL261"/>
      <c r="AM261" s="37"/>
      <c r="AN261"/>
      <c r="AO261"/>
      <c r="AP261" s="37"/>
      <c r="AQ261"/>
      <c r="AR261" s="37"/>
      <c r="AS261" s="37"/>
      <c r="AT261"/>
      <c r="AU261"/>
      <c r="AV261" s="37"/>
      <c r="AW261"/>
      <c r="AX261" s="37"/>
      <c r="AY261"/>
      <c r="AZ261" s="37"/>
      <c r="BA261"/>
      <c r="BB261"/>
      <c r="BC261"/>
      <c r="BD261"/>
      <c r="BE261"/>
      <c r="BF261" s="37"/>
      <c r="BG261"/>
      <c r="BH261"/>
      <c r="BI261" s="37"/>
      <c r="BJ261"/>
      <c r="BK261"/>
      <c r="BL261" s="37"/>
      <c r="BM261" s="37"/>
      <c r="BN261"/>
      <c r="BO261"/>
      <c r="BP261"/>
      <c r="BQ261"/>
      <c r="BR261"/>
      <c r="BS261" s="41"/>
    </row>
    <row r="262" spans="1:71" x14ac:dyDescent="0.2">
      <c r="A262" s="40" t="str">
        <f t="shared" si="14"/>
        <v/>
      </c>
      <c r="B262" s="40"/>
      <c r="C262" s="40"/>
      <c r="D262" s="40"/>
      <c r="E262" s="40"/>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s="37"/>
      <c r="BJ262"/>
      <c r="BK262"/>
      <c r="BL262"/>
      <c r="BM262"/>
      <c r="BN262"/>
      <c r="BO262"/>
      <c r="BP262"/>
      <c r="BQ262"/>
      <c r="BR262"/>
      <c r="BS262" s="41"/>
    </row>
    <row r="263" spans="1:71" x14ac:dyDescent="0.2">
      <c r="A263" s="40" t="str">
        <f t="shared" si="14"/>
        <v/>
      </c>
      <c r="B263" s="40"/>
      <c r="C263" s="40"/>
      <c r="D263" s="40"/>
      <c r="E263" s="40"/>
      <c r="F263"/>
      <c r="G263"/>
      <c r="H263"/>
      <c r="I263"/>
      <c r="J263"/>
      <c r="K263"/>
      <c r="L263"/>
      <c r="M263"/>
      <c r="N263"/>
      <c r="O263"/>
      <c r="P263"/>
      <c r="Q263"/>
      <c r="R263"/>
      <c r="S263"/>
      <c r="T263"/>
      <c r="U263"/>
      <c r="V263"/>
      <c r="W263"/>
      <c r="X263"/>
      <c r="Y263"/>
      <c r="Z263" s="37"/>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s="41"/>
    </row>
    <row r="264" spans="1:71" x14ac:dyDescent="0.2">
      <c r="A264" s="40" t="str">
        <f t="shared" si="14"/>
        <v/>
      </c>
      <c r="B264" s="40"/>
      <c r="C264" s="40"/>
      <c r="D264" s="40"/>
      <c r="E264" s="40"/>
      <c r="F264"/>
      <c r="G264"/>
      <c r="H264" s="37"/>
      <c r="I264" s="37"/>
      <c r="J264"/>
      <c r="K264"/>
      <c r="L264"/>
      <c r="M264"/>
      <c r="N264"/>
      <c r="O264"/>
      <c r="P264"/>
      <c r="Q264"/>
      <c r="R264"/>
      <c r="S264" s="37"/>
      <c r="T264"/>
      <c r="U264"/>
      <c r="V264"/>
      <c r="W264"/>
      <c r="X264"/>
      <c r="Y264" s="37"/>
      <c r="Z264"/>
      <c r="AA264"/>
      <c r="AB264"/>
      <c r="AC264"/>
      <c r="AD264"/>
      <c r="AE264"/>
      <c r="AF264" s="37"/>
      <c r="AG264"/>
      <c r="AH264"/>
      <c r="AI264"/>
      <c r="AJ264" s="37"/>
      <c r="AK264"/>
      <c r="AL264"/>
      <c r="AM264"/>
      <c r="AN264"/>
      <c r="AO264" s="37"/>
      <c r="AP264" s="37"/>
      <c r="AQ264" s="37"/>
      <c r="AR264" s="37"/>
      <c r="AS264"/>
      <c r="AT264"/>
      <c r="AU264"/>
      <c r="AV264"/>
      <c r="AW264"/>
      <c r="AX264" s="37"/>
      <c r="AY264"/>
      <c r="AZ264" s="37"/>
      <c r="BA264"/>
      <c r="BB264" s="37"/>
      <c r="BC264" s="37"/>
      <c r="BD264" s="37"/>
      <c r="BE264"/>
      <c r="BF264"/>
      <c r="BG264" s="37"/>
      <c r="BH264"/>
      <c r="BI264" s="37"/>
      <c r="BJ264" s="37"/>
      <c r="BK264" s="37"/>
      <c r="BL264"/>
      <c r="BM264" s="37"/>
      <c r="BN264"/>
      <c r="BO264"/>
      <c r="BP264"/>
      <c r="BQ264"/>
      <c r="BR264"/>
      <c r="BS264" s="41"/>
    </row>
    <row r="265" spans="1:71" x14ac:dyDescent="0.2">
      <c r="A265" s="40" t="str">
        <f t="shared" si="14"/>
        <v/>
      </c>
      <c r="B265" s="40"/>
      <c r="C265" s="40"/>
      <c r="D265" s="40"/>
      <c r="E265" s="40"/>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s="37"/>
      <c r="AP265"/>
      <c r="AQ265"/>
      <c r="AR265" s="37"/>
      <c r="AS265"/>
      <c r="AT265"/>
      <c r="AU265"/>
      <c r="AV265" s="37"/>
      <c r="AW265" s="37"/>
      <c r="AX265" s="37"/>
      <c r="AY265"/>
      <c r="AZ265" s="37"/>
      <c r="BA265"/>
      <c r="BB265"/>
      <c r="BC265" s="37"/>
      <c r="BD265"/>
      <c r="BE265"/>
      <c r="BF265" s="37"/>
      <c r="BG265"/>
      <c r="BH265"/>
      <c r="BI265"/>
      <c r="BJ265"/>
      <c r="BK265" s="37"/>
      <c r="BL265"/>
      <c r="BM265" s="37"/>
      <c r="BN265"/>
      <c r="BO265"/>
      <c r="BP265"/>
      <c r="BQ265"/>
      <c r="BR265" s="37"/>
      <c r="BS265" s="41"/>
    </row>
    <row r="266" spans="1:71" x14ac:dyDescent="0.2">
      <c r="A266" s="40" t="str">
        <f t="shared" si="14"/>
        <v/>
      </c>
      <c r="B266" s="40"/>
      <c r="C266" s="40"/>
      <c r="D266" s="40"/>
      <c r="E266" s="40"/>
      <c r="F266"/>
      <c r="G266"/>
      <c r="H266"/>
      <c r="I266"/>
      <c r="J266"/>
      <c r="K266"/>
      <c r="L266"/>
      <c r="M266"/>
      <c r="N266"/>
      <c r="O266"/>
      <c r="P266"/>
      <c r="Q266"/>
      <c r="R266"/>
      <c r="S266"/>
      <c r="T266"/>
      <c r="U266"/>
      <c r="V266"/>
      <c r="W266"/>
      <c r="X266"/>
      <c r="Y266"/>
      <c r="Z266"/>
      <c r="AA266"/>
      <c r="AB266"/>
      <c r="AC266"/>
      <c r="AD266"/>
      <c r="AE266"/>
      <c r="AF266" s="37"/>
      <c r="AG266"/>
      <c r="AH266" s="37"/>
      <c r="AI266" s="37"/>
      <c r="AJ266"/>
      <c r="AK266"/>
      <c r="AL266"/>
      <c r="AM266"/>
      <c r="AN266"/>
      <c r="AO266" s="37"/>
      <c r="AP266"/>
      <c r="AQ266"/>
      <c r="AR266"/>
      <c r="AS266"/>
      <c r="AT266"/>
      <c r="AU266"/>
      <c r="AV266" s="37"/>
      <c r="AW266"/>
      <c r="AX266"/>
      <c r="AY266"/>
      <c r="AZ266"/>
      <c r="BA266" s="37"/>
      <c r="BB266"/>
      <c r="BC266"/>
      <c r="BD266"/>
      <c r="BE266"/>
      <c r="BF266"/>
      <c r="BG266" s="37"/>
      <c r="BH266" s="37"/>
      <c r="BI266" s="37"/>
      <c r="BJ266"/>
      <c r="BK266"/>
      <c r="BL266"/>
      <c r="BM266" s="37"/>
      <c r="BN266"/>
      <c r="BO266"/>
      <c r="BP266"/>
      <c r="BQ266"/>
      <c r="BR266"/>
      <c r="BS266" s="41"/>
    </row>
    <row r="267" spans="1:71" x14ac:dyDescent="0.2">
      <c r="A267" s="40" t="str">
        <f t="shared" si="14"/>
        <v/>
      </c>
      <c r="B267" s="40"/>
      <c r="C267" s="40"/>
      <c r="D267" s="40"/>
      <c r="E267" s="40"/>
      <c r="F267"/>
      <c r="G267"/>
      <c r="H267"/>
      <c r="I267"/>
      <c r="J267"/>
      <c r="K267" s="37"/>
      <c r="L267"/>
      <c r="M267"/>
      <c r="N267"/>
      <c r="O267"/>
      <c r="P267"/>
      <c r="Q267" s="37"/>
      <c r="R267"/>
      <c r="S267"/>
      <c r="T267"/>
      <c r="U267"/>
      <c r="V267"/>
      <c r="W267"/>
      <c r="X267"/>
      <c r="Y267"/>
      <c r="Z267"/>
      <c r="AA267"/>
      <c r="AB267"/>
      <c r="AC267"/>
      <c r="AD267"/>
      <c r="AE267"/>
      <c r="AF267"/>
      <c r="AG267"/>
      <c r="AH267"/>
      <c r="AI267"/>
      <c r="AJ267"/>
      <c r="AK267"/>
      <c r="AL267"/>
      <c r="AM267" s="37"/>
      <c r="AN267"/>
      <c r="AO267"/>
      <c r="AP267"/>
      <c r="AQ267"/>
      <c r="AR267"/>
      <c r="AS267"/>
      <c r="AT267"/>
      <c r="AU267"/>
      <c r="AV267"/>
      <c r="AW267"/>
      <c r="AX267"/>
      <c r="AY267"/>
      <c r="AZ267"/>
      <c r="BA267" s="37"/>
      <c r="BB267"/>
      <c r="BC267"/>
      <c r="BD267"/>
      <c r="BE267"/>
      <c r="BF267"/>
      <c r="BG267"/>
      <c r="BH267"/>
      <c r="BI267"/>
      <c r="BJ267"/>
      <c r="BK267"/>
      <c r="BL267"/>
      <c r="BM267"/>
      <c r="BN267"/>
      <c r="BO267"/>
      <c r="BP267"/>
      <c r="BQ267"/>
      <c r="BR267"/>
      <c r="BS267" s="41"/>
    </row>
    <row r="268" spans="1:71" x14ac:dyDescent="0.2">
      <c r="A268" s="40" t="str">
        <f t="shared" si="14"/>
        <v/>
      </c>
      <c r="B268" s="40"/>
      <c r="C268" s="40"/>
      <c r="D268" s="40"/>
      <c r="E268" s="40"/>
      <c r="F268"/>
      <c r="G268"/>
      <c r="H268"/>
      <c r="I268"/>
      <c r="J268"/>
      <c r="K268"/>
      <c r="L268"/>
      <c r="M268"/>
      <c r="N268"/>
      <c r="O268"/>
      <c r="P268"/>
      <c r="Q268"/>
      <c r="R268"/>
      <c r="S268"/>
      <c r="T268"/>
      <c r="U268"/>
      <c r="V268"/>
      <c r="W268"/>
      <c r="X268"/>
      <c r="Y268"/>
      <c r="Z268" s="37"/>
      <c r="AA268"/>
      <c r="AB268"/>
      <c r="AC268"/>
      <c r="AD268"/>
      <c r="AE268"/>
      <c r="AF268"/>
      <c r="AG268"/>
      <c r="AH268"/>
      <c r="AI268"/>
      <c r="AJ268"/>
      <c r="AK268"/>
      <c r="AL268"/>
      <c r="AM268"/>
      <c r="AN268"/>
      <c r="AO268"/>
      <c r="AP268"/>
      <c r="AQ268"/>
      <c r="AR268"/>
      <c r="AS268"/>
      <c r="AT268"/>
      <c r="AU268"/>
      <c r="AV268"/>
      <c r="AW268"/>
      <c r="AX268"/>
      <c r="AY268"/>
      <c r="AZ268" s="37"/>
      <c r="BA268"/>
      <c r="BB268"/>
      <c r="BC268"/>
      <c r="BD268"/>
      <c r="BE268"/>
      <c r="BF268"/>
      <c r="BG268"/>
      <c r="BH268"/>
      <c r="BI268"/>
      <c r="BJ268"/>
      <c r="BK268"/>
      <c r="BL268"/>
      <c r="BM268"/>
      <c r="BN268"/>
      <c r="BO268"/>
      <c r="BP268"/>
      <c r="BQ268"/>
      <c r="BR268"/>
      <c r="BS268" s="41"/>
    </row>
    <row r="269" spans="1:71" x14ac:dyDescent="0.2">
      <c r="A269" s="40" t="str">
        <f t="shared" si="14"/>
        <v/>
      </c>
      <c r="B269" s="40"/>
      <c r="C269" s="40"/>
      <c r="D269" s="40"/>
      <c r="E269" s="40"/>
      <c r="F269"/>
      <c r="G269"/>
      <c r="H269"/>
      <c r="I269"/>
      <c r="J269"/>
      <c r="K269" s="37"/>
      <c r="L269"/>
      <c r="M269"/>
      <c r="N269"/>
      <c r="O269"/>
      <c r="P269"/>
      <c r="Q269"/>
      <c r="R269"/>
      <c r="S269"/>
      <c r="T269"/>
      <c r="U269"/>
      <c r="V269" s="37"/>
      <c r="W269"/>
      <c r="X269"/>
      <c r="Y269"/>
      <c r="Z269"/>
      <c r="AA269"/>
      <c r="AB269"/>
      <c r="AC269"/>
      <c r="AD269"/>
      <c r="AE269"/>
      <c r="AF269"/>
      <c r="AG269"/>
      <c r="AH269"/>
      <c r="AI269"/>
      <c r="AJ269"/>
      <c r="AK269"/>
      <c r="AL269"/>
      <c r="AM269"/>
      <c r="AN269"/>
      <c r="AO269"/>
      <c r="AP269"/>
      <c r="AQ269"/>
      <c r="AR269" s="37"/>
      <c r="AS269" s="37"/>
      <c r="AT269"/>
      <c r="AU269"/>
      <c r="AV269"/>
      <c r="AW269"/>
      <c r="AX269"/>
      <c r="AY269"/>
      <c r="AZ269"/>
      <c r="BA269"/>
      <c r="BB269"/>
      <c r="BC269"/>
      <c r="BD269"/>
      <c r="BE269"/>
      <c r="BF269"/>
      <c r="BG269"/>
      <c r="BH269"/>
      <c r="BI269" s="37"/>
      <c r="BJ269" s="37"/>
      <c r="BK269"/>
      <c r="BL269"/>
      <c r="BM269" s="37"/>
      <c r="BN269"/>
      <c r="BO269"/>
      <c r="BP269"/>
      <c r="BQ269"/>
      <c r="BR269"/>
      <c r="BS269" s="41"/>
    </row>
    <row r="270" spans="1:71" x14ac:dyDescent="0.2">
      <c r="A270" s="40" t="str">
        <f t="shared" si="14"/>
        <v/>
      </c>
      <c r="B270" s="40"/>
      <c r="C270" s="40"/>
      <c r="D270" s="54"/>
      <c r="E270" s="40"/>
      <c r="F270"/>
      <c r="G270"/>
      <c r="H270"/>
      <c r="I270"/>
      <c r="J270"/>
      <c r="K270"/>
      <c r="L270"/>
      <c r="M270"/>
      <c r="N270"/>
      <c r="O270"/>
      <c r="P270"/>
      <c r="Q270"/>
      <c r="R270"/>
      <c r="S270"/>
      <c r="T270"/>
      <c r="U270"/>
      <c r="V270"/>
      <c r="W270"/>
      <c r="X270"/>
      <c r="Y270"/>
      <c r="Z270"/>
      <c r="AA270"/>
      <c r="AB270"/>
      <c r="AC270"/>
      <c r="AD270"/>
      <c r="AE270"/>
      <c r="AF270" s="37"/>
      <c r="AG270"/>
      <c r="AH270"/>
      <c r="AI270"/>
      <c r="AJ270" s="37"/>
      <c r="AK270"/>
      <c r="AL270"/>
      <c r="AM270"/>
      <c r="AN270"/>
      <c r="AO270"/>
      <c r="AP270"/>
      <c r="AQ270"/>
      <c r="AR270"/>
      <c r="AS270"/>
      <c r="AT270"/>
      <c r="AU270"/>
      <c r="AV270"/>
      <c r="AW270"/>
      <c r="AX270"/>
      <c r="AY270"/>
      <c r="AZ270"/>
      <c r="BA270" s="37"/>
      <c r="BB270"/>
      <c r="BC270" s="37"/>
      <c r="BD270"/>
      <c r="BE270" s="37"/>
      <c r="BF270"/>
      <c r="BG270"/>
      <c r="BH270"/>
      <c r="BI270" s="37"/>
      <c r="BJ270"/>
      <c r="BK270" s="37"/>
      <c r="BL270"/>
      <c r="BM270" s="37"/>
      <c r="BN270"/>
      <c r="BO270"/>
      <c r="BP270"/>
      <c r="BQ270"/>
      <c r="BR270"/>
      <c r="BS270" s="41"/>
    </row>
    <row r="271" spans="1:71" x14ac:dyDescent="0.2">
      <c r="A271" s="40" t="str">
        <f t="shared" si="14"/>
        <v/>
      </c>
      <c r="B271" s="40"/>
      <c r="C271" s="40"/>
      <c r="D271" s="40"/>
      <c r="E271" s="40"/>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s="37"/>
      <c r="AX271"/>
      <c r="AY271"/>
      <c r="AZ271"/>
      <c r="BA271"/>
      <c r="BB271"/>
      <c r="BC271" s="37"/>
      <c r="BD271"/>
      <c r="BE271"/>
      <c r="BF271"/>
      <c r="BG271"/>
      <c r="BH271" s="37"/>
      <c r="BI271" s="37"/>
      <c r="BJ271"/>
      <c r="BK271"/>
      <c r="BL271"/>
      <c r="BM271" s="37"/>
      <c r="BN271"/>
      <c r="BO271"/>
      <c r="BP271"/>
      <c r="BQ271"/>
      <c r="BR271"/>
      <c r="BS271" s="41"/>
    </row>
    <row r="272" spans="1:71" x14ac:dyDescent="0.2">
      <c r="A272" s="40" t="str">
        <f t="shared" si="14"/>
        <v/>
      </c>
      <c r="B272" s="40"/>
      <c r="C272" s="40"/>
      <c r="D272" s="40"/>
      <c r="E272" s="40"/>
      <c r="F272"/>
      <c r="G272"/>
      <c r="H272" s="37"/>
      <c r="I272" s="37"/>
      <c r="J272" s="37"/>
      <c r="K272" s="37"/>
      <c r="L272" s="37"/>
      <c r="M272" s="37"/>
      <c r="N272" s="37"/>
      <c r="O272"/>
      <c r="P272"/>
      <c r="Q272" s="37"/>
      <c r="R272"/>
      <c r="S272"/>
      <c r="T272"/>
      <c r="U272"/>
      <c r="V272" s="37"/>
      <c r="W272"/>
      <c r="X272" s="37"/>
      <c r="Y272"/>
      <c r="Z272"/>
      <c r="AA272"/>
      <c r="AB272"/>
      <c r="AC272" s="37"/>
      <c r="AD272"/>
      <c r="AE272" s="37"/>
      <c r="AF272"/>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c r="BO272"/>
      <c r="BP272"/>
      <c r="BQ272"/>
      <c r="BR272" s="37"/>
      <c r="BS272" s="41"/>
    </row>
    <row r="273" spans="1:71" x14ac:dyDescent="0.2">
      <c r="A273" s="40" t="str">
        <f t="shared" si="14"/>
        <v/>
      </c>
      <c r="B273" s="40"/>
      <c r="C273" s="40"/>
      <c r="D273" s="40"/>
      <c r="E273" s="40"/>
      <c r="F273" s="37"/>
      <c r="G273" s="37"/>
      <c r="H273" s="37"/>
      <c r="I273" s="37"/>
      <c r="J273" s="37"/>
      <c r="K273" s="37"/>
      <c r="L273" s="37"/>
      <c r="M273" s="37"/>
      <c r="N273" s="37"/>
      <c r="O273" s="37"/>
      <c r="P273"/>
      <c r="Q273" s="37"/>
      <c r="R273" s="37"/>
      <c r="S273" s="37"/>
      <c r="T273" s="37"/>
      <c r="U273" s="37"/>
      <c r="V273" s="37"/>
      <c r="W273"/>
      <c r="X273" s="37"/>
      <c r="Y273"/>
      <c r="Z273" s="37"/>
      <c r="AA273"/>
      <c r="AB273"/>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c r="BQ273"/>
      <c r="BR273" s="37"/>
      <c r="BS273" s="41"/>
    </row>
    <row r="274" spans="1:71" x14ac:dyDescent="0.2">
      <c r="A274" s="40" t="str">
        <f t="shared" si="14"/>
        <v/>
      </c>
      <c r="B274" s="40"/>
      <c r="C274" s="40"/>
      <c r="D274" s="40"/>
      <c r="E274" s="40"/>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s="37"/>
      <c r="AX274"/>
      <c r="AY274"/>
      <c r="AZ274" s="37"/>
      <c r="BA274"/>
      <c r="BB274" s="37"/>
      <c r="BC274" s="37"/>
      <c r="BD274"/>
      <c r="BE274"/>
      <c r="BF274"/>
      <c r="BG274"/>
      <c r="BH274"/>
      <c r="BI274"/>
      <c r="BJ274"/>
      <c r="BK274" s="37"/>
      <c r="BL274"/>
      <c r="BM274"/>
      <c r="BN274"/>
      <c r="BO274"/>
      <c r="BP274"/>
      <c r="BQ274"/>
      <c r="BR274"/>
      <c r="BS274" s="41"/>
    </row>
    <row r="275" spans="1:71" x14ac:dyDescent="0.2">
      <c r="A275" s="40" t="str">
        <f t="shared" si="14"/>
        <v/>
      </c>
      <c r="B275" s="40"/>
      <c r="C275" s="40"/>
      <c r="D275" s="40"/>
      <c r="E275" s="40"/>
      <c r="F275"/>
      <c r="G275"/>
      <c r="H275"/>
      <c r="I275"/>
      <c r="J275"/>
      <c r="K275"/>
      <c r="L275"/>
      <c r="M275"/>
      <c r="N275"/>
      <c r="O275"/>
      <c r="P275"/>
      <c r="Q275"/>
      <c r="R275"/>
      <c r="S275"/>
      <c r="T275"/>
      <c r="U275"/>
      <c r="V275"/>
      <c r="W275"/>
      <c r="X275"/>
      <c r="Y275"/>
      <c r="Z275"/>
      <c r="AA275"/>
      <c r="AB275"/>
      <c r="AC275"/>
      <c r="AD275"/>
      <c r="AE275"/>
      <c r="AF275"/>
      <c r="AG275"/>
      <c r="AH275" s="37"/>
      <c r="AI275" s="37"/>
      <c r="AJ275"/>
      <c r="AK275" s="37"/>
      <c r="AL275"/>
      <c r="AM275"/>
      <c r="AN275"/>
      <c r="AO275"/>
      <c r="AP275"/>
      <c r="AQ275"/>
      <c r="AR275" s="37"/>
      <c r="AS275"/>
      <c r="AT275"/>
      <c r="AU275"/>
      <c r="AV275" s="37"/>
      <c r="AW275"/>
      <c r="AX275" s="37"/>
      <c r="AY275"/>
      <c r="AZ275" s="37"/>
      <c r="BA275"/>
      <c r="BB275" s="37"/>
      <c r="BC275" s="37"/>
      <c r="BD275" s="37"/>
      <c r="BE275"/>
      <c r="BF275"/>
      <c r="BG275"/>
      <c r="BH275"/>
      <c r="BI275"/>
      <c r="BJ275"/>
      <c r="BK275" s="37"/>
      <c r="BL275" s="37"/>
      <c r="BM275" s="37"/>
      <c r="BN275"/>
      <c r="BO275"/>
      <c r="BP275"/>
      <c r="BQ275"/>
      <c r="BR275" s="37"/>
      <c r="BS275" s="41"/>
    </row>
    <row r="276" spans="1:71" x14ac:dyDescent="0.2">
      <c r="A276" s="40" t="str">
        <f t="shared" si="14"/>
        <v/>
      </c>
      <c r="B276" s="40"/>
      <c r="C276" s="40"/>
      <c r="D276" s="40"/>
      <c r="E276" s="40"/>
      <c r="F276"/>
      <c r="G276"/>
      <c r="H276"/>
      <c r="I276"/>
      <c r="J276"/>
      <c r="K276"/>
      <c r="L276"/>
      <c r="M276"/>
      <c r="N276"/>
      <c r="O276"/>
      <c r="P276"/>
      <c r="Q276"/>
      <c r="R276"/>
      <c r="S276"/>
      <c r="T276"/>
      <c r="U276"/>
      <c r="V276"/>
      <c r="W276" s="37"/>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s="37"/>
      <c r="BJ276"/>
      <c r="BK276"/>
      <c r="BL276"/>
      <c r="BM276"/>
      <c r="BN276"/>
      <c r="BO276"/>
      <c r="BP276"/>
      <c r="BQ276"/>
      <c r="BR276"/>
      <c r="BS276" s="41"/>
    </row>
    <row r="277" spans="1:71" x14ac:dyDescent="0.2">
      <c r="A277" s="40" t="str">
        <f t="shared" si="14"/>
        <v/>
      </c>
      <c r="B277" s="40"/>
      <c r="C277" s="40"/>
      <c r="D277" s="40"/>
      <c r="E277" s="40"/>
      <c r="F277"/>
      <c r="G277"/>
      <c r="H277"/>
      <c r="I277" s="37"/>
      <c r="J277"/>
      <c r="K277" s="37"/>
      <c r="L277"/>
      <c r="M277"/>
      <c r="N277"/>
      <c r="O277"/>
      <c r="P277"/>
      <c r="Q277"/>
      <c r="R277"/>
      <c r="S277"/>
      <c r="T277"/>
      <c r="U277"/>
      <c r="V277"/>
      <c r="W277"/>
      <c r="X277" s="37"/>
      <c r="Y277"/>
      <c r="Z277"/>
      <c r="AA277"/>
      <c r="AB277"/>
      <c r="AC277"/>
      <c r="AD277"/>
      <c r="AE277"/>
      <c r="AF277" s="37"/>
      <c r="AG277"/>
      <c r="AH277"/>
      <c r="AI277"/>
      <c r="AJ277"/>
      <c r="AK277"/>
      <c r="AL277"/>
      <c r="AM277"/>
      <c r="AN277"/>
      <c r="AO277"/>
      <c r="AP277" s="37"/>
      <c r="AQ277"/>
      <c r="AR277" s="37"/>
      <c r="AS277" s="37"/>
      <c r="AT277"/>
      <c r="AU277"/>
      <c r="AV277" s="37"/>
      <c r="AW277"/>
      <c r="AX277"/>
      <c r="AY277"/>
      <c r="AZ277"/>
      <c r="BA277"/>
      <c r="BB277"/>
      <c r="BC277" s="37"/>
      <c r="BD277"/>
      <c r="BE277"/>
      <c r="BF277" s="37"/>
      <c r="BG277" s="37"/>
      <c r="BH277" s="37"/>
      <c r="BI277" s="37"/>
      <c r="BJ277" s="37"/>
      <c r="BK277"/>
      <c r="BL277"/>
      <c r="BM277" s="37"/>
      <c r="BN277"/>
      <c r="BO277"/>
      <c r="BP277"/>
      <c r="BQ277"/>
      <c r="BR277"/>
      <c r="BS277" s="41"/>
    </row>
    <row r="278" spans="1:71" x14ac:dyDescent="0.2">
      <c r="A278" s="40" t="str">
        <f t="shared" si="14"/>
        <v/>
      </c>
      <c r="B278" s="40"/>
      <c r="C278" s="40"/>
      <c r="D278" s="40"/>
      <c r="E278" s="40"/>
      <c r="F278"/>
      <c r="G278"/>
      <c r="H278"/>
      <c r="I278"/>
      <c r="J278"/>
      <c r="K278"/>
      <c r="L278"/>
      <c r="M278" s="37"/>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s="37"/>
      <c r="BI278"/>
      <c r="BJ278"/>
      <c r="BK278"/>
      <c r="BL278"/>
      <c r="BM278"/>
      <c r="BN278"/>
      <c r="BO278"/>
      <c r="BP278"/>
      <c r="BQ278"/>
      <c r="BR278"/>
      <c r="BS278" s="41"/>
    </row>
    <row r="279" spans="1:71" x14ac:dyDescent="0.2">
      <c r="A279" s="40" t="str">
        <f t="shared" si="14"/>
        <v/>
      </c>
      <c r="B279" s="40"/>
      <c r="C279" s="40"/>
      <c r="D279" s="40"/>
      <c r="E279" s="40"/>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s="37"/>
      <c r="BB279"/>
      <c r="BC279"/>
      <c r="BD279"/>
      <c r="BE279"/>
      <c r="BF279"/>
      <c r="BG279"/>
      <c r="BH279"/>
      <c r="BI279"/>
      <c r="BJ279"/>
      <c r="BK279"/>
      <c r="BL279"/>
      <c r="BM279"/>
      <c r="BN279"/>
      <c r="BO279"/>
      <c r="BP279"/>
      <c r="BQ279"/>
      <c r="BR279"/>
      <c r="BS279" s="41"/>
    </row>
    <row r="280" spans="1:71" x14ac:dyDescent="0.2">
      <c r="A280" s="40" t="str">
        <f t="shared" si="14"/>
        <v/>
      </c>
      <c r="B280" s="40"/>
      <c r="C280" s="40"/>
      <c r="D280" s="40"/>
      <c r="E280" s="40"/>
      <c r="F280"/>
      <c r="G280" s="37"/>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s="37"/>
      <c r="AT280"/>
      <c r="AU280"/>
      <c r="AV280"/>
      <c r="AW280"/>
      <c r="AX280"/>
      <c r="AY280"/>
      <c r="AZ280"/>
      <c r="BA280"/>
      <c r="BB280"/>
      <c r="BC280"/>
      <c r="BD280"/>
      <c r="BE280"/>
      <c r="BF280"/>
      <c r="BG280"/>
      <c r="BH280"/>
      <c r="BI280"/>
      <c r="BJ280"/>
      <c r="BK280"/>
      <c r="BL280"/>
      <c r="BM280" s="37"/>
      <c r="BN280"/>
      <c r="BO280"/>
      <c r="BP280"/>
      <c r="BQ280"/>
      <c r="BR280"/>
      <c r="BS280" s="41"/>
    </row>
    <row r="281" spans="1:71" x14ac:dyDescent="0.2">
      <c r="A281" s="40" t="str">
        <f t="shared" si="14"/>
        <v/>
      </c>
      <c r="B281" s="40"/>
      <c r="C281" s="40"/>
      <c r="D281" s="40"/>
      <c r="E281" s="40"/>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s="37"/>
      <c r="AY281"/>
      <c r="AZ281" s="37"/>
      <c r="BA281" s="37"/>
      <c r="BB281"/>
      <c r="BC281"/>
      <c r="BD281"/>
      <c r="BE281"/>
      <c r="BF281"/>
      <c r="BG281"/>
      <c r="BH281"/>
      <c r="BI281" s="37"/>
      <c r="BJ281"/>
      <c r="BK281" s="37"/>
      <c r="BL281" s="37"/>
      <c r="BM281"/>
      <c r="BN281"/>
      <c r="BO281"/>
      <c r="BP281"/>
      <c r="BQ281"/>
      <c r="BR281"/>
      <c r="BS281" s="41"/>
    </row>
    <row r="282" spans="1:71" x14ac:dyDescent="0.2">
      <c r="A282" s="40" t="str">
        <f t="shared" si="14"/>
        <v/>
      </c>
      <c r="B282" s="40"/>
      <c r="C282" s="40"/>
      <c r="D282" s="40"/>
      <c r="E282" s="40"/>
      <c r="F282"/>
      <c r="G282" s="37"/>
      <c r="H282"/>
      <c r="I282" s="37"/>
      <c r="J282"/>
      <c r="K282" s="37"/>
      <c r="L282"/>
      <c r="M282"/>
      <c r="N282" s="37"/>
      <c r="O282"/>
      <c r="P282"/>
      <c r="Q282"/>
      <c r="R282"/>
      <c r="S282"/>
      <c r="T282" s="37"/>
      <c r="U282"/>
      <c r="V282" s="37"/>
      <c r="W282" s="37"/>
      <c r="X282"/>
      <c r="Y282"/>
      <c r="Z282"/>
      <c r="AA282"/>
      <c r="AB282"/>
      <c r="AC282"/>
      <c r="AD282"/>
      <c r="AE282"/>
      <c r="AF282"/>
      <c r="AG282"/>
      <c r="AH282"/>
      <c r="AI282"/>
      <c r="AJ282"/>
      <c r="AK282" s="37"/>
      <c r="AL282"/>
      <c r="AM282"/>
      <c r="AN282"/>
      <c r="AO282" s="37"/>
      <c r="AP282"/>
      <c r="AQ282"/>
      <c r="AR282"/>
      <c r="AS282"/>
      <c r="AT282"/>
      <c r="AU282"/>
      <c r="AV282" s="37"/>
      <c r="AW282" s="37"/>
      <c r="AX282" s="37"/>
      <c r="AY282" s="37"/>
      <c r="AZ282" s="37"/>
      <c r="BA282"/>
      <c r="BB282" s="37"/>
      <c r="BC282" s="37"/>
      <c r="BD282" s="37"/>
      <c r="BE282" s="37"/>
      <c r="BF282" s="37"/>
      <c r="BG282"/>
      <c r="BH282"/>
      <c r="BI282" s="37"/>
      <c r="BJ282"/>
      <c r="BK282" s="37"/>
      <c r="BL282"/>
      <c r="BM282"/>
      <c r="BN282"/>
      <c r="BO282"/>
      <c r="BP282"/>
      <c r="BQ282" s="37"/>
      <c r="BR282"/>
      <c r="BS282" s="41"/>
    </row>
    <row r="283" spans="1:71" x14ac:dyDescent="0.2">
      <c r="A283" s="40" t="str">
        <f t="shared" si="14"/>
        <v/>
      </c>
      <c r="B283" s="40"/>
      <c r="C283" s="40"/>
      <c r="D283" s="40"/>
      <c r="E283" s="40"/>
      <c r="F283"/>
      <c r="G283"/>
      <c r="H283"/>
      <c r="I283" s="37"/>
      <c r="J283"/>
      <c r="K283"/>
      <c r="L283"/>
      <c r="M283"/>
      <c r="N283"/>
      <c r="O283"/>
      <c r="P283"/>
      <c r="Q283"/>
      <c r="R283"/>
      <c r="S283"/>
      <c r="T283"/>
      <c r="U283"/>
      <c r="V283"/>
      <c r="W283"/>
      <c r="X283"/>
      <c r="Y283"/>
      <c r="Z283"/>
      <c r="AA283"/>
      <c r="AB283"/>
      <c r="AC283"/>
      <c r="AD283"/>
      <c r="AE283"/>
      <c r="AF283"/>
      <c r="AG283"/>
      <c r="AH283"/>
      <c r="AI283"/>
      <c r="AJ283"/>
      <c r="AK283" s="37"/>
      <c r="AL283"/>
      <c r="AM283"/>
      <c r="AN283"/>
      <c r="AO283"/>
      <c r="AP283"/>
      <c r="AQ283"/>
      <c r="AR283"/>
      <c r="AS283"/>
      <c r="AT283"/>
      <c r="AU283"/>
      <c r="AV283"/>
      <c r="AW283"/>
      <c r="AX283"/>
      <c r="AY283"/>
      <c r="AZ283"/>
      <c r="BA283"/>
      <c r="BB283"/>
      <c r="BC283" s="37"/>
      <c r="BD283"/>
      <c r="BE283"/>
      <c r="BF283"/>
      <c r="BG283"/>
      <c r="BH283"/>
      <c r="BI283"/>
      <c r="BJ283"/>
      <c r="BK283"/>
      <c r="BL283"/>
      <c r="BM283" s="37"/>
      <c r="BN283"/>
      <c r="BO283"/>
      <c r="BP283"/>
      <c r="BQ283"/>
      <c r="BR283" s="37"/>
      <c r="BS283" s="41"/>
    </row>
    <row r="284" spans="1:71" x14ac:dyDescent="0.2">
      <c r="A284" s="40" t="str">
        <f t="shared" si="14"/>
        <v/>
      </c>
      <c r="B284" s="40"/>
      <c r="C284" s="40"/>
      <c r="D284" s="40"/>
      <c r="E284" s="40"/>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s="37"/>
      <c r="AS284" s="37"/>
      <c r="AT284"/>
      <c r="AU284"/>
      <c r="AV284" s="37"/>
      <c r="AW284" s="37"/>
      <c r="AX284"/>
      <c r="AY284"/>
      <c r="AZ284"/>
      <c r="BA284"/>
      <c r="BB284"/>
      <c r="BC284"/>
      <c r="BD284"/>
      <c r="BE284"/>
      <c r="BF284"/>
      <c r="BG284"/>
      <c r="BH284" s="37"/>
      <c r="BI284" s="37"/>
      <c r="BJ284"/>
      <c r="BK284"/>
      <c r="BL284"/>
      <c r="BM284" s="37"/>
      <c r="BN284"/>
      <c r="BO284"/>
      <c r="BP284"/>
      <c r="BQ284"/>
      <c r="BR284"/>
      <c r="BS284" s="41"/>
    </row>
    <row r="285" spans="1:71" x14ac:dyDescent="0.2">
      <c r="A285" s="40" t="str">
        <f t="shared" si="14"/>
        <v/>
      </c>
      <c r="B285" s="40"/>
      <c r="C285" s="40"/>
      <c r="D285" s="40"/>
      <c r="E285" s="54"/>
      <c r="F285" s="37"/>
      <c r="G285" s="37"/>
      <c r="H285" s="37"/>
      <c r="I285" s="37"/>
      <c r="J285" s="37"/>
      <c r="K285" s="37"/>
      <c r="L285" s="37"/>
      <c r="M285" s="37"/>
      <c r="N285" s="37"/>
      <c r="O285" s="37"/>
      <c r="P285"/>
      <c r="Q285"/>
      <c r="R285" s="37"/>
      <c r="S285" s="37"/>
      <c r="T285"/>
      <c r="U285" s="37"/>
      <c r="V285" s="37"/>
      <c r="W285"/>
      <c r="X285" s="37"/>
      <c r="Y285" s="37"/>
      <c r="Z285" s="37"/>
      <c r="AA285"/>
      <c r="AB285"/>
      <c r="AC285" s="37"/>
      <c r="AD285" s="37"/>
      <c r="AE285" s="37"/>
      <c r="AF285" s="37"/>
      <c r="AG285" s="37"/>
      <c r="AH285" s="37"/>
      <c r="AI285" s="37"/>
      <c r="AJ285" s="37"/>
      <c r="AK285" s="37"/>
      <c r="AL285" s="37"/>
      <c r="AM285" s="37"/>
      <c r="AN285"/>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c r="BP285"/>
      <c r="BQ285"/>
      <c r="BR285" s="37"/>
      <c r="BS285" s="41"/>
    </row>
    <row r="286" spans="1:71" x14ac:dyDescent="0.2">
      <c r="A286" s="40" t="str">
        <f t="shared" si="14"/>
        <v/>
      </c>
      <c r="B286" s="40"/>
      <c r="C286" s="40"/>
      <c r="D286" s="40"/>
      <c r="E286" s="40"/>
      <c r="F286"/>
      <c r="G286"/>
      <c r="H286"/>
      <c r="I286"/>
      <c r="J286"/>
      <c r="K286"/>
      <c r="L286"/>
      <c r="M286"/>
      <c r="N286"/>
      <c r="O286"/>
      <c r="P286"/>
      <c r="Q286"/>
      <c r="R286"/>
      <c r="S286"/>
      <c r="T286"/>
      <c r="U286"/>
      <c r="V286"/>
      <c r="W286"/>
      <c r="X286"/>
      <c r="Y286"/>
      <c r="Z286" s="37"/>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s="37"/>
      <c r="BR286"/>
      <c r="BS286" s="41"/>
    </row>
    <row r="287" spans="1:71" x14ac:dyDescent="0.2">
      <c r="A287" s="40" t="str">
        <f t="shared" si="14"/>
        <v/>
      </c>
      <c r="B287" s="40"/>
      <c r="C287" s="40"/>
      <c r="D287" s="40"/>
      <c r="E287" s="40"/>
      <c r="F287"/>
      <c r="G287"/>
      <c r="H287"/>
      <c r="I287"/>
      <c r="J287"/>
      <c r="K287" s="37"/>
      <c r="L287"/>
      <c r="M287"/>
      <c r="N287"/>
      <c r="O287" s="37"/>
      <c r="P287"/>
      <c r="Q287" s="3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s="37"/>
      <c r="BJ287"/>
      <c r="BK287"/>
      <c r="BL287"/>
      <c r="BM287"/>
      <c r="BN287"/>
      <c r="BO287"/>
      <c r="BP287"/>
      <c r="BQ287"/>
      <c r="BR287"/>
      <c r="BS287" s="41"/>
    </row>
    <row r="288" spans="1:71" x14ac:dyDescent="0.2">
      <c r="A288" s="40" t="str">
        <f t="shared" si="14"/>
        <v/>
      </c>
      <c r="B288" s="40"/>
      <c r="C288" s="40"/>
      <c r="D288" s="40"/>
      <c r="E288" s="40"/>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s="37"/>
      <c r="AS288"/>
      <c r="AT288"/>
      <c r="AU288"/>
      <c r="AV288" s="37"/>
      <c r="AW288"/>
      <c r="AX288"/>
      <c r="AY288"/>
      <c r="AZ288" s="37"/>
      <c r="BA288"/>
      <c r="BB288"/>
      <c r="BC288" s="37"/>
      <c r="BD288"/>
      <c r="BE288" s="37"/>
      <c r="BF288"/>
      <c r="BG288"/>
      <c r="BH288"/>
      <c r="BI288"/>
      <c r="BJ288"/>
      <c r="BK288"/>
      <c r="BL288"/>
      <c r="BM288"/>
      <c r="BN288"/>
      <c r="BO288"/>
      <c r="BP288"/>
      <c r="BQ288"/>
      <c r="BR288"/>
      <c r="BS288" s="41"/>
    </row>
    <row r="289" spans="1:71" x14ac:dyDescent="0.2">
      <c r="A289" s="40" t="str">
        <f t="shared" si="14"/>
        <v/>
      </c>
      <c r="B289" s="40"/>
      <c r="C289" s="40"/>
      <c r="D289" s="40"/>
      <c r="E289" s="40"/>
      <c r="F289"/>
      <c r="G289"/>
      <c r="H289"/>
      <c r="I289"/>
      <c r="J289"/>
      <c r="K289"/>
      <c r="L289"/>
      <c r="M289"/>
      <c r="N289"/>
      <c r="O289"/>
      <c r="P289"/>
      <c r="Q289"/>
      <c r="R289"/>
      <c r="S289"/>
      <c r="T289"/>
      <c r="U289"/>
      <c r="V289"/>
      <c r="W289"/>
      <c r="X289" s="37"/>
      <c r="Y289"/>
      <c r="Z289"/>
      <c r="AA289"/>
      <c r="AB289"/>
      <c r="AC289"/>
      <c r="AD289"/>
      <c r="AE289"/>
      <c r="AF289"/>
      <c r="AG289"/>
      <c r="AH289"/>
      <c r="AI289"/>
      <c r="AJ289"/>
      <c r="AK289"/>
      <c r="AL289"/>
      <c r="AM289"/>
      <c r="AN289"/>
      <c r="AO289"/>
      <c r="AP289"/>
      <c r="AQ289"/>
      <c r="AR289"/>
      <c r="AS289"/>
      <c r="AT289"/>
      <c r="AU289"/>
      <c r="AV289" s="37"/>
      <c r="AW289"/>
      <c r="AX289"/>
      <c r="AY289"/>
      <c r="AZ289"/>
      <c r="BA289"/>
      <c r="BB289"/>
      <c r="BC289"/>
      <c r="BD289"/>
      <c r="BE289"/>
      <c r="BF289"/>
      <c r="BG289"/>
      <c r="BH289"/>
      <c r="BI289"/>
      <c r="BJ289"/>
      <c r="BK289"/>
      <c r="BL289"/>
      <c r="BM289"/>
      <c r="BN289"/>
      <c r="BO289"/>
      <c r="BP289"/>
      <c r="BQ289"/>
      <c r="BR289"/>
      <c r="BS289" s="41"/>
    </row>
    <row r="290" spans="1:71" x14ac:dyDescent="0.2">
      <c r="A290" s="40" t="str">
        <f t="shared" si="14"/>
        <v/>
      </c>
      <c r="B290" s="40"/>
      <c r="C290" s="40"/>
      <c r="D290" s="40"/>
      <c r="E290" s="40"/>
      <c r="F290" s="37"/>
      <c r="G290" s="37"/>
      <c r="H290"/>
      <c r="I290"/>
      <c r="J290"/>
      <c r="K290"/>
      <c r="L290" s="37"/>
      <c r="M290"/>
      <c r="N290" s="37"/>
      <c r="O290"/>
      <c r="P290"/>
      <c r="Q290"/>
      <c r="R290"/>
      <c r="S290"/>
      <c r="T290"/>
      <c r="U290"/>
      <c r="V290" s="37"/>
      <c r="W290"/>
      <c r="X290" s="37"/>
      <c r="Y290"/>
      <c r="Z290"/>
      <c r="AA290"/>
      <c r="AB290" s="37"/>
      <c r="AC290"/>
      <c r="AD290"/>
      <c r="AE290" s="37"/>
      <c r="AF290" s="37"/>
      <c r="AG290"/>
      <c r="AH290" s="37"/>
      <c r="AI290" s="37"/>
      <c r="AJ290" s="37"/>
      <c r="AK290" s="37"/>
      <c r="AL290" s="37"/>
      <c r="AM290" s="37"/>
      <c r="AN290"/>
      <c r="AO290" s="37"/>
      <c r="AP290"/>
      <c r="AQ290" s="37"/>
      <c r="AR290" s="37"/>
      <c r="AS290" s="37"/>
      <c r="AT290" s="37"/>
      <c r="AU290" s="37"/>
      <c r="AV290" s="37"/>
      <c r="AW290" s="37"/>
      <c r="AX290" s="37"/>
      <c r="AY290" s="37"/>
      <c r="AZ290" s="37"/>
      <c r="BA290" s="37"/>
      <c r="BB290" s="37"/>
      <c r="BC290" s="37"/>
      <c r="BD290" s="37"/>
      <c r="BE290" s="37"/>
      <c r="BF290" s="37"/>
      <c r="BG290" s="37"/>
      <c r="BH290" s="37"/>
      <c r="BI290" s="37"/>
      <c r="BJ290"/>
      <c r="BK290" s="37"/>
      <c r="BL290"/>
      <c r="BM290" s="37"/>
      <c r="BN290" s="37"/>
      <c r="BO290"/>
      <c r="BP290"/>
      <c r="BQ290"/>
      <c r="BR290" s="37"/>
      <c r="BS290" s="41"/>
    </row>
    <row r="291" spans="1:71" x14ac:dyDescent="0.2">
      <c r="A291" s="40" t="str">
        <f t="shared" si="14"/>
        <v/>
      </c>
      <c r="B291" s="40"/>
      <c r="C291" s="40"/>
      <c r="D291" s="54"/>
      <c r="E291" s="54"/>
      <c r="F291" s="37"/>
      <c r="G291" s="37"/>
      <c r="H291" s="37"/>
      <c r="I291" s="37"/>
      <c r="J291" s="37"/>
      <c r="K291" s="37"/>
      <c r="L291" s="37"/>
      <c r="M291" s="37"/>
      <c r="N291" s="37"/>
      <c r="O291"/>
      <c r="P291"/>
      <c r="Q291" s="37"/>
      <c r="R291" s="37"/>
      <c r="S291" s="37"/>
      <c r="T291" s="37"/>
      <c r="U291"/>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c r="BQ291" s="37"/>
      <c r="BR291" s="37"/>
      <c r="BS291" s="41"/>
    </row>
    <row r="292" spans="1:71" x14ac:dyDescent="0.2">
      <c r="A292" s="40" t="str">
        <f t="shared" si="14"/>
        <v/>
      </c>
      <c r="B292" s="40"/>
      <c r="C292" s="40"/>
      <c r="D292" s="40"/>
      <c r="E292" s="40"/>
      <c r="F292"/>
      <c r="G292"/>
      <c r="H292"/>
      <c r="I292"/>
      <c r="J292"/>
      <c r="K292"/>
      <c r="L292"/>
      <c r="M292"/>
      <c r="N292"/>
      <c r="O292"/>
      <c r="P292"/>
      <c r="Q292"/>
      <c r="R292"/>
      <c r="S292"/>
      <c r="T292"/>
      <c r="U292"/>
      <c r="V292" s="37"/>
      <c r="W292"/>
      <c r="X292"/>
      <c r="Y292"/>
      <c r="Z292"/>
      <c r="AA292"/>
      <c r="AB292"/>
      <c r="AC292"/>
      <c r="AD292"/>
      <c r="AE292"/>
      <c r="AF292" s="37"/>
      <c r="AG292"/>
      <c r="AH292"/>
      <c r="AI292" s="37"/>
      <c r="AJ292" s="37"/>
      <c r="AK292"/>
      <c r="AL292" s="37"/>
      <c r="AM292"/>
      <c r="AN292"/>
      <c r="AO292"/>
      <c r="AP292"/>
      <c r="AQ292"/>
      <c r="AR292"/>
      <c r="AS292" s="37"/>
      <c r="AT292"/>
      <c r="AU292"/>
      <c r="AV292"/>
      <c r="AW292"/>
      <c r="AX292" s="37"/>
      <c r="AY292"/>
      <c r="AZ292" s="37"/>
      <c r="BA292"/>
      <c r="BB292"/>
      <c r="BC292"/>
      <c r="BD292"/>
      <c r="BE292"/>
      <c r="BF292"/>
      <c r="BG292"/>
      <c r="BH292"/>
      <c r="BI292"/>
      <c r="BJ292"/>
      <c r="BK292" s="37"/>
      <c r="BL292"/>
      <c r="BM292"/>
      <c r="BN292"/>
      <c r="BO292"/>
      <c r="BP292"/>
      <c r="BQ292"/>
      <c r="BR292" s="37"/>
      <c r="BS292" s="41"/>
    </row>
    <row r="293" spans="1:71" x14ac:dyDescent="0.2">
      <c r="A293" s="40" t="str">
        <f t="shared" si="14"/>
        <v/>
      </c>
      <c r="B293" s="40"/>
      <c r="C293" s="40"/>
      <c r="D293" s="40"/>
      <c r="E293" s="40"/>
      <c r="F293"/>
      <c r="G293"/>
      <c r="H293" s="37"/>
      <c r="I293" s="37"/>
      <c r="J293" s="37"/>
      <c r="K293" s="37"/>
      <c r="L293"/>
      <c r="M293" s="37"/>
      <c r="N293"/>
      <c r="O293"/>
      <c r="P293"/>
      <c r="Q293"/>
      <c r="R293"/>
      <c r="S293"/>
      <c r="T293"/>
      <c r="U293" s="37"/>
      <c r="V293" s="37"/>
      <c r="W293"/>
      <c r="X293" s="37"/>
      <c r="Y293"/>
      <c r="Z293"/>
      <c r="AA293"/>
      <c r="AB293"/>
      <c r="AC293"/>
      <c r="AD293"/>
      <c r="AE293"/>
      <c r="AF293"/>
      <c r="AG293"/>
      <c r="AH293" s="37"/>
      <c r="AI293" s="37"/>
      <c r="AJ293"/>
      <c r="AK293"/>
      <c r="AL293" s="37"/>
      <c r="AM293"/>
      <c r="AN293" s="37"/>
      <c r="AO293" s="37"/>
      <c r="AP293" s="37"/>
      <c r="AQ293" s="37"/>
      <c r="AR293" s="37"/>
      <c r="AS293" s="37"/>
      <c r="AT293"/>
      <c r="AU293"/>
      <c r="AV293" s="37"/>
      <c r="AW293"/>
      <c r="AX293" s="37"/>
      <c r="AY293"/>
      <c r="AZ293"/>
      <c r="BA293" s="37"/>
      <c r="BB293"/>
      <c r="BC293" s="37"/>
      <c r="BD293"/>
      <c r="BE293"/>
      <c r="BF293" s="37"/>
      <c r="BG293" s="37"/>
      <c r="BH293" s="37"/>
      <c r="BI293" s="37"/>
      <c r="BJ293" s="37"/>
      <c r="BK293" s="37"/>
      <c r="BL293"/>
      <c r="BM293" s="37"/>
      <c r="BN293"/>
      <c r="BO293"/>
      <c r="BP293"/>
      <c r="BQ293"/>
      <c r="BR293" s="37"/>
      <c r="BS293" s="41"/>
    </row>
    <row r="294" spans="1:71" x14ac:dyDescent="0.2">
      <c r="A294" s="40" t="str">
        <f t="shared" si="14"/>
        <v/>
      </c>
      <c r="B294" s="40"/>
      <c r="C294" s="40"/>
      <c r="D294" s="40"/>
      <c r="E294" s="40"/>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s="37"/>
      <c r="BE294"/>
      <c r="BF294"/>
      <c r="BG294"/>
      <c r="BH294"/>
      <c r="BI294"/>
      <c r="BJ294"/>
      <c r="BK294" s="37"/>
      <c r="BL294"/>
      <c r="BM294"/>
      <c r="BN294" s="37"/>
      <c r="BO294"/>
      <c r="BP294"/>
      <c r="BQ294"/>
      <c r="BR294"/>
      <c r="BS294" s="41"/>
    </row>
    <row r="295" spans="1:71" x14ac:dyDescent="0.2">
      <c r="A295" s="40" t="str">
        <f t="shared" si="14"/>
        <v/>
      </c>
      <c r="B295" s="40"/>
      <c r="C295" s="40"/>
      <c r="D295" s="40"/>
      <c r="E295" s="40"/>
      <c r="F295"/>
      <c r="G295"/>
      <c r="H295" s="37"/>
      <c r="I295" s="37"/>
      <c r="J295"/>
      <c r="K295" s="37"/>
      <c r="L295" s="37"/>
      <c r="M295" s="37"/>
      <c r="N295"/>
      <c r="O295"/>
      <c r="P295"/>
      <c r="Q295" s="37"/>
      <c r="R295"/>
      <c r="S295" s="37"/>
      <c r="T295"/>
      <c r="U295"/>
      <c r="V295" s="37"/>
      <c r="W295"/>
      <c r="X295" s="37"/>
      <c r="Y295"/>
      <c r="Z295"/>
      <c r="AA295"/>
      <c r="AB295"/>
      <c r="AC295" s="37"/>
      <c r="AD295"/>
      <c r="AE295"/>
      <c r="AF295" s="37"/>
      <c r="AG295"/>
      <c r="AH295"/>
      <c r="AI295"/>
      <c r="AJ295"/>
      <c r="AK295"/>
      <c r="AL295"/>
      <c r="AM295" s="37"/>
      <c r="AN295"/>
      <c r="AO295"/>
      <c r="AP295" s="37"/>
      <c r="AQ295"/>
      <c r="AR295" s="37"/>
      <c r="AS295" s="37"/>
      <c r="AT295" s="37"/>
      <c r="AU295"/>
      <c r="AV295"/>
      <c r="AW295"/>
      <c r="AX295" s="37"/>
      <c r="AY295"/>
      <c r="AZ295"/>
      <c r="BA295"/>
      <c r="BB295"/>
      <c r="BC295"/>
      <c r="BD295"/>
      <c r="BE295"/>
      <c r="BF295"/>
      <c r="BG295"/>
      <c r="BH295" s="37"/>
      <c r="BI295" s="37"/>
      <c r="BJ295"/>
      <c r="BK295"/>
      <c r="BL295" s="37"/>
      <c r="BM295" s="37"/>
      <c r="BN295"/>
      <c r="BO295"/>
      <c r="BP295"/>
      <c r="BQ295"/>
      <c r="BR295"/>
      <c r="BS295" s="41"/>
    </row>
    <row r="296" spans="1:71" x14ac:dyDescent="0.2">
      <c r="A296" s="40" t="str">
        <f t="shared" si="14"/>
        <v/>
      </c>
      <c r="B296" s="40"/>
      <c r="C296" s="40"/>
      <c r="D296" s="40"/>
      <c r="E296" s="40"/>
      <c r="F296"/>
      <c r="G296" s="37"/>
      <c r="H296" s="37"/>
      <c r="I296" s="37"/>
      <c r="J296" s="37"/>
      <c r="K296" s="37"/>
      <c r="L296" s="37"/>
      <c r="M296" s="37"/>
      <c r="N296" s="37"/>
      <c r="O296"/>
      <c r="P296"/>
      <c r="Q296" s="37"/>
      <c r="R296"/>
      <c r="S296"/>
      <c r="T296"/>
      <c r="U296" s="37"/>
      <c r="V296" s="37"/>
      <c r="W296" s="37"/>
      <c r="X296" s="37"/>
      <c r="Y296"/>
      <c r="Z296" s="37"/>
      <c r="AA296" s="37"/>
      <c r="AB296"/>
      <c r="AC296" s="37"/>
      <c r="AD296"/>
      <c r="AE296"/>
      <c r="AF296"/>
      <c r="AG296" s="37"/>
      <c r="AH296"/>
      <c r="AI296" s="37"/>
      <c r="AJ296" s="37"/>
      <c r="AK296"/>
      <c r="AL296" s="37"/>
      <c r="AM296" s="37"/>
      <c r="AN296" s="37"/>
      <c r="AO296" s="37"/>
      <c r="AP296" s="37"/>
      <c r="AQ296" s="37"/>
      <c r="AR296" s="37"/>
      <c r="AS296" s="37"/>
      <c r="AT296" s="37"/>
      <c r="AU296" s="37"/>
      <c r="AV296" s="37"/>
      <c r="AW296" s="37"/>
      <c r="AX296" s="37"/>
      <c r="AY296"/>
      <c r="AZ296" s="37"/>
      <c r="BA296" s="37"/>
      <c r="BB296" s="37"/>
      <c r="BC296" s="37"/>
      <c r="BD296" s="37"/>
      <c r="BE296"/>
      <c r="BF296" s="37"/>
      <c r="BG296" s="37"/>
      <c r="BH296" s="37"/>
      <c r="BI296" s="37"/>
      <c r="BJ296" s="37"/>
      <c r="BK296" s="37"/>
      <c r="BL296" s="37"/>
      <c r="BM296" s="37"/>
      <c r="BN296"/>
      <c r="BO296" s="37"/>
      <c r="BP296"/>
      <c r="BQ296"/>
      <c r="BR296" s="37"/>
      <c r="BS296" s="41"/>
    </row>
    <row r="297" spans="1:71" x14ac:dyDescent="0.2">
      <c r="A297" s="40" t="str">
        <f t="shared" si="14"/>
        <v/>
      </c>
      <c r="B297" s="40"/>
      <c r="C297" s="40"/>
      <c r="D297" s="40"/>
      <c r="E297" s="40"/>
      <c r="F297"/>
      <c r="G297"/>
      <c r="H297"/>
      <c r="I297"/>
      <c r="J297"/>
      <c r="K297"/>
      <c r="L297"/>
      <c r="M297"/>
      <c r="N297"/>
      <c r="O297"/>
      <c r="P297"/>
      <c r="Q297"/>
      <c r="R297" s="37"/>
      <c r="S297"/>
      <c r="T297"/>
      <c r="U297"/>
      <c r="V297"/>
      <c r="W297"/>
      <c r="X297"/>
      <c r="Y297"/>
      <c r="Z297"/>
      <c r="AA297"/>
      <c r="AB297"/>
      <c r="AC297"/>
      <c r="AD297"/>
      <c r="AE297"/>
      <c r="AF297"/>
      <c r="AG297"/>
      <c r="AH297"/>
      <c r="AI297"/>
      <c r="AJ297"/>
      <c r="AK297"/>
      <c r="AL297"/>
      <c r="AM297"/>
      <c r="AN297"/>
      <c r="AO297"/>
      <c r="AP297"/>
      <c r="AQ297"/>
      <c r="AR297"/>
      <c r="AS297"/>
      <c r="AT297" s="37"/>
      <c r="AU297"/>
      <c r="AV297" s="37"/>
      <c r="AW297"/>
      <c r="AX297"/>
      <c r="AY297"/>
      <c r="AZ297"/>
      <c r="BA297" s="37"/>
      <c r="BB297"/>
      <c r="BC297"/>
      <c r="BD297"/>
      <c r="BE297"/>
      <c r="BF297"/>
      <c r="BG297"/>
      <c r="BH297"/>
      <c r="BI297"/>
      <c r="BJ297"/>
      <c r="BK297" s="37"/>
      <c r="BL297"/>
      <c r="BM297"/>
      <c r="BN297"/>
      <c r="BO297"/>
      <c r="BP297"/>
      <c r="BQ297"/>
      <c r="BR297"/>
      <c r="BS297" s="41"/>
    </row>
    <row r="298" spans="1:71" x14ac:dyDescent="0.2">
      <c r="A298" s="40" t="str">
        <f t="shared" si="14"/>
        <v/>
      </c>
      <c r="B298" s="40"/>
      <c r="C298" s="40"/>
      <c r="D298" s="40"/>
      <c r="E298" s="40"/>
      <c r="F298"/>
      <c r="G298"/>
      <c r="H298"/>
      <c r="I298" s="37"/>
      <c r="J298"/>
      <c r="K298" s="37"/>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s="37"/>
      <c r="AT298"/>
      <c r="AU298"/>
      <c r="AV298"/>
      <c r="AW298"/>
      <c r="AX298"/>
      <c r="AY298"/>
      <c r="AZ298"/>
      <c r="BA298" s="37"/>
      <c r="BB298" s="37"/>
      <c r="BC298"/>
      <c r="BD298"/>
      <c r="BE298" s="37"/>
      <c r="BF298"/>
      <c r="BG298"/>
      <c r="BH298"/>
      <c r="BI298" s="37"/>
      <c r="BJ298"/>
      <c r="BK298"/>
      <c r="BL298"/>
      <c r="BM298" s="37"/>
      <c r="BN298"/>
      <c r="BO298" s="37"/>
      <c r="BP298"/>
      <c r="BQ298"/>
      <c r="BR298"/>
      <c r="BS298" s="41"/>
    </row>
    <row r="299" spans="1:71" x14ac:dyDescent="0.2">
      <c r="A299" s="40" t="str">
        <f t="shared" si="14"/>
        <v/>
      </c>
      <c r="B299" s="40"/>
      <c r="C299" s="40"/>
      <c r="D299" s="40"/>
      <c r="E299" s="54"/>
      <c r="F299"/>
      <c r="G299" s="37"/>
      <c r="H299" s="37"/>
      <c r="I299"/>
      <c r="J299" s="37"/>
      <c r="K299" s="37"/>
      <c r="L299" s="37"/>
      <c r="M299" s="37"/>
      <c r="N299" s="37"/>
      <c r="O299"/>
      <c r="P299"/>
      <c r="Q299" s="37"/>
      <c r="R299" s="37"/>
      <c r="S299" s="37"/>
      <c r="T299"/>
      <c r="U299"/>
      <c r="V299" s="37"/>
      <c r="W299" s="37"/>
      <c r="X299" s="37"/>
      <c r="Y299"/>
      <c r="Z299" s="37"/>
      <c r="AA299" s="37"/>
      <c r="AB299"/>
      <c r="AC299" s="37"/>
      <c r="AD299"/>
      <c r="AE299" s="37"/>
      <c r="AF299" s="37"/>
      <c r="AG299" s="37"/>
      <c r="AH299" s="37"/>
      <c r="AI299" s="37"/>
      <c r="AJ299" s="37"/>
      <c r="AK299" s="37"/>
      <c r="AL299"/>
      <c r="AM299" s="37"/>
      <c r="AN299"/>
      <c r="AO299" s="37"/>
      <c r="AP299" s="37"/>
      <c r="AQ299" s="37"/>
      <c r="AR299" s="37"/>
      <c r="AS299" s="37"/>
      <c r="AT299" s="37"/>
      <c r="AU299"/>
      <c r="AV299" s="37"/>
      <c r="AW299" s="37"/>
      <c r="AX299" s="37"/>
      <c r="AY299" s="37"/>
      <c r="AZ299" s="37"/>
      <c r="BA299" s="37"/>
      <c r="BB299" s="37"/>
      <c r="BC299" s="37"/>
      <c r="BD299" s="37"/>
      <c r="BE299" s="37"/>
      <c r="BF299" s="37"/>
      <c r="BG299" s="37"/>
      <c r="BH299" s="37"/>
      <c r="BI299" s="37"/>
      <c r="BJ299"/>
      <c r="BK299" s="37"/>
      <c r="BL299" s="37"/>
      <c r="BM299" s="37"/>
      <c r="BN299" s="37"/>
      <c r="BO299"/>
      <c r="BP299"/>
      <c r="BQ299" s="37"/>
      <c r="BR299" s="37"/>
      <c r="BS299" s="41"/>
    </row>
    <row r="300" spans="1:71" x14ac:dyDescent="0.2">
      <c r="A300" s="40" t="str">
        <f t="shared" si="14"/>
        <v/>
      </c>
      <c r="B300" s="40"/>
      <c r="C300" s="40"/>
      <c r="D300" s="40"/>
      <c r="E300" s="40"/>
      <c r="F300"/>
      <c r="G300"/>
      <c r="H300"/>
      <c r="I300"/>
      <c r="J300"/>
      <c r="K300" s="37"/>
      <c r="L300"/>
      <c r="M300"/>
      <c r="N300"/>
      <c r="O300"/>
      <c r="P300"/>
      <c r="Q300"/>
      <c r="R300" s="37"/>
      <c r="S300"/>
      <c r="T300"/>
      <c r="U300"/>
      <c r="V300"/>
      <c r="W300"/>
      <c r="X300"/>
      <c r="Y300"/>
      <c r="Z300" s="37"/>
      <c r="AA300"/>
      <c r="AB300"/>
      <c r="AC300"/>
      <c r="AD300"/>
      <c r="AE300"/>
      <c r="AF300"/>
      <c r="AG300"/>
      <c r="AH300"/>
      <c r="AI300"/>
      <c r="AJ300"/>
      <c r="AK300"/>
      <c r="AL300"/>
      <c r="AM300"/>
      <c r="AN300"/>
      <c r="AO300"/>
      <c r="AP300"/>
      <c r="AQ300"/>
      <c r="AR300"/>
      <c r="AS300"/>
      <c r="AT300"/>
      <c r="AU300"/>
      <c r="AV300"/>
      <c r="AW300"/>
      <c r="AX300" s="37"/>
      <c r="AY300"/>
      <c r="AZ300"/>
      <c r="BA300"/>
      <c r="BB300" s="37"/>
      <c r="BC300" s="37"/>
      <c r="BD300" s="37"/>
      <c r="BE300" s="37"/>
      <c r="BF300"/>
      <c r="BG300"/>
      <c r="BH300"/>
      <c r="BI300"/>
      <c r="BJ300"/>
      <c r="BK300"/>
      <c r="BL300"/>
      <c r="BM300"/>
      <c r="BN300"/>
      <c r="BO300"/>
      <c r="BP300"/>
      <c r="BQ300"/>
      <c r="BR300"/>
      <c r="BS300" s="41"/>
    </row>
    <row r="301" spans="1:71" x14ac:dyDescent="0.2">
      <c r="A301" s="40" t="str">
        <f t="shared" si="14"/>
        <v/>
      </c>
      <c r="B301" s="40"/>
      <c r="C301" s="40"/>
      <c r="D301" s="40"/>
      <c r="E301" s="40"/>
      <c r="F301"/>
      <c r="G301" s="37"/>
      <c r="H301" s="37"/>
      <c r="I301" s="37"/>
      <c r="J301" s="37"/>
      <c r="K301" s="37"/>
      <c r="L301"/>
      <c r="M301"/>
      <c r="N301" s="37"/>
      <c r="O301"/>
      <c r="P301"/>
      <c r="Q301"/>
      <c r="R301"/>
      <c r="S301" s="37"/>
      <c r="T301"/>
      <c r="U301"/>
      <c r="V301"/>
      <c r="W301"/>
      <c r="X301" s="37"/>
      <c r="Y301"/>
      <c r="Z301"/>
      <c r="AA301"/>
      <c r="AB301"/>
      <c r="AC301"/>
      <c r="AD301"/>
      <c r="AE301" s="37"/>
      <c r="AF301"/>
      <c r="AG301" s="37"/>
      <c r="AH301"/>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c r="BK301" s="37"/>
      <c r="BL301" s="37"/>
      <c r="BM301" s="37"/>
      <c r="BN301"/>
      <c r="BO301"/>
      <c r="BP301"/>
      <c r="BQ301"/>
      <c r="BR301" s="37"/>
      <c r="BS301" s="41"/>
    </row>
    <row r="302" spans="1:71" x14ac:dyDescent="0.2">
      <c r="A302" s="40" t="str">
        <f t="shared" si="14"/>
        <v/>
      </c>
      <c r="B302" s="40"/>
      <c r="C302" s="40"/>
      <c r="D302" s="40"/>
      <c r="E302" s="40"/>
      <c r="F302"/>
      <c r="G302"/>
      <c r="H302"/>
      <c r="I302"/>
      <c r="J302"/>
      <c r="K302"/>
      <c r="L302"/>
      <c r="M302"/>
      <c r="N302" s="37"/>
      <c r="O302"/>
      <c r="P302"/>
      <c r="Q302"/>
      <c r="R302"/>
      <c r="S302"/>
      <c r="T302"/>
      <c r="U302" s="37"/>
      <c r="V302"/>
      <c r="W302"/>
      <c r="X302" s="37"/>
      <c r="Y302"/>
      <c r="Z302" s="37"/>
      <c r="AA302"/>
      <c r="AB302"/>
      <c r="AC302" s="37"/>
      <c r="AD302"/>
      <c r="AE302" s="37"/>
      <c r="AF302"/>
      <c r="AG302" s="37"/>
      <c r="AH302" s="37"/>
      <c r="AI302" s="37"/>
      <c r="AJ302" s="37"/>
      <c r="AK302"/>
      <c r="AL302" s="37"/>
      <c r="AM302" s="37"/>
      <c r="AN302"/>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c r="BM302" s="37"/>
      <c r="BN302"/>
      <c r="BO302"/>
      <c r="BP302"/>
      <c r="BQ302"/>
      <c r="BR302" s="37"/>
      <c r="BS302" s="41"/>
    </row>
    <row r="303" spans="1:71" x14ac:dyDescent="0.2">
      <c r="A303" s="40" t="str">
        <f t="shared" si="14"/>
        <v/>
      </c>
      <c r="B303" s="40"/>
      <c r="C303" s="40"/>
      <c r="D303" s="40"/>
      <c r="E303" s="40"/>
      <c r="F303"/>
      <c r="G303"/>
      <c r="H303"/>
      <c r="I303"/>
      <c r="J303"/>
      <c r="K303"/>
      <c r="L303"/>
      <c r="M303"/>
      <c r="N303"/>
      <c r="O303"/>
      <c r="P303"/>
      <c r="Q303" s="37"/>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s="37"/>
      <c r="BE303"/>
      <c r="BF303"/>
      <c r="BG303"/>
      <c r="BH303" s="37"/>
      <c r="BI303"/>
      <c r="BJ303"/>
      <c r="BK303"/>
      <c r="BL303"/>
      <c r="BM303"/>
      <c r="BN303"/>
      <c r="BO303"/>
      <c r="BP303"/>
      <c r="BQ303"/>
      <c r="BR303"/>
      <c r="BS303" s="41"/>
    </row>
    <row r="304" spans="1:71" x14ac:dyDescent="0.2">
      <c r="A304" s="40" t="str">
        <f t="shared" si="14"/>
        <v/>
      </c>
      <c r="B304" s="40"/>
      <c r="C304" s="40"/>
      <c r="D304" s="40"/>
      <c r="E304" s="40"/>
      <c r="F304"/>
      <c r="G304"/>
      <c r="H304"/>
      <c r="I304" s="37"/>
      <c r="J304"/>
      <c r="K304" s="37"/>
      <c r="L304"/>
      <c r="M304"/>
      <c r="N304"/>
      <c r="O304"/>
      <c r="P304"/>
      <c r="Q304"/>
      <c r="R304"/>
      <c r="S304"/>
      <c r="T304"/>
      <c r="U304"/>
      <c r="V304"/>
      <c r="W304"/>
      <c r="X304"/>
      <c r="Y304"/>
      <c r="Z304"/>
      <c r="AA304"/>
      <c r="AB304"/>
      <c r="AC304"/>
      <c r="AD304"/>
      <c r="AE304"/>
      <c r="AF304"/>
      <c r="AG304"/>
      <c r="AH304"/>
      <c r="AI304"/>
      <c r="AJ304"/>
      <c r="AK304"/>
      <c r="AL304"/>
      <c r="AM304" s="37"/>
      <c r="AN304"/>
      <c r="AO304" s="37"/>
      <c r="AP304"/>
      <c r="AQ304"/>
      <c r="AR304" s="37"/>
      <c r="AS304" s="37"/>
      <c r="AT304"/>
      <c r="AU304"/>
      <c r="AV304" s="37"/>
      <c r="AW304"/>
      <c r="AX304"/>
      <c r="AY304"/>
      <c r="AZ304" s="37"/>
      <c r="BA304"/>
      <c r="BB304"/>
      <c r="BC304" s="37"/>
      <c r="BD304" s="37"/>
      <c r="BE304"/>
      <c r="BF304"/>
      <c r="BG304" s="37"/>
      <c r="BH304"/>
      <c r="BI304"/>
      <c r="BJ304"/>
      <c r="BK304"/>
      <c r="BL304" s="37"/>
      <c r="BM304" s="37"/>
      <c r="BN304" s="37"/>
      <c r="BO304"/>
      <c r="BP304"/>
      <c r="BQ304"/>
      <c r="BR304" s="37"/>
      <c r="BS304" s="41"/>
    </row>
    <row r="305" spans="1:71" x14ac:dyDescent="0.2">
      <c r="A305" s="40" t="str">
        <f t="shared" si="14"/>
        <v/>
      </c>
      <c r="B305" s="40"/>
      <c r="C305" s="40"/>
      <c r="D305" s="40"/>
      <c r="E305" s="40"/>
      <c r="F305"/>
      <c r="G305"/>
      <c r="H305"/>
      <c r="I305"/>
      <c r="J305"/>
      <c r="K305"/>
      <c r="L305"/>
      <c r="M305"/>
      <c r="N305"/>
      <c r="O305"/>
      <c r="P305"/>
      <c r="Q305"/>
      <c r="R305"/>
      <c r="S305"/>
      <c r="T305"/>
      <c r="U305"/>
      <c r="V305"/>
      <c r="W305"/>
      <c r="X305"/>
      <c r="Y305"/>
      <c r="Z305"/>
      <c r="AA305" s="37"/>
      <c r="AB305"/>
      <c r="AC305"/>
      <c r="AD305"/>
      <c r="AE305"/>
      <c r="AF305"/>
      <c r="AG305"/>
      <c r="AH305"/>
      <c r="AI305"/>
      <c r="AJ305" s="37"/>
      <c r="AK305"/>
      <c r="AL305"/>
      <c r="AM305"/>
      <c r="AN305"/>
      <c r="AO305"/>
      <c r="AP305"/>
      <c r="AQ305"/>
      <c r="AR305"/>
      <c r="AS305"/>
      <c r="AT305"/>
      <c r="AU305" s="37"/>
      <c r="AV305"/>
      <c r="AW305"/>
      <c r="AX305"/>
      <c r="AY305"/>
      <c r="AZ305"/>
      <c r="BA305"/>
      <c r="BB305"/>
      <c r="BC305"/>
      <c r="BD305"/>
      <c r="BE305"/>
      <c r="BF305"/>
      <c r="BG305"/>
      <c r="BH305"/>
      <c r="BI305"/>
      <c r="BJ305"/>
      <c r="BK305"/>
      <c r="BL305"/>
      <c r="BM305" s="37"/>
      <c r="BN305"/>
      <c r="BO305"/>
      <c r="BP305"/>
      <c r="BQ305"/>
      <c r="BR305" s="37"/>
      <c r="BS305" s="41"/>
    </row>
    <row r="306" spans="1:71" x14ac:dyDescent="0.2">
      <c r="A306" s="40" t="str">
        <f t="shared" si="14"/>
        <v/>
      </c>
      <c r="B306" s="40"/>
      <c r="C306" s="40"/>
      <c r="D306" s="40"/>
      <c r="E306" s="40"/>
      <c r="F306"/>
      <c r="G306"/>
      <c r="H306"/>
      <c r="I306"/>
      <c r="J306"/>
      <c r="K306"/>
      <c r="L306"/>
      <c r="M306"/>
      <c r="N306" s="37"/>
      <c r="O306"/>
      <c r="P306"/>
      <c r="Q306"/>
      <c r="R306"/>
      <c r="S306"/>
      <c r="T306"/>
      <c r="U306"/>
      <c r="V306"/>
      <c r="W306"/>
      <c r="X306" s="37"/>
      <c r="Y306"/>
      <c r="Z306"/>
      <c r="AA306"/>
      <c r="AB306"/>
      <c r="AC306"/>
      <c r="AD306"/>
      <c r="AE306"/>
      <c r="AF306"/>
      <c r="AG306"/>
      <c r="AH306" s="37"/>
      <c r="AI306"/>
      <c r="AJ306"/>
      <c r="AK306"/>
      <c r="AL306"/>
      <c r="AM306"/>
      <c r="AN306"/>
      <c r="AO306"/>
      <c r="AP306"/>
      <c r="AQ306"/>
      <c r="AR306"/>
      <c r="AS306"/>
      <c r="AT306"/>
      <c r="AU306"/>
      <c r="AV306"/>
      <c r="AW306"/>
      <c r="AX306"/>
      <c r="AY306"/>
      <c r="AZ306" s="37"/>
      <c r="BA306" s="37"/>
      <c r="BB306" s="37"/>
      <c r="BC306" s="37"/>
      <c r="BD306"/>
      <c r="BE306"/>
      <c r="BF306"/>
      <c r="BG306"/>
      <c r="BH306"/>
      <c r="BI306" s="37"/>
      <c r="BJ306"/>
      <c r="BK306" s="37"/>
      <c r="BL306"/>
      <c r="BM306"/>
      <c r="BN306"/>
      <c r="BO306"/>
      <c r="BP306"/>
      <c r="BQ306"/>
      <c r="BR306"/>
      <c r="BS306" s="41"/>
    </row>
    <row r="307" spans="1:71" x14ac:dyDescent="0.2">
      <c r="A307" s="40" t="str">
        <f t="shared" si="14"/>
        <v/>
      </c>
      <c r="B307" s="40"/>
      <c r="C307" s="40"/>
      <c r="D307" s="40"/>
      <c r="E307" s="54"/>
      <c r="F307"/>
      <c r="G307" s="37"/>
      <c r="H307" s="37"/>
      <c r="I307" s="37"/>
      <c r="J307" s="37"/>
      <c r="K307" s="37"/>
      <c r="L307" s="37"/>
      <c r="M307" s="37"/>
      <c r="N307" s="37"/>
      <c r="O307"/>
      <c r="P307"/>
      <c r="Q307" s="37"/>
      <c r="R307" s="37"/>
      <c r="S307" s="37"/>
      <c r="T307"/>
      <c r="U307" s="37"/>
      <c r="V307" s="37"/>
      <c r="W307"/>
      <c r="X307" s="37"/>
      <c r="Y307" s="37"/>
      <c r="Z307" s="37"/>
      <c r="AA307" s="37"/>
      <c r="AB307"/>
      <c r="AC307" s="37"/>
      <c r="AD30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c r="BO307"/>
      <c r="BP307"/>
      <c r="BQ307"/>
      <c r="BR307" s="37"/>
      <c r="BS307" s="41"/>
    </row>
    <row r="308" spans="1:71" x14ac:dyDescent="0.2">
      <c r="A308" s="40" t="str">
        <f t="shared" si="14"/>
        <v/>
      </c>
      <c r="B308" s="40"/>
      <c r="C308" s="40"/>
      <c r="D308" s="40"/>
      <c r="E308" s="40"/>
      <c r="F308"/>
      <c r="G308"/>
      <c r="H308" s="37"/>
      <c r="I308"/>
      <c r="J308"/>
      <c r="K308"/>
      <c r="L308"/>
      <c r="M308"/>
      <c r="N308"/>
      <c r="O308"/>
      <c r="P308"/>
      <c r="Q308"/>
      <c r="R308"/>
      <c r="S308" s="37"/>
      <c r="T308"/>
      <c r="U308"/>
      <c r="V308"/>
      <c r="W308"/>
      <c r="X308" s="37"/>
      <c r="Y308"/>
      <c r="Z308"/>
      <c r="AA308"/>
      <c r="AB308"/>
      <c r="AC308"/>
      <c r="AD308"/>
      <c r="AE308"/>
      <c r="AF308"/>
      <c r="AG308"/>
      <c r="AH308"/>
      <c r="AI308"/>
      <c r="AJ308"/>
      <c r="AK308" s="37"/>
      <c r="AL308"/>
      <c r="AM308"/>
      <c r="AN308"/>
      <c r="AO308" s="37"/>
      <c r="AP308" s="37"/>
      <c r="AQ308"/>
      <c r="AR308"/>
      <c r="AS308" s="37"/>
      <c r="AT308" s="37"/>
      <c r="AU308"/>
      <c r="AV308" s="37"/>
      <c r="AW308" s="37"/>
      <c r="AX308" s="37"/>
      <c r="AY308"/>
      <c r="AZ308" s="37"/>
      <c r="BA308"/>
      <c r="BB308" s="37"/>
      <c r="BC308" s="37"/>
      <c r="BD308" s="37"/>
      <c r="BE308"/>
      <c r="BF308" s="37"/>
      <c r="BG308" s="37"/>
      <c r="BH308" s="37"/>
      <c r="BI308" s="37"/>
      <c r="BJ308" s="37"/>
      <c r="BK308" s="37"/>
      <c r="BL308"/>
      <c r="BM308" s="37"/>
      <c r="BN308" s="37"/>
      <c r="BO308"/>
      <c r="BP308"/>
      <c r="BQ308"/>
      <c r="BR308" s="37"/>
      <c r="BS308" s="41"/>
    </row>
    <row r="309" spans="1:71" x14ac:dyDescent="0.2">
      <c r="A309" s="40" t="str">
        <f t="shared" si="14"/>
        <v/>
      </c>
      <c r="B309" s="40"/>
      <c r="C309" s="40"/>
      <c r="D309" s="40"/>
      <c r="E309" s="40"/>
      <c r="F309"/>
      <c r="G309"/>
      <c r="H309"/>
      <c r="I309"/>
      <c r="J309"/>
      <c r="K309"/>
      <c r="L309"/>
      <c r="M309"/>
      <c r="N309" s="37"/>
      <c r="O309"/>
      <c r="P309"/>
      <c r="Q309"/>
      <c r="R309"/>
      <c r="S309" s="37"/>
      <c r="T309"/>
      <c r="U309"/>
      <c r="V309" s="37"/>
      <c r="W309"/>
      <c r="X309"/>
      <c r="Y309"/>
      <c r="Z309" s="37"/>
      <c r="AA309"/>
      <c r="AB309"/>
      <c r="AC309"/>
      <c r="AD309"/>
      <c r="AE309" s="37"/>
      <c r="AF309" s="37"/>
      <c r="AG309"/>
      <c r="AH309"/>
      <c r="AI309"/>
      <c r="AJ309" s="37"/>
      <c r="AK309"/>
      <c r="AL309"/>
      <c r="AM309" s="37"/>
      <c r="AN309"/>
      <c r="AO309"/>
      <c r="AP309" s="37"/>
      <c r="AQ309"/>
      <c r="AR309" s="37"/>
      <c r="AS309"/>
      <c r="AT309" s="37"/>
      <c r="AU309" s="37"/>
      <c r="AV309" s="37"/>
      <c r="AW309"/>
      <c r="AX309"/>
      <c r="AY309" s="37"/>
      <c r="AZ309" s="37"/>
      <c r="BA309" s="37"/>
      <c r="BB309" s="37"/>
      <c r="BC309" s="37"/>
      <c r="BD309" s="37"/>
      <c r="BE309"/>
      <c r="BF309" s="37"/>
      <c r="BG309" s="37"/>
      <c r="BH309"/>
      <c r="BI309" s="37"/>
      <c r="BJ309"/>
      <c r="BK309" s="37"/>
      <c r="BL309"/>
      <c r="BM309" s="37"/>
      <c r="BN309"/>
      <c r="BO309"/>
      <c r="BP309"/>
      <c r="BQ309"/>
      <c r="BR309" s="37"/>
      <c r="BS309" s="41"/>
    </row>
    <row r="310" spans="1:71" x14ac:dyDescent="0.2">
      <c r="A310" s="40" t="str">
        <f t="shared" si="14"/>
        <v/>
      </c>
      <c r="B310" s="40"/>
      <c r="C310" s="40"/>
      <c r="D310" s="40"/>
      <c r="E310" s="40"/>
      <c r="F310" s="37"/>
      <c r="G310" s="37"/>
      <c r="H310" s="37"/>
      <c r="I310" s="37"/>
      <c r="J310" s="37"/>
      <c r="K310" s="37"/>
      <c r="L310" s="37"/>
      <c r="M310" s="37"/>
      <c r="N310" s="37"/>
      <c r="O310"/>
      <c r="P310"/>
      <c r="Q310"/>
      <c r="R310"/>
      <c r="S310" s="37"/>
      <c r="T310"/>
      <c r="U310"/>
      <c r="V310" s="37"/>
      <c r="W310" s="37"/>
      <c r="X310" s="37"/>
      <c r="Y310" s="37"/>
      <c r="Z310" s="37"/>
      <c r="AA310"/>
      <c r="AB310"/>
      <c r="AC310" s="37"/>
      <c r="AD310"/>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c r="BP310"/>
      <c r="BQ310"/>
      <c r="BR310" s="37"/>
      <c r="BS310" s="41"/>
    </row>
    <row r="311" spans="1:71" x14ac:dyDescent="0.2">
      <c r="A311" s="40" t="str">
        <f t="shared" si="14"/>
        <v/>
      </c>
      <c r="B311" s="40"/>
      <c r="C311" s="40"/>
      <c r="D311" s="40"/>
      <c r="E311" s="40"/>
      <c r="F311"/>
      <c r="G311"/>
      <c r="H311"/>
      <c r="I311"/>
      <c r="J311"/>
      <c r="K311"/>
      <c r="L311"/>
      <c r="M311"/>
      <c r="N311" s="37"/>
      <c r="O311"/>
      <c r="P311"/>
      <c r="Q311"/>
      <c r="R311"/>
      <c r="S311"/>
      <c r="T311"/>
      <c r="U311"/>
      <c r="V311"/>
      <c r="W311"/>
      <c r="X311" s="37"/>
      <c r="Y311"/>
      <c r="Z311"/>
      <c r="AA311"/>
      <c r="AB311"/>
      <c r="AC311"/>
      <c r="AD311"/>
      <c r="AE311"/>
      <c r="AF311"/>
      <c r="AG311"/>
      <c r="AH311"/>
      <c r="AI311"/>
      <c r="AJ311"/>
      <c r="AK311"/>
      <c r="AL311"/>
      <c r="AM311"/>
      <c r="AN311"/>
      <c r="AO311"/>
      <c r="AP311" s="37"/>
      <c r="AQ311"/>
      <c r="AR311"/>
      <c r="AS311"/>
      <c r="AT311"/>
      <c r="AU311"/>
      <c r="AV311"/>
      <c r="AW311"/>
      <c r="AX311"/>
      <c r="AY311"/>
      <c r="AZ311"/>
      <c r="BA311"/>
      <c r="BB311" s="37"/>
      <c r="BC311"/>
      <c r="BD311"/>
      <c r="BE311"/>
      <c r="BF311"/>
      <c r="BG311"/>
      <c r="BH311"/>
      <c r="BI311" s="37"/>
      <c r="BJ311"/>
      <c r="BK311"/>
      <c r="BL311"/>
      <c r="BM311" s="37"/>
      <c r="BN311"/>
      <c r="BO311"/>
      <c r="BP311"/>
      <c r="BQ311"/>
      <c r="BR311"/>
      <c r="BS311" s="41"/>
    </row>
    <row r="312" spans="1:71" x14ac:dyDescent="0.2">
      <c r="A312" s="40" t="str">
        <f t="shared" si="14"/>
        <v/>
      </c>
      <c r="B312" s="40"/>
      <c r="C312" s="40"/>
      <c r="D312" s="40"/>
      <c r="E312" s="40"/>
      <c r="F312"/>
      <c r="G312"/>
      <c r="H312"/>
      <c r="I312"/>
      <c r="J312"/>
      <c r="K312"/>
      <c r="L312" s="37"/>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s="37"/>
      <c r="AW312"/>
      <c r="AX312"/>
      <c r="AY312"/>
      <c r="AZ312"/>
      <c r="BA312"/>
      <c r="BB312"/>
      <c r="BC312"/>
      <c r="BD312"/>
      <c r="BE312"/>
      <c r="BF312"/>
      <c r="BG312"/>
      <c r="BH312"/>
      <c r="BI312" s="37"/>
      <c r="BJ312"/>
      <c r="BK312"/>
      <c r="BL312"/>
      <c r="BM312" s="37"/>
      <c r="BN312"/>
      <c r="BO312"/>
      <c r="BP312"/>
      <c r="BQ312"/>
      <c r="BR312"/>
      <c r="BS312" s="41"/>
    </row>
    <row r="313" spans="1:71" x14ac:dyDescent="0.2">
      <c r="A313" s="40" t="str">
        <f t="shared" si="14"/>
        <v/>
      </c>
      <c r="B313" s="40"/>
      <c r="C313" s="40"/>
      <c r="D313" s="40"/>
      <c r="E313" s="40"/>
      <c r="F313"/>
      <c r="G313"/>
      <c r="H313"/>
      <c r="I313" s="37"/>
      <c r="J313"/>
      <c r="K313"/>
      <c r="L313"/>
      <c r="M313"/>
      <c r="N313" s="37"/>
      <c r="O313"/>
      <c r="P313"/>
      <c r="Q313"/>
      <c r="R313"/>
      <c r="S313"/>
      <c r="T313"/>
      <c r="U313"/>
      <c r="V313" s="37"/>
      <c r="W313"/>
      <c r="X313"/>
      <c r="Y313"/>
      <c r="Z313"/>
      <c r="AA313" s="37"/>
      <c r="AB313"/>
      <c r="AC313"/>
      <c r="AD313"/>
      <c r="AE313" s="37"/>
      <c r="AF313" s="37"/>
      <c r="AG313"/>
      <c r="AH313"/>
      <c r="AI313" s="37"/>
      <c r="AJ313" s="37"/>
      <c r="AK313" s="37"/>
      <c r="AL313" s="37"/>
      <c r="AM313" s="37"/>
      <c r="AN313" s="37"/>
      <c r="AO313"/>
      <c r="AP313"/>
      <c r="AQ313" s="37"/>
      <c r="AR313" s="37"/>
      <c r="AS313" s="37"/>
      <c r="AT313"/>
      <c r="AU313"/>
      <c r="AV313" s="37"/>
      <c r="AW313"/>
      <c r="AX313" s="37"/>
      <c r="AY313"/>
      <c r="AZ313"/>
      <c r="BA313"/>
      <c r="BB313"/>
      <c r="BC313"/>
      <c r="BD313" s="37"/>
      <c r="BE313"/>
      <c r="BF313"/>
      <c r="BG313"/>
      <c r="BH313"/>
      <c r="BI313" s="37"/>
      <c r="BJ313"/>
      <c r="BK313"/>
      <c r="BL313"/>
      <c r="BM313" s="37"/>
      <c r="BN313"/>
      <c r="BO313"/>
      <c r="BP313"/>
      <c r="BQ313"/>
      <c r="BR313" s="37"/>
      <c r="BS313" s="41"/>
    </row>
    <row r="314" spans="1:71" x14ac:dyDescent="0.2">
      <c r="A314" s="40" t="str">
        <f t="shared" si="14"/>
        <v/>
      </c>
      <c r="B314" s="40"/>
      <c r="C314" s="40"/>
      <c r="D314" s="40"/>
      <c r="E314" s="40"/>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s="37"/>
      <c r="BL314"/>
      <c r="BM314"/>
      <c r="BN314"/>
      <c r="BO314"/>
      <c r="BP314"/>
      <c r="BQ314"/>
      <c r="BR314"/>
      <c r="BS314" s="41"/>
    </row>
    <row r="315" spans="1:71" x14ac:dyDescent="0.2">
      <c r="A315" s="40" t="str">
        <f t="shared" si="14"/>
        <v/>
      </c>
      <c r="B315" s="40"/>
      <c r="C315" s="40"/>
      <c r="D315" s="40"/>
      <c r="E315" s="40"/>
      <c r="F315"/>
      <c r="G315"/>
      <c r="H315"/>
      <c r="I315" s="37"/>
      <c r="J315" s="37"/>
      <c r="K315"/>
      <c r="L315"/>
      <c r="M315"/>
      <c r="N315"/>
      <c r="O315"/>
      <c r="P315"/>
      <c r="Q315"/>
      <c r="R315"/>
      <c r="S315" s="37"/>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s="37"/>
      <c r="BJ315"/>
      <c r="BK315" s="37"/>
      <c r="BL315"/>
      <c r="BM315"/>
      <c r="BN315"/>
      <c r="BO315"/>
      <c r="BP315"/>
      <c r="BQ315"/>
      <c r="BR315"/>
      <c r="BS315" s="41"/>
    </row>
    <row r="316" spans="1:71" x14ac:dyDescent="0.2">
      <c r="A316" s="40" t="str">
        <f t="shared" si="14"/>
        <v/>
      </c>
      <c r="B316" s="40"/>
      <c r="C316" s="40"/>
      <c r="D316" s="40"/>
      <c r="E316" s="40"/>
      <c r="F316"/>
      <c r="G316"/>
      <c r="H316" s="37"/>
      <c r="I316"/>
      <c r="J316"/>
      <c r="K316"/>
      <c r="L316" s="37"/>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s="37"/>
      <c r="BD316"/>
      <c r="BE316"/>
      <c r="BF316"/>
      <c r="BG316"/>
      <c r="BH316"/>
      <c r="BI316"/>
      <c r="BJ316"/>
      <c r="BK316"/>
      <c r="BL316"/>
      <c r="BM316"/>
      <c r="BN316"/>
      <c r="BO316"/>
      <c r="BP316"/>
      <c r="BQ316"/>
      <c r="BR316"/>
      <c r="BS316" s="41"/>
    </row>
    <row r="317" spans="1:71" x14ac:dyDescent="0.2">
      <c r="A317" s="40" t="str">
        <f t="shared" si="14"/>
        <v/>
      </c>
      <c r="B317" s="40"/>
      <c r="C317" s="40"/>
      <c r="D317" s="40"/>
      <c r="E317" s="40"/>
      <c r="F317" s="37"/>
      <c r="G317" s="37"/>
      <c r="H317" s="37"/>
      <c r="I317" s="37"/>
      <c r="J317" s="37"/>
      <c r="K317" s="37"/>
      <c r="L317" s="37"/>
      <c r="M317" s="37"/>
      <c r="N317" s="37"/>
      <c r="O317"/>
      <c r="P317"/>
      <c r="Q317"/>
      <c r="R317" s="37"/>
      <c r="S317" s="37"/>
      <c r="T317" s="37"/>
      <c r="U317"/>
      <c r="V317" s="37"/>
      <c r="W317" s="37"/>
      <c r="X317" s="37"/>
      <c r="Y31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c r="BR317" s="37"/>
      <c r="BS317" s="41"/>
    </row>
    <row r="318" spans="1:71" x14ac:dyDescent="0.2">
      <c r="A318" s="40" t="str">
        <f t="shared" si="14"/>
        <v/>
      </c>
      <c r="B318" s="40"/>
      <c r="C318" s="40"/>
      <c r="D318" s="40"/>
      <c r="E318" s="40"/>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s="37"/>
      <c r="AN318"/>
      <c r="AO318" s="37"/>
      <c r="AP318"/>
      <c r="AQ318"/>
      <c r="AR318"/>
      <c r="AS318" s="37"/>
      <c r="AT318"/>
      <c r="AU318"/>
      <c r="AV318" s="37"/>
      <c r="AW318"/>
      <c r="AX318"/>
      <c r="AY318"/>
      <c r="AZ318" s="37"/>
      <c r="BA318" s="37"/>
      <c r="BB318"/>
      <c r="BC318" s="37"/>
      <c r="BD318"/>
      <c r="BE318"/>
      <c r="BF318"/>
      <c r="BG318"/>
      <c r="BH318"/>
      <c r="BI318" s="37"/>
      <c r="BJ318"/>
      <c r="BK318"/>
      <c r="BL318"/>
      <c r="BM318" s="37"/>
      <c r="BN318"/>
      <c r="BO318"/>
      <c r="BP318"/>
      <c r="BQ318"/>
      <c r="BR318"/>
      <c r="BS318" s="41"/>
    </row>
    <row r="319" spans="1:71" x14ac:dyDescent="0.2">
      <c r="A319" s="40" t="str">
        <f t="shared" si="14"/>
        <v/>
      </c>
      <c r="B319" s="40"/>
      <c r="C319" s="40"/>
      <c r="D319" s="40"/>
      <c r="E319" s="40"/>
      <c r="F319"/>
      <c r="G319"/>
      <c r="H319"/>
      <c r="I319"/>
      <c r="J319"/>
      <c r="K319"/>
      <c r="L319"/>
      <c r="M319" s="37"/>
      <c r="N319" s="37"/>
      <c r="O319"/>
      <c r="P319"/>
      <c r="Q319"/>
      <c r="R319"/>
      <c r="S319" s="37"/>
      <c r="T319"/>
      <c r="U319"/>
      <c r="V319" s="37"/>
      <c r="W319"/>
      <c r="X319"/>
      <c r="Y319"/>
      <c r="Z319"/>
      <c r="AA319"/>
      <c r="AB319"/>
      <c r="AC319" s="37"/>
      <c r="AD319"/>
      <c r="AE319" s="37"/>
      <c r="AF319"/>
      <c r="AG319"/>
      <c r="AH319"/>
      <c r="AI319" s="37"/>
      <c r="AJ319"/>
      <c r="AK319"/>
      <c r="AL319" s="37"/>
      <c r="AM319"/>
      <c r="AN319"/>
      <c r="AO319" s="37"/>
      <c r="AP319" s="37"/>
      <c r="AQ319"/>
      <c r="AR319"/>
      <c r="AS319" s="37"/>
      <c r="AT319"/>
      <c r="AU319"/>
      <c r="AV319" s="37"/>
      <c r="AW319" s="37"/>
      <c r="AX319" s="37"/>
      <c r="AY319" s="37"/>
      <c r="AZ319" s="37"/>
      <c r="BA319" s="37"/>
      <c r="BB319" s="37"/>
      <c r="BC319" s="37"/>
      <c r="BD319" s="37"/>
      <c r="BE319" s="37"/>
      <c r="BF319" s="37"/>
      <c r="BG319" s="37"/>
      <c r="BH319"/>
      <c r="BI319" s="37"/>
      <c r="BJ319"/>
      <c r="BK319" s="37"/>
      <c r="BL319"/>
      <c r="BM319" s="37"/>
      <c r="BN319"/>
      <c r="BO319"/>
      <c r="BP319"/>
      <c r="BQ319" s="37"/>
      <c r="BR319" s="37"/>
      <c r="BS319" s="41"/>
    </row>
    <row r="320" spans="1:71" x14ac:dyDescent="0.2">
      <c r="A320" s="40" t="str">
        <f t="shared" si="14"/>
        <v/>
      </c>
      <c r="B320" s="40"/>
      <c r="C320" s="40"/>
      <c r="D320" s="40"/>
      <c r="E320" s="40"/>
      <c r="F320"/>
      <c r="G320" s="37"/>
      <c r="H320"/>
      <c r="I320"/>
      <c r="J320"/>
      <c r="K320"/>
      <c r="L320" s="37"/>
      <c r="M320"/>
      <c r="N320"/>
      <c r="O320"/>
      <c r="P320"/>
      <c r="Q320" s="37"/>
      <c r="R320"/>
      <c r="S320" s="37"/>
      <c r="T320"/>
      <c r="U320"/>
      <c r="V320" s="37"/>
      <c r="W320" s="37"/>
      <c r="X320" s="37"/>
      <c r="Y320"/>
      <c r="Z320" s="37"/>
      <c r="AA320"/>
      <c r="AB320"/>
      <c r="AC320" s="37"/>
      <c r="AD320" s="37"/>
      <c r="AE320"/>
      <c r="AF320" s="37"/>
      <c r="AG320"/>
      <c r="AH320"/>
      <c r="AI320" s="37"/>
      <c r="AJ320" s="37"/>
      <c r="AK320" s="37"/>
      <c r="AL320"/>
      <c r="AM320" s="37"/>
      <c r="AN320"/>
      <c r="AO320" s="37"/>
      <c r="AP320"/>
      <c r="AQ320"/>
      <c r="AR320"/>
      <c r="AS320"/>
      <c r="AT320"/>
      <c r="AU320"/>
      <c r="AV320" s="37"/>
      <c r="AW320" s="37"/>
      <c r="AX320"/>
      <c r="AY320"/>
      <c r="AZ320" s="37"/>
      <c r="BA320" s="37"/>
      <c r="BB320" s="37"/>
      <c r="BC320" s="37"/>
      <c r="BD320" s="37"/>
      <c r="BE320" s="37"/>
      <c r="BF320"/>
      <c r="BG320" s="37"/>
      <c r="BH320"/>
      <c r="BI320"/>
      <c r="BJ320"/>
      <c r="BK320" s="37"/>
      <c r="BL320"/>
      <c r="BM320" s="37"/>
      <c r="BN320"/>
      <c r="BO320"/>
      <c r="BP320"/>
      <c r="BQ320" s="37"/>
      <c r="BR320"/>
      <c r="BS320" s="41"/>
    </row>
    <row r="321" spans="1:71" x14ac:dyDescent="0.2">
      <c r="A321" s="40" t="str">
        <f t="shared" si="14"/>
        <v/>
      </c>
      <c r="B321" s="40"/>
      <c r="C321" s="40"/>
      <c r="D321" s="40"/>
      <c r="E321" s="54"/>
      <c r="F321" s="37"/>
      <c r="G321" s="37"/>
      <c r="H321" s="37"/>
      <c r="I321" s="37"/>
      <c r="J321" s="37"/>
      <c r="K321" s="37"/>
      <c r="L321" s="37"/>
      <c r="M321" s="37"/>
      <c r="N321" s="37"/>
      <c r="O321"/>
      <c r="P321"/>
      <c r="Q321"/>
      <c r="R321"/>
      <c r="S321" s="37"/>
      <c r="T321"/>
      <c r="U321" s="37"/>
      <c r="V321" s="37"/>
      <c r="W321"/>
      <c r="X321" s="37"/>
      <c r="Y321"/>
      <c r="Z321" s="37"/>
      <c r="AA321"/>
      <c r="AB321"/>
      <c r="AC321" s="37"/>
      <c r="AD321"/>
      <c r="AE321" s="37"/>
      <c r="AF321"/>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c r="BP321"/>
      <c r="BQ321"/>
      <c r="BR321" s="37"/>
      <c r="BS321" s="41"/>
    </row>
    <row r="322" spans="1:71" x14ac:dyDescent="0.2">
      <c r="A322" s="40" t="str">
        <f t="shared" si="14"/>
        <v/>
      </c>
      <c r="B322" s="40"/>
      <c r="C322" s="40"/>
      <c r="D322" s="40"/>
      <c r="E322" s="40"/>
      <c r="F322"/>
      <c r="G322" s="37"/>
      <c r="H322"/>
      <c r="I322" s="37"/>
      <c r="J322" s="37"/>
      <c r="K322" s="37"/>
      <c r="L322"/>
      <c r="M322" s="37"/>
      <c r="N322" s="37"/>
      <c r="O322"/>
      <c r="P322"/>
      <c r="Q322"/>
      <c r="R322"/>
      <c r="S322"/>
      <c r="T322"/>
      <c r="U322" s="37"/>
      <c r="V322" s="37"/>
      <c r="W322"/>
      <c r="X322" s="37"/>
      <c r="Y322" s="37"/>
      <c r="Z322"/>
      <c r="AA322"/>
      <c r="AB322"/>
      <c r="AC322" s="37"/>
      <c r="AD322" s="37"/>
      <c r="AE322"/>
      <c r="AF322"/>
      <c r="AG322"/>
      <c r="AH322"/>
      <c r="AI322"/>
      <c r="AJ322"/>
      <c r="AK322" s="37"/>
      <c r="AL322" s="37"/>
      <c r="AM322" s="37"/>
      <c r="AN322"/>
      <c r="AO322" s="37"/>
      <c r="AP322" s="37"/>
      <c r="AQ322" s="37"/>
      <c r="AR322" s="37"/>
      <c r="AS322" s="37"/>
      <c r="AT322" s="37"/>
      <c r="AU322"/>
      <c r="AV322" s="37"/>
      <c r="AW322"/>
      <c r="AX322"/>
      <c r="AY322"/>
      <c r="AZ322" s="37"/>
      <c r="BA322" s="37"/>
      <c r="BB322"/>
      <c r="BC322" s="37"/>
      <c r="BD322"/>
      <c r="BE322"/>
      <c r="BF322"/>
      <c r="BG322" s="37"/>
      <c r="BH322" s="37"/>
      <c r="BI322" s="37"/>
      <c r="BJ322" s="37"/>
      <c r="BK322"/>
      <c r="BL322"/>
      <c r="BM322" s="37"/>
      <c r="BN322"/>
      <c r="BO322"/>
      <c r="BP322"/>
      <c r="BQ322"/>
      <c r="BR322" s="37"/>
      <c r="BS322" s="41"/>
    </row>
    <row r="323" spans="1:71" x14ac:dyDescent="0.2">
      <c r="A323" s="40" t="str">
        <f t="shared" ref="A323:A386" si="15">B323&amp;C323</f>
        <v/>
      </c>
      <c r="B323" s="40"/>
      <c r="C323" s="40"/>
      <c r="D323" s="40"/>
      <c r="E323" s="40"/>
      <c r="F323"/>
      <c r="G323"/>
      <c r="H323"/>
      <c r="I323"/>
      <c r="J323"/>
      <c r="K323"/>
      <c r="L323"/>
      <c r="M323"/>
      <c r="N323" s="37"/>
      <c r="O323"/>
      <c r="P323"/>
      <c r="Q323"/>
      <c r="R323"/>
      <c r="S323"/>
      <c r="T323"/>
      <c r="U323"/>
      <c r="V323"/>
      <c r="W323"/>
      <c r="X323" s="37"/>
      <c r="Y323"/>
      <c r="Z323" s="37"/>
      <c r="AA323"/>
      <c r="AB323"/>
      <c r="AC323"/>
      <c r="AD323"/>
      <c r="AE323" s="37"/>
      <c r="AF323"/>
      <c r="AG323"/>
      <c r="AH323" s="37"/>
      <c r="AI323" s="37"/>
      <c r="AJ323" s="37"/>
      <c r="AK323"/>
      <c r="AL323"/>
      <c r="AM323" s="37"/>
      <c r="AN323"/>
      <c r="AO323" s="37"/>
      <c r="AP323"/>
      <c r="AQ323"/>
      <c r="AR323" s="37"/>
      <c r="AS323" s="37"/>
      <c r="AT323"/>
      <c r="AU323" s="37"/>
      <c r="AV323" s="37"/>
      <c r="AW323" s="37"/>
      <c r="AX323" s="37"/>
      <c r="AY323"/>
      <c r="AZ323" s="37"/>
      <c r="BA323" s="37"/>
      <c r="BB323" s="37"/>
      <c r="BC323" s="37"/>
      <c r="BD323" s="37"/>
      <c r="BE323" s="37"/>
      <c r="BF323" s="37"/>
      <c r="BG323" s="37"/>
      <c r="BH323"/>
      <c r="BI323" s="37"/>
      <c r="BJ323" s="37"/>
      <c r="BK323" s="37"/>
      <c r="BL323"/>
      <c r="BM323" s="37"/>
      <c r="BN323"/>
      <c r="BO323"/>
      <c r="BP323"/>
      <c r="BQ323"/>
      <c r="BR323" s="37"/>
      <c r="BS323" s="41"/>
    </row>
    <row r="324" spans="1:71" x14ac:dyDescent="0.2">
      <c r="A324" s="40" t="str">
        <f t="shared" si="15"/>
        <v/>
      </c>
      <c r="B324" s="40"/>
      <c r="C324" s="40"/>
      <c r="D324" s="40"/>
      <c r="E324" s="54"/>
      <c r="F324" s="37"/>
      <c r="G324" s="37"/>
      <c r="H324" s="37"/>
      <c r="I324" s="37"/>
      <c r="J324" s="37"/>
      <c r="K324" s="37"/>
      <c r="L324" s="37"/>
      <c r="M324" s="37"/>
      <c r="N324" s="37"/>
      <c r="O324"/>
      <c r="P324"/>
      <c r="Q324"/>
      <c r="R324"/>
      <c r="S324" s="37"/>
      <c r="T324"/>
      <c r="U324"/>
      <c r="V324" s="37"/>
      <c r="W324"/>
      <c r="X324"/>
      <c r="Y324"/>
      <c r="Z324" s="37"/>
      <c r="AA324"/>
      <c r="AB324"/>
      <c r="AC324" s="37"/>
      <c r="AD324"/>
      <c r="AE324" s="37"/>
      <c r="AF324" s="37"/>
      <c r="AG324" s="37"/>
      <c r="AH324" s="37"/>
      <c r="AI324" s="37"/>
      <c r="AJ324" s="37"/>
      <c r="AK324" s="37"/>
      <c r="AL324" s="37"/>
      <c r="AM324" s="37"/>
      <c r="AN324"/>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c r="BK324" s="37"/>
      <c r="BL324" s="37"/>
      <c r="BM324" s="37"/>
      <c r="BN324" s="37"/>
      <c r="BO324"/>
      <c r="BP324"/>
      <c r="BQ324"/>
      <c r="BR324" s="37"/>
      <c r="BS324" s="41"/>
    </row>
    <row r="325" spans="1:71" x14ac:dyDescent="0.2">
      <c r="A325" s="40" t="str">
        <f t="shared" si="15"/>
        <v/>
      </c>
      <c r="B325" s="40"/>
      <c r="C325" s="40"/>
      <c r="D325" s="40"/>
      <c r="E325" s="40"/>
      <c r="F325" s="37"/>
      <c r="G325"/>
      <c r="H325" s="37"/>
      <c r="I325" s="37"/>
      <c r="J325"/>
      <c r="K325" s="37"/>
      <c r="L325" s="37"/>
      <c r="M325" s="37"/>
      <c r="N325" s="37"/>
      <c r="O325"/>
      <c r="P325"/>
      <c r="Q325"/>
      <c r="R325"/>
      <c r="S325"/>
      <c r="T325"/>
      <c r="U325"/>
      <c r="V325" s="37"/>
      <c r="W325"/>
      <c r="X325" s="37"/>
      <c r="Y325"/>
      <c r="Z325" s="37"/>
      <c r="AA325"/>
      <c r="AB325"/>
      <c r="AC325"/>
      <c r="AD325"/>
      <c r="AE325" s="37"/>
      <c r="AF325" s="37"/>
      <c r="AG325" s="37"/>
      <c r="AH325" s="37"/>
      <c r="AI325" s="37"/>
      <c r="AJ325"/>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c r="BO325"/>
      <c r="BP325"/>
      <c r="BQ325" s="37"/>
      <c r="BR325" s="37"/>
      <c r="BS325" s="41"/>
    </row>
    <row r="326" spans="1:71" x14ac:dyDescent="0.2">
      <c r="A326" s="40" t="str">
        <f t="shared" si="15"/>
        <v/>
      </c>
      <c r="B326" s="40"/>
      <c r="C326" s="40"/>
      <c r="D326" s="40"/>
      <c r="E326" s="40"/>
      <c r="F326"/>
      <c r="G326"/>
      <c r="H326"/>
      <c r="I326" s="37"/>
      <c r="J326"/>
      <c r="K326"/>
      <c r="L326"/>
      <c r="M326" s="37"/>
      <c r="N326"/>
      <c r="O326"/>
      <c r="P326"/>
      <c r="Q326"/>
      <c r="R326"/>
      <c r="S326"/>
      <c r="T326"/>
      <c r="U326"/>
      <c r="V326"/>
      <c r="W326"/>
      <c r="X326"/>
      <c r="Y326"/>
      <c r="Z326"/>
      <c r="AA326"/>
      <c r="AB326"/>
      <c r="AC326"/>
      <c r="AD326"/>
      <c r="AE326"/>
      <c r="AF326"/>
      <c r="AG326"/>
      <c r="AH326"/>
      <c r="AI326"/>
      <c r="AJ326"/>
      <c r="AK326"/>
      <c r="AL326"/>
      <c r="AM326"/>
      <c r="AN326"/>
      <c r="AO326"/>
      <c r="AP326"/>
      <c r="AQ326"/>
      <c r="AR326"/>
      <c r="AS326" s="37"/>
      <c r="AT326"/>
      <c r="AU326"/>
      <c r="AV326"/>
      <c r="AW326"/>
      <c r="AX326"/>
      <c r="AY326"/>
      <c r="AZ326"/>
      <c r="BA326"/>
      <c r="BB326"/>
      <c r="BC326"/>
      <c r="BD326"/>
      <c r="BE326"/>
      <c r="BF326"/>
      <c r="BG326"/>
      <c r="BH326"/>
      <c r="BI326"/>
      <c r="BJ326"/>
      <c r="BK326"/>
      <c r="BL326" s="37"/>
      <c r="BM326"/>
      <c r="BN326"/>
      <c r="BO326"/>
      <c r="BP326"/>
      <c r="BQ326"/>
      <c r="BR326" s="37"/>
      <c r="BS326" s="41"/>
    </row>
    <row r="327" spans="1:71" x14ac:dyDescent="0.2">
      <c r="A327" s="40" t="str">
        <f t="shared" si="15"/>
        <v/>
      </c>
      <c r="B327" s="40"/>
      <c r="C327" s="40"/>
      <c r="D327" s="40"/>
      <c r="E327" s="40"/>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s="37"/>
      <c r="BB327"/>
      <c r="BC327"/>
      <c r="BD327"/>
      <c r="BE327"/>
      <c r="BF327"/>
      <c r="BG327"/>
      <c r="BH327"/>
      <c r="BI327"/>
      <c r="BJ327"/>
      <c r="BK327"/>
      <c r="BL327"/>
      <c r="BM327"/>
      <c r="BN327"/>
      <c r="BO327"/>
      <c r="BP327"/>
      <c r="BQ327"/>
      <c r="BR327"/>
      <c r="BS327" s="41"/>
    </row>
    <row r="328" spans="1:71" x14ac:dyDescent="0.2">
      <c r="A328" s="40" t="str">
        <f t="shared" si="15"/>
        <v/>
      </c>
      <c r="B328" s="40"/>
      <c r="C328" s="40"/>
      <c r="D328" s="40"/>
      <c r="E328" s="54"/>
      <c r="F328" s="37"/>
      <c r="G328" s="37"/>
      <c r="H328" s="37"/>
      <c r="I328" s="37"/>
      <c r="J328" s="37"/>
      <c r="K328" s="37"/>
      <c r="L328" s="37"/>
      <c r="M328" s="37"/>
      <c r="N328" s="37"/>
      <c r="O328"/>
      <c r="P328"/>
      <c r="Q328" s="37"/>
      <c r="R328" s="37"/>
      <c r="S328" s="37"/>
      <c r="T328"/>
      <c r="U328" s="37"/>
      <c r="V328" s="37"/>
      <c r="W328" s="37"/>
      <c r="X328" s="37"/>
      <c r="Y328"/>
      <c r="Z328" s="37"/>
      <c r="AA328"/>
      <c r="AB328"/>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c r="BO328"/>
      <c r="BP328"/>
      <c r="BQ328"/>
      <c r="BR328" s="37"/>
      <c r="BS328" s="41"/>
    </row>
    <row r="329" spans="1:71" x14ac:dyDescent="0.2">
      <c r="A329" s="40" t="str">
        <f t="shared" si="15"/>
        <v/>
      </c>
      <c r="B329" s="40"/>
      <c r="C329" s="40"/>
      <c r="D329" s="40"/>
      <c r="E329" s="40"/>
      <c r="F329"/>
      <c r="G329" s="37"/>
      <c r="H329"/>
      <c r="I329" s="37"/>
      <c r="J329"/>
      <c r="K329"/>
      <c r="L329"/>
      <c r="M329"/>
      <c r="N329"/>
      <c r="O329"/>
      <c r="P329"/>
      <c r="Q329"/>
      <c r="R329"/>
      <c r="S329"/>
      <c r="T329"/>
      <c r="U329"/>
      <c r="V329"/>
      <c r="W329"/>
      <c r="X329"/>
      <c r="Y329"/>
      <c r="Z329"/>
      <c r="AA329"/>
      <c r="AB329"/>
      <c r="AC329"/>
      <c r="AD329"/>
      <c r="AE329"/>
      <c r="AF329"/>
      <c r="AG329"/>
      <c r="AH329"/>
      <c r="AI329"/>
      <c r="AJ329"/>
      <c r="AK329"/>
      <c r="AL329"/>
      <c r="AM329"/>
      <c r="AN329"/>
      <c r="AO329" s="37"/>
      <c r="AP329"/>
      <c r="AQ329"/>
      <c r="AR329"/>
      <c r="AS329" s="37"/>
      <c r="AT329"/>
      <c r="AU329"/>
      <c r="AV329" s="37"/>
      <c r="AW329" s="37"/>
      <c r="AX329" s="37"/>
      <c r="AY329"/>
      <c r="AZ329" s="37"/>
      <c r="BA329"/>
      <c r="BB329"/>
      <c r="BC329" s="37"/>
      <c r="BD329"/>
      <c r="BE329"/>
      <c r="BF329"/>
      <c r="BG329"/>
      <c r="BH329"/>
      <c r="BI329"/>
      <c r="BJ329"/>
      <c r="BK329" s="37"/>
      <c r="BL329"/>
      <c r="BM329" s="37"/>
      <c r="BN329"/>
      <c r="BO329"/>
      <c r="BP329"/>
      <c r="BQ329" s="37"/>
      <c r="BR329" s="37"/>
      <c r="BS329" s="41"/>
    </row>
    <row r="330" spans="1:71" x14ac:dyDescent="0.2">
      <c r="A330" s="40" t="str">
        <f t="shared" si="15"/>
        <v/>
      </c>
      <c r="B330" s="40"/>
      <c r="C330" s="40"/>
      <c r="D330" s="40"/>
      <c r="E330" s="54"/>
      <c r="F330" s="37"/>
      <c r="G330" s="37"/>
      <c r="H330" s="37"/>
      <c r="I330" s="37"/>
      <c r="J330" s="37"/>
      <c r="K330" s="37"/>
      <c r="L330" s="37"/>
      <c r="M330" s="37"/>
      <c r="N330" s="37"/>
      <c r="O330"/>
      <c r="P330" s="37"/>
      <c r="Q330" s="37"/>
      <c r="R330" s="37"/>
      <c r="S330" s="37"/>
      <c r="T330"/>
      <c r="U330" s="37"/>
      <c r="V330" s="37"/>
      <c r="W330"/>
      <c r="X330" s="37"/>
      <c r="Y330"/>
      <c r="Z330" s="37"/>
      <c r="AA330"/>
      <c r="AB330"/>
      <c r="AC330" s="37"/>
      <c r="AD330"/>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c r="BO330"/>
      <c r="BP330"/>
      <c r="BQ330" s="37"/>
      <c r="BR330" s="37"/>
      <c r="BS330" s="41"/>
    </row>
    <row r="331" spans="1:71" x14ac:dyDescent="0.2">
      <c r="A331" s="40" t="str">
        <f t="shared" si="15"/>
        <v/>
      </c>
      <c r="B331" s="40"/>
      <c r="C331" s="40"/>
      <c r="D331" s="40"/>
      <c r="E331" s="40"/>
      <c r="F331"/>
      <c r="G331"/>
      <c r="H331"/>
      <c r="I331" s="37"/>
      <c r="J331"/>
      <c r="K331" s="37"/>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s="37"/>
      <c r="BA331"/>
      <c r="BB331"/>
      <c r="BC331"/>
      <c r="BD331" s="37"/>
      <c r="BE331" s="37"/>
      <c r="BF331"/>
      <c r="BG331"/>
      <c r="BH331"/>
      <c r="BI331"/>
      <c r="BJ331"/>
      <c r="BK331"/>
      <c r="BL331"/>
      <c r="BM331"/>
      <c r="BN331"/>
      <c r="BO331"/>
      <c r="BP331"/>
      <c r="BQ331"/>
      <c r="BR331"/>
      <c r="BS331" s="41"/>
    </row>
    <row r="332" spans="1:71" x14ac:dyDescent="0.2">
      <c r="A332" s="40" t="str">
        <f t="shared" si="15"/>
        <v/>
      </c>
      <c r="B332" s="40"/>
      <c r="C332" s="40"/>
      <c r="D332" s="40"/>
      <c r="E332" s="40"/>
      <c r="F332"/>
      <c r="G332"/>
      <c r="H332"/>
      <c r="I332"/>
      <c r="J332"/>
      <c r="K332"/>
      <c r="L332"/>
      <c r="M332" s="37"/>
      <c r="N332"/>
      <c r="O332"/>
      <c r="P332"/>
      <c r="Q332"/>
      <c r="R332"/>
      <c r="S332"/>
      <c r="T332"/>
      <c r="U332"/>
      <c r="V332"/>
      <c r="W332"/>
      <c r="X332"/>
      <c r="Y332"/>
      <c r="Z332"/>
      <c r="AA332"/>
      <c r="AB332"/>
      <c r="AC332"/>
      <c r="AD332"/>
      <c r="AE332"/>
      <c r="AF332"/>
      <c r="AG332"/>
      <c r="AH332"/>
      <c r="AI332" s="37"/>
      <c r="AJ332"/>
      <c r="AK332"/>
      <c r="AL332"/>
      <c r="AM332"/>
      <c r="AN332"/>
      <c r="AO332" s="37"/>
      <c r="AP332"/>
      <c r="AQ332"/>
      <c r="AR332"/>
      <c r="AS332" s="37"/>
      <c r="AT332"/>
      <c r="AU332"/>
      <c r="AV332" s="37"/>
      <c r="AW332"/>
      <c r="AX332"/>
      <c r="AY332"/>
      <c r="AZ332" s="37"/>
      <c r="BA332"/>
      <c r="BB332" s="37"/>
      <c r="BC332" s="37"/>
      <c r="BD332"/>
      <c r="BE332"/>
      <c r="BF332"/>
      <c r="BG332"/>
      <c r="BH332" s="37"/>
      <c r="BI332" s="37"/>
      <c r="BJ332" s="37"/>
      <c r="BK332" s="37"/>
      <c r="BL332"/>
      <c r="BM332" s="37"/>
      <c r="BN332"/>
      <c r="BO332"/>
      <c r="BP332"/>
      <c r="BQ332"/>
      <c r="BR332"/>
      <c r="BS332" s="41"/>
    </row>
    <row r="333" spans="1:71" x14ac:dyDescent="0.2">
      <c r="A333" s="40" t="str">
        <f t="shared" si="15"/>
        <v/>
      </c>
      <c r="B333" s="40"/>
      <c r="C333" s="40"/>
      <c r="D333" s="40"/>
      <c r="E333" s="40"/>
      <c r="F333"/>
      <c r="G333"/>
      <c r="H333" s="37"/>
      <c r="I333" s="37"/>
      <c r="J333" s="37"/>
      <c r="K333" s="37"/>
      <c r="L333"/>
      <c r="M333"/>
      <c r="N333"/>
      <c r="O333"/>
      <c r="P333"/>
      <c r="Q333"/>
      <c r="R333" s="37"/>
      <c r="S333"/>
      <c r="T333"/>
      <c r="U333"/>
      <c r="V333" s="37"/>
      <c r="W333" s="37"/>
      <c r="X333"/>
      <c r="Y333"/>
      <c r="Z333" s="37"/>
      <c r="AA333"/>
      <c r="AB333"/>
      <c r="AC333" s="37"/>
      <c r="AD333"/>
      <c r="AE333"/>
      <c r="AF333" s="37"/>
      <c r="AG333"/>
      <c r="AH333"/>
      <c r="AI333" s="37"/>
      <c r="AJ333"/>
      <c r="AK333" s="37"/>
      <c r="AL333" s="37"/>
      <c r="AM333" s="37"/>
      <c r="AN333"/>
      <c r="AO333" s="37"/>
      <c r="AP333"/>
      <c r="AQ333" s="37"/>
      <c r="AR333" s="37"/>
      <c r="AS333" s="37"/>
      <c r="AT333" s="37"/>
      <c r="AU333"/>
      <c r="AV333" s="37"/>
      <c r="AW333" s="37"/>
      <c r="AX333" s="37"/>
      <c r="AY333" s="37"/>
      <c r="AZ333" s="37"/>
      <c r="BA333" s="37"/>
      <c r="BB333" s="37"/>
      <c r="BC333" s="37"/>
      <c r="BD333" s="37"/>
      <c r="BE333" s="37"/>
      <c r="BF333" s="37"/>
      <c r="BG333" s="37"/>
      <c r="BH333" s="37"/>
      <c r="BI333" s="37"/>
      <c r="BJ333" s="37"/>
      <c r="BK333" s="37"/>
      <c r="BL333" s="37"/>
      <c r="BM333" s="37"/>
      <c r="BN333"/>
      <c r="BO333"/>
      <c r="BP333"/>
      <c r="BQ333"/>
      <c r="BR333" s="37"/>
      <c r="BS333" s="41"/>
    </row>
    <row r="334" spans="1:71" x14ac:dyDescent="0.2">
      <c r="A334" s="40" t="str">
        <f t="shared" si="15"/>
        <v/>
      </c>
      <c r="B334" s="40"/>
      <c r="C334" s="40"/>
      <c r="D334" s="40"/>
      <c r="E334" s="40"/>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s="37"/>
      <c r="AS334"/>
      <c r="AT334"/>
      <c r="AU334"/>
      <c r="AV334"/>
      <c r="AW334"/>
      <c r="AX334"/>
      <c r="AY334"/>
      <c r="AZ334"/>
      <c r="BA334"/>
      <c r="BB334"/>
      <c r="BC334"/>
      <c r="BD334"/>
      <c r="BE334"/>
      <c r="BF334"/>
      <c r="BG334"/>
      <c r="BH334"/>
      <c r="BI334"/>
      <c r="BJ334"/>
      <c r="BK334"/>
      <c r="BL334"/>
      <c r="BM334"/>
      <c r="BN334"/>
      <c r="BO334"/>
      <c r="BP334"/>
      <c r="BQ334"/>
      <c r="BR334"/>
      <c r="BS334" s="41"/>
    </row>
    <row r="335" spans="1:71" x14ac:dyDescent="0.2">
      <c r="A335" s="40" t="str">
        <f t="shared" si="15"/>
        <v/>
      </c>
      <c r="B335" s="40"/>
      <c r="C335" s="40"/>
      <c r="D335" s="40"/>
      <c r="E335" s="40"/>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s="37"/>
      <c r="AP335"/>
      <c r="AQ335" s="37"/>
      <c r="AR335"/>
      <c r="AS335" s="37"/>
      <c r="AT335"/>
      <c r="AU335"/>
      <c r="AV335" s="37"/>
      <c r="AW335"/>
      <c r="AX335"/>
      <c r="AY335"/>
      <c r="AZ335"/>
      <c r="BA335"/>
      <c r="BB335"/>
      <c r="BC335"/>
      <c r="BD335" s="37"/>
      <c r="BE335"/>
      <c r="BF335"/>
      <c r="BG335"/>
      <c r="BH335"/>
      <c r="BI335"/>
      <c r="BJ335"/>
      <c r="BK335"/>
      <c r="BL335"/>
      <c r="BM335" s="37"/>
      <c r="BN335"/>
      <c r="BO335"/>
      <c r="BP335"/>
      <c r="BQ335"/>
      <c r="BR335"/>
      <c r="BS335" s="41"/>
    </row>
    <row r="336" spans="1:71" x14ac:dyDescent="0.2">
      <c r="A336" s="40" t="str">
        <f t="shared" si="15"/>
        <v/>
      </c>
      <c r="B336" s="40"/>
      <c r="C336" s="40"/>
      <c r="D336" s="40"/>
      <c r="E336" s="40"/>
      <c r="F336"/>
      <c r="G336"/>
      <c r="H336" s="37"/>
      <c r="I336" s="37"/>
      <c r="J336" s="37"/>
      <c r="K336"/>
      <c r="L336"/>
      <c r="M336" s="37"/>
      <c r="N336" s="37"/>
      <c r="O336"/>
      <c r="P336"/>
      <c r="Q336"/>
      <c r="R336"/>
      <c r="S336"/>
      <c r="T336"/>
      <c r="U336" s="37"/>
      <c r="V336" s="37"/>
      <c r="W336"/>
      <c r="X336"/>
      <c r="Y336"/>
      <c r="Z336" s="37"/>
      <c r="AA336"/>
      <c r="AB336"/>
      <c r="AC336" s="37"/>
      <c r="AD336"/>
      <c r="AE336" s="37"/>
      <c r="AF336"/>
      <c r="AG336" s="37"/>
      <c r="AH336"/>
      <c r="AI336" s="37"/>
      <c r="AJ336" s="37"/>
      <c r="AK336" s="37"/>
      <c r="AL336" s="37"/>
      <c r="AM336" s="37"/>
      <c r="AN336"/>
      <c r="AO336" s="37"/>
      <c r="AP336" s="37"/>
      <c r="AQ336" s="37"/>
      <c r="AR336" s="37"/>
      <c r="AS336" s="37"/>
      <c r="AT336" s="37"/>
      <c r="AU336" s="37"/>
      <c r="AV336" s="37"/>
      <c r="AW336" s="37"/>
      <c r="AX336" s="37"/>
      <c r="AY336" s="37"/>
      <c r="AZ336" s="37"/>
      <c r="BA336"/>
      <c r="BB336" s="37"/>
      <c r="BC336" s="37"/>
      <c r="BD336" s="37"/>
      <c r="BE336" s="37"/>
      <c r="BF336" s="37"/>
      <c r="BG336" s="37"/>
      <c r="BH336" s="37"/>
      <c r="BI336" s="37"/>
      <c r="BJ336" s="37"/>
      <c r="BK336" s="37"/>
      <c r="BL336" s="37"/>
      <c r="BM336" s="37"/>
      <c r="BN336"/>
      <c r="BO336"/>
      <c r="BP336"/>
      <c r="BQ336"/>
      <c r="BR336" s="37"/>
      <c r="BS336" s="41"/>
    </row>
    <row r="337" spans="1:71" x14ac:dyDescent="0.2">
      <c r="A337" s="40" t="str">
        <f t="shared" si="15"/>
        <v/>
      </c>
      <c r="B337" s="40"/>
      <c r="C337" s="40"/>
      <c r="D337" s="40"/>
      <c r="E337" s="40"/>
      <c r="F337"/>
      <c r="G337" s="37"/>
      <c r="H337"/>
      <c r="I337"/>
      <c r="J337"/>
      <c r="K337" s="37"/>
      <c r="L337"/>
      <c r="M337"/>
      <c r="N337"/>
      <c r="O337"/>
      <c r="P337"/>
      <c r="Q337"/>
      <c r="R337"/>
      <c r="S337"/>
      <c r="T337"/>
      <c r="U337"/>
      <c r="V337"/>
      <c r="W337"/>
      <c r="X337"/>
      <c r="Y337"/>
      <c r="Z337"/>
      <c r="AA337"/>
      <c r="AB337"/>
      <c r="AC337"/>
      <c r="AD337"/>
      <c r="AE337"/>
      <c r="AF337"/>
      <c r="AG337"/>
      <c r="AH337"/>
      <c r="AI337" s="37"/>
      <c r="AJ337"/>
      <c r="AK337"/>
      <c r="AL337"/>
      <c r="AM337"/>
      <c r="AN337"/>
      <c r="AO337"/>
      <c r="AP337"/>
      <c r="AQ337"/>
      <c r="AR337"/>
      <c r="AS337"/>
      <c r="AT337"/>
      <c r="AU337"/>
      <c r="AV337"/>
      <c r="AW337"/>
      <c r="AX337"/>
      <c r="AY337"/>
      <c r="AZ337"/>
      <c r="BA337"/>
      <c r="BB337"/>
      <c r="BC337"/>
      <c r="BD337"/>
      <c r="BE337"/>
      <c r="BF337"/>
      <c r="BG337"/>
      <c r="BH337"/>
      <c r="BI337"/>
      <c r="BJ337"/>
      <c r="BK337"/>
      <c r="BL337"/>
      <c r="BM337" s="37"/>
      <c r="BN337"/>
      <c r="BO337"/>
      <c r="BP337"/>
      <c r="BQ337"/>
      <c r="BR337"/>
      <c r="BS337" s="41"/>
    </row>
    <row r="338" spans="1:71" x14ac:dyDescent="0.2">
      <c r="A338" s="40" t="str">
        <f t="shared" si="15"/>
        <v/>
      </c>
      <c r="B338" s="40"/>
      <c r="C338" s="40"/>
      <c r="D338" s="54"/>
      <c r="E338" s="54"/>
      <c r="F338" s="37"/>
      <c r="G338" s="37"/>
      <c r="H338" s="37"/>
      <c r="I338" s="37"/>
      <c r="J338" s="37"/>
      <c r="K338" s="37"/>
      <c r="L338" s="37"/>
      <c r="M338" s="37"/>
      <c r="N338" s="37"/>
      <c r="O338" s="37"/>
      <c r="P338"/>
      <c r="Q338"/>
      <c r="R338" s="37"/>
      <c r="S338" s="37"/>
      <c r="T338"/>
      <c r="U338" s="37"/>
      <c r="V338" s="37"/>
      <c r="W338" s="37"/>
      <c r="X338" s="37"/>
      <c r="Y338"/>
      <c r="Z338" s="37"/>
      <c r="AA338"/>
      <c r="AB338"/>
      <c r="AC338" s="37"/>
      <c r="AD338"/>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41"/>
    </row>
    <row r="339" spans="1:71" x14ac:dyDescent="0.2">
      <c r="A339" s="40" t="str">
        <f t="shared" si="15"/>
        <v/>
      </c>
      <c r="B339" s="40"/>
      <c r="C339" s="40"/>
      <c r="D339" s="40"/>
      <c r="E339" s="40"/>
      <c r="F339"/>
      <c r="G339"/>
      <c r="H339" s="37"/>
      <c r="I339"/>
      <c r="J339"/>
      <c r="K339" s="37"/>
      <c r="L339"/>
      <c r="M339"/>
      <c r="N339"/>
      <c r="O339"/>
      <c r="P339"/>
      <c r="Q339"/>
      <c r="R339"/>
      <c r="S339"/>
      <c r="T339"/>
      <c r="U339"/>
      <c r="V339"/>
      <c r="W339"/>
      <c r="X339" s="37"/>
      <c r="Y339"/>
      <c r="Z339"/>
      <c r="AA339"/>
      <c r="AB339"/>
      <c r="AC339"/>
      <c r="AD339"/>
      <c r="AE339"/>
      <c r="AF339"/>
      <c r="AG339"/>
      <c r="AH339"/>
      <c r="AI339"/>
      <c r="AJ339" s="37"/>
      <c r="AK339"/>
      <c r="AL339"/>
      <c r="AM339"/>
      <c r="AN339"/>
      <c r="AO339"/>
      <c r="AP339"/>
      <c r="AQ339"/>
      <c r="AR339"/>
      <c r="AS339"/>
      <c r="AT339" s="37"/>
      <c r="AU339"/>
      <c r="AV339" s="37"/>
      <c r="AW339" s="37"/>
      <c r="AX339" s="37"/>
      <c r="AY339" s="37"/>
      <c r="AZ339" s="37"/>
      <c r="BA339"/>
      <c r="BB339" s="37"/>
      <c r="BC339" s="37"/>
      <c r="BD339" s="37"/>
      <c r="BE339" s="37"/>
      <c r="BF339"/>
      <c r="BG339" s="37"/>
      <c r="BH339"/>
      <c r="BI339" s="37"/>
      <c r="BJ339" s="37"/>
      <c r="BK339" s="37"/>
      <c r="BL339"/>
      <c r="BM339" s="37"/>
      <c r="BN339"/>
      <c r="BO339"/>
      <c r="BP339"/>
      <c r="BQ339"/>
      <c r="BR339"/>
      <c r="BS339" s="41"/>
    </row>
    <row r="340" spans="1:71" x14ac:dyDescent="0.2">
      <c r="A340" s="40" t="str">
        <f t="shared" si="15"/>
        <v/>
      </c>
      <c r="B340" s="40"/>
      <c r="C340" s="40"/>
      <c r="D340" s="40"/>
      <c r="E340" s="40"/>
      <c r="F340"/>
      <c r="G340"/>
      <c r="H340" s="37"/>
      <c r="I340"/>
      <c r="J340"/>
      <c r="K340"/>
      <c r="L340"/>
      <c r="M340"/>
      <c r="N340"/>
      <c r="O340"/>
      <c r="P340"/>
      <c r="Q340"/>
      <c r="R340"/>
      <c r="S340"/>
      <c r="T340"/>
      <c r="U340"/>
      <c r="V340"/>
      <c r="W340"/>
      <c r="X340"/>
      <c r="Y340"/>
      <c r="Z340"/>
      <c r="AA340"/>
      <c r="AB340"/>
      <c r="AC340"/>
      <c r="AD340"/>
      <c r="AE340"/>
      <c r="AF340"/>
      <c r="AG340"/>
      <c r="AH340"/>
      <c r="AI340"/>
      <c r="AJ340"/>
      <c r="AK340"/>
      <c r="AL340" s="37"/>
      <c r="AM340"/>
      <c r="AN340"/>
      <c r="AO340"/>
      <c r="AP340" s="37"/>
      <c r="AQ340"/>
      <c r="AR340"/>
      <c r="AS340" s="37"/>
      <c r="AT340"/>
      <c r="AU340"/>
      <c r="AV340"/>
      <c r="AW340"/>
      <c r="AX340"/>
      <c r="AY340"/>
      <c r="AZ340"/>
      <c r="BA340"/>
      <c r="BB340"/>
      <c r="BC340" s="37"/>
      <c r="BD340"/>
      <c r="BE340"/>
      <c r="BF340"/>
      <c r="BG340"/>
      <c r="BH340"/>
      <c r="BI340"/>
      <c r="BJ340"/>
      <c r="BK340"/>
      <c r="BL340"/>
      <c r="BM340" s="37"/>
      <c r="BN340"/>
      <c r="BO340"/>
      <c r="BP340"/>
      <c r="BQ340"/>
      <c r="BR340"/>
      <c r="BS340" s="41"/>
    </row>
    <row r="341" spans="1:71" x14ac:dyDescent="0.2">
      <c r="A341" s="40" t="str">
        <f t="shared" si="15"/>
        <v/>
      </c>
      <c r="B341" s="40"/>
      <c r="C341" s="40"/>
      <c r="D341" s="54"/>
      <c r="E341" s="54"/>
      <c r="F341" s="37"/>
      <c r="G341" s="37"/>
      <c r="H341" s="37"/>
      <c r="I341" s="37"/>
      <c r="J341" s="37"/>
      <c r="K341" s="37"/>
      <c r="L341" s="37"/>
      <c r="M341" s="37"/>
      <c r="N341" s="37"/>
      <c r="O341" s="37"/>
      <c r="P341"/>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41"/>
    </row>
    <row r="342" spans="1:71" x14ac:dyDescent="0.2">
      <c r="A342" s="40" t="str">
        <f t="shared" si="15"/>
        <v/>
      </c>
      <c r="B342" s="40"/>
      <c r="C342" s="40"/>
      <c r="D342" s="40"/>
      <c r="E342" s="40"/>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s="37"/>
      <c r="BC342"/>
      <c r="BD342"/>
      <c r="BE342"/>
      <c r="BF342"/>
      <c r="BG342"/>
      <c r="BH342"/>
      <c r="BI342"/>
      <c r="BJ342"/>
      <c r="BK342"/>
      <c r="BL342"/>
      <c r="BM342"/>
      <c r="BN342"/>
      <c r="BO342"/>
      <c r="BP342"/>
      <c r="BQ342"/>
      <c r="BR342"/>
      <c r="BS342" s="41"/>
    </row>
    <row r="343" spans="1:71" x14ac:dyDescent="0.2">
      <c r="A343" s="40" t="str">
        <f t="shared" si="15"/>
        <v/>
      </c>
      <c r="B343" s="40"/>
      <c r="C343" s="40"/>
      <c r="D343" s="40"/>
      <c r="E343" s="40"/>
      <c r="F343"/>
      <c r="G343" s="37"/>
      <c r="H343"/>
      <c r="I343"/>
      <c r="J343"/>
      <c r="K343" s="37"/>
      <c r="L343" s="37"/>
      <c r="M343"/>
      <c r="N343"/>
      <c r="O343"/>
      <c r="P343"/>
      <c r="Q343" s="37"/>
      <c r="R343"/>
      <c r="S343"/>
      <c r="T343"/>
      <c r="U343"/>
      <c r="V343"/>
      <c r="W343" s="37"/>
      <c r="X343"/>
      <c r="Y343"/>
      <c r="Z343"/>
      <c r="AA343"/>
      <c r="AB343"/>
      <c r="AC343" s="37"/>
      <c r="AD343"/>
      <c r="AE343"/>
      <c r="AF343"/>
      <c r="AG343"/>
      <c r="AH343"/>
      <c r="AI343"/>
      <c r="AJ343"/>
      <c r="AK343"/>
      <c r="AL343"/>
      <c r="AM343"/>
      <c r="AN343"/>
      <c r="AO343"/>
      <c r="AP343"/>
      <c r="AQ343"/>
      <c r="AR343"/>
      <c r="AS343"/>
      <c r="AT343"/>
      <c r="AU343"/>
      <c r="AV343"/>
      <c r="AW343" s="37"/>
      <c r="AX343"/>
      <c r="AY343"/>
      <c r="AZ343"/>
      <c r="BA343" s="37"/>
      <c r="BB343"/>
      <c r="BC343" s="37"/>
      <c r="BD343"/>
      <c r="BE343" s="37"/>
      <c r="BF343"/>
      <c r="BG343"/>
      <c r="BH343"/>
      <c r="BI343"/>
      <c r="BJ343"/>
      <c r="BK343" s="37"/>
      <c r="BL343"/>
      <c r="BM343"/>
      <c r="BN343" s="37"/>
      <c r="BO343"/>
      <c r="BP343"/>
      <c r="BQ343"/>
      <c r="BR343"/>
      <c r="BS343" s="41"/>
    </row>
    <row r="344" spans="1:71" x14ac:dyDescent="0.2">
      <c r="A344" s="40" t="str">
        <f t="shared" si="15"/>
        <v/>
      </c>
      <c r="B344" s="40"/>
      <c r="C344" s="40"/>
      <c r="D344" s="40"/>
      <c r="E344" s="40"/>
      <c r="F344"/>
      <c r="G344"/>
      <c r="H344"/>
      <c r="I344"/>
      <c r="J344"/>
      <c r="K344"/>
      <c r="L344"/>
      <c r="M344"/>
      <c r="N344"/>
      <c r="O344"/>
      <c r="P344"/>
      <c r="Q344"/>
      <c r="R344"/>
      <c r="S344"/>
      <c r="T344"/>
      <c r="U344"/>
      <c r="V344"/>
      <c r="W344"/>
      <c r="X344" s="37"/>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s="37"/>
      <c r="BJ344"/>
      <c r="BK344"/>
      <c r="BL344"/>
      <c r="BM344"/>
      <c r="BN344"/>
      <c r="BO344"/>
      <c r="BP344"/>
      <c r="BQ344"/>
      <c r="BR344"/>
      <c r="BS344" s="41"/>
    </row>
    <row r="345" spans="1:71" x14ac:dyDescent="0.2">
      <c r="A345" s="40" t="str">
        <f t="shared" si="15"/>
        <v/>
      </c>
      <c r="B345" s="40"/>
      <c r="C345" s="40"/>
      <c r="D345" s="40"/>
      <c r="E345" s="40"/>
      <c r="F345"/>
      <c r="G345" s="37"/>
      <c r="H345" s="37"/>
      <c r="I345" s="37"/>
      <c r="J345" s="37"/>
      <c r="K345" s="37"/>
      <c r="L345" s="37"/>
      <c r="M345" s="37"/>
      <c r="N345" s="37"/>
      <c r="O345"/>
      <c r="P345"/>
      <c r="Q345"/>
      <c r="R345"/>
      <c r="S345" s="37"/>
      <c r="T345"/>
      <c r="U345" s="37"/>
      <c r="V345" s="37"/>
      <c r="W345"/>
      <c r="X345" s="37"/>
      <c r="Y345"/>
      <c r="Z345" s="37"/>
      <c r="AA345"/>
      <c r="AB345"/>
      <c r="AC345"/>
      <c r="AD345"/>
      <c r="AE345"/>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c r="BO345"/>
      <c r="BP345"/>
      <c r="BQ345"/>
      <c r="BR345" s="37"/>
      <c r="BS345" s="41"/>
    </row>
    <row r="346" spans="1:71" x14ac:dyDescent="0.2">
      <c r="A346" s="40" t="str">
        <f t="shared" si="15"/>
        <v/>
      </c>
      <c r="B346" s="40"/>
      <c r="C346" s="40"/>
      <c r="D346" s="40"/>
      <c r="E346" s="40"/>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s="37"/>
      <c r="BJ346"/>
      <c r="BK346"/>
      <c r="BL346"/>
      <c r="BM346"/>
      <c r="BN346"/>
      <c r="BO346"/>
      <c r="BP346"/>
      <c r="BQ346"/>
      <c r="BR346"/>
      <c r="BS346" s="41"/>
    </row>
    <row r="347" spans="1:71" x14ac:dyDescent="0.2">
      <c r="A347" s="40" t="str">
        <f t="shared" si="15"/>
        <v/>
      </c>
      <c r="B347" s="40"/>
      <c r="C347" s="40"/>
      <c r="D347" s="40"/>
      <c r="E347" s="40"/>
      <c r="F347"/>
      <c r="G347" s="37"/>
      <c r="H347"/>
      <c r="I347"/>
      <c r="J347"/>
      <c r="K347"/>
      <c r="L347" s="37"/>
      <c r="M347"/>
      <c r="N347"/>
      <c r="O347"/>
      <c r="P347"/>
      <c r="Q347"/>
      <c r="R347"/>
      <c r="S347"/>
      <c r="T347"/>
      <c r="U347"/>
      <c r="V347"/>
      <c r="W347" s="37"/>
      <c r="X347"/>
      <c r="Y347"/>
      <c r="Z347"/>
      <c r="AA347"/>
      <c r="AB347"/>
      <c r="AC347"/>
      <c r="AD347"/>
      <c r="AE347"/>
      <c r="AF347"/>
      <c r="AG347"/>
      <c r="AH347"/>
      <c r="AI347"/>
      <c r="AJ347"/>
      <c r="AK347"/>
      <c r="AL347"/>
      <c r="AM347"/>
      <c r="AN347"/>
      <c r="AO347"/>
      <c r="AP347"/>
      <c r="AQ347"/>
      <c r="AR347"/>
      <c r="AS347"/>
      <c r="AT347"/>
      <c r="AU347"/>
      <c r="AV347" s="37"/>
      <c r="AW347"/>
      <c r="AX347"/>
      <c r="AY347"/>
      <c r="AZ347" s="37"/>
      <c r="BA347"/>
      <c r="BB347"/>
      <c r="BC347" s="37"/>
      <c r="BD347"/>
      <c r="BE347"/>
      <c r="BF347"/>
      <c r="BG347"/>
      <c r="BH347"/>
      <c r="BI347"/>
      <c r="BJ347"/>
      <c r="BK347"/>
      <c r="BL347"/>
      <c r="BM347" s="37"/>
      <c r="BN347"/>
      <c r="BO347"/>
      <c r="BP347"/>
      <c r="BQ347"/>
      <c r="BR347"/>
      <c r="BS347" s="41"/>
    </row>
    <row r="348" spans="1:71" x14ac:dyDescent="0.2">
      <c r="A348" s="40" t="str">
        <f t="shared" si="15"/>
        <v/>
      </c>
      <c r="B348" s="40"/>
      <c r="C348" s="40"/>
      <c r="D348" s="40"/>
      <c r="E348" s="40"/>
      <c r="F348"/>
      <c r="G348"/>
      <c r="H348"/>
      <c r="I348"/>
      <c r="J348"/>
      <c r="K348"/>
      <c r="L348"/>
      <c r="M348"/>
      <c r="N348"/>
      <c r="O348"/>
      <c r="P348"/>
      <c r="Q348"/>
      <c r="R348"/>
      <c r="S348" s="37"/>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s="37"/>
      <c r="BN348"/>
      <c r="BO348"/>
      <c r="BP348"/>
      <c r="BQ348"/>
      <c r="BR348"/>
      <c r="BS348" s="41"/>
    </row>
    <row r="349" spans="1:71" x14ac:dyDescent="0.2">
      <c r="A349" s="40" t="str">
        <f t="shared" si="15"/>
        <v/>
      </c>
      <c r="B349" s="40"/>
      <c r="C349" s="40"/>
      <c r="D349" s="40"/>
      <c r="E349" s="40"/>
      <c r="F349"/>
      <c r="G349" s="37"/>
      <c r="H349"/>
      <c r="I349" s="37"/>
      <c r="J349"/>
      <c r="K349"/>
      <c r="L349"/>
      <c r="M349"/>
      <c r="N349"/>
      <c r="O349"/>
      <c r="P349"/>
      <c r="Q349"/>
      <c r="R349"/>
      <c r="S349"/>
      <c r="T349"/>
      <c r="U349"/>
      <c r="V349" s="37"/>
      <c r="W349"/>
      <c r="X349" s="37"/>
      <c r="Y349"/>
      <c r="Z349"/>
      <c r="AA349"/>
      <c r="AB349"/>
      <c r="AC349"/>
      <c r="AD349"/>
      <c r="AE349"/>
      <c r="AF349"/>
      <c r="AG349"/>
      <c r="AH349"/>
      <c r="AI349"/>
      <c r="AJ349"/>
      <c r="AK349"/>
      <c r="AL349"/>
      <c r="AM349"/>
      <c r="AN349"/>
      <c r="AO349"/>
      <c r="AP349" s="37"/>
      <c r="AQ349"/>
      <c r="AR349"/>
      <c r="AS349" s="37"/>
      <c r="AT349"/>
      <c r="AU349"/>
      <c r="AV349" s="37"/>
      <c r="AW349"/>
      <c r="AX349" s="37"/>
      <c r="AY349"/>
      <c r="AZ349"/>
      <c r="BA349"/>
      <c r="BB349"/>
      <c r="BC349"/>
      <c r="BD349" s="37"/>
      <c r="BE349"/>
      <c r="BF349"/>
      <c r="BG349"/>
      <c r="BH349"/>
      <c r="BI349" s="37"/>
      <c r="BJ349"/>
      <c r="BK349"/>
      <c r="BL349"/>
      <c r="BM349" s="37"/>
      <c r="BN349"/>
      <c r="BO349"/>
      <c r="BP349"/>
      <c r="BQ349"/>
      <c r="BR349"/>
      <c r="BS349" s="41"/>
    </row>
    <row r="350" spans="1:71" x14ac:dyDescent="0.2">
      <c r="A350" s="40" t="str">
        <f t="shared" si="15"/>
        <v/>
      </c>
      <c r="B350" s="40"/>
      <c r="C350" s="40"/>
      <c r="D350" s="40"/>
      <c r="E350" s="40"/>
      <c r="F350"/>
      <c r="G350"/>
      <c r="H350"/>
      <c r="I350"/>
      <c r="J350"/>
      <c r="K350"/>
      <c r="L350"/>
      <c r="M350"/>
      <c r="N350"/>
      <c r="O350"/>
      <c r="P350"/>
      <c r="Q350"/>
      <c r="R350"/>
      <c r="S350"/>
      <c r="T350"/>
      <c r="U350"/>
      <c r="V350"/>
      <c r="W350"/>
      <c r="X350"/>
      <c r="Y350"/>
      <c r="Z350"/>
      <c r="AA350"/>
      <c r="AB350"/>
      <c r="AC350"/>
      <c r="AD350"/>
      <c r="AE350"/>
      <c r="AF350"/>
      <c r="AG350"/>
      <c r="AH350"/>
      <c r="AI350" s="37"/>
      <c r="AJ350"/>
      <c r="AK350"/>
      <c r="AL350"/>
      <c r="AM350"/>
      <c r="AN350"/>
      <c r="AO350"/>
      <c r="AP350"/>
      <c r="AQ350"/>
      <c r="AR350" s="37"/>
      <c r="AS350" s="37"/>
      <c r="AT350"/>
      <c r="AU350"/>
      <c r="AV350"/>
      <c r="AW350"/>
      <c r="AX350"/>
      <c r="AY350"/>
      <c r="AZ350"/>
      <c r="BA350"/>
      <c r="BB350"/>
      <c r="BC350"/>
      <c r="BD350"/>
      <c r="BE350"/>
      <c r="BF350"/>
      <c r="BG350"/>
      <c r="BH350"/>
      <c r="BI350"/>
      <c r="BJ350"/>
      <c r="BK350"/>
      <c r="BL350"/>
      <c r="BM350"/>
      <c r="BN350"/>
      <c r="BO350"/>
      <c r="BP350"/>
      <c r="BQ350"/>
      <c r="BR350"/>
      <c r="BS350" s="41"/>
    </row>
    <row r="351" spans="1:71" x14ac:dyDescent="0.2">
      <c r="A351" s="40" t="str">
        <f t="shared" si="15"/>
        <v/>
      </c>
      <c r="B351" s="40"/>
      <c r="C351" s="40"/>
      <c r="D351" s="54"/>
      <c r="E351" s="54"/>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41"/>
    </row>
    <row r="352" spans="1:71" x14ac:dyDescent="0.2">
      <c r="A352" s="40" t="str">
        <f t="shared" si="15"/>
        <v/>
      </c>
      <c r="B352" s="40"/>
      <c r="C352" s="40"/>
      <c r="D352" s="40"/>
      <c r="E352" s="40"/>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s="37"/>
      <c r="BD352"/>
      <c r="BE352"/>
      <c r="BF352"/>
      <c r="BG352"/>
      <c r="BH352"/>
      <c r="BI352"/>
      <c r="BJ352"/>
      <c r="BK352"/>
      <c r="BL352"/>
      <c r="BM352"/>
      <c r="BN352"/>
      <c r="BO352"/>
      <c r="BP352"/>
      <c r="BQ352"/>
      <c r="BR352"/>
      <c r="BS352" s="41"/>
    </row>
    <row r="353" spans="1:71" x14ac:dyDescent="0.2">
      <c r="A353" s="40" t="str">
        <f t="shared" si="15"/>
        <v/>
      </c>
      <c r="B353" s="40"/>
      <c r="C353" s="40"/>
      <c r="D353" s="40"/>
      <c r="E353" s="40"/>
      <c r="F353"/>
      <c r="G353"/>
      <c r="H353"/>
      <c r="I353"/>
      <c r="J353"/>
      <c r="K353"/>
      <c r="L353" s="37"/>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s="41"/>
    </row>
    <row r="354" spans="1:71" x14ac:dyDescent="0.2">
      <c r="A354" s="40" t="str">
        <f t="shared" si="15"/>
        <v/>
      </c>
      <c r="B354" s="40"/>
      <c r="C354" s="40"/>
      <c r="D354" s="40"/>
      <c r="E354" s="40"/>
      <c r="F354"/>
      <c r="G354"/>
      <c r="H354"/>
      <c r="I354"/>
      <c r="J354"/>
      <c r="K354"/>
      <c r="L354"/>
      <c r="M354"/>
      <c r="N354"/>
      <c r="O354"/>
      <c r="P354"/>
      <c r="Q354"/>
      <c r="R354"/>
      <c r="S354"/>
      <c r="T354"/>
      <c r="U354"/>
      <c r="V354"/>
      <c r="W354"/>
      <c r="X354" s="37"/>
      <c r="Y354"/>
      <c r="Z354"/>
      <c r="AA354"/>
      <c r="AB354"/>
      <c r="AC354"/>
      <c r="AD354"/>
      <c r="AE354"/>
      <c r="AF354"/>
      <c r="AG354"/>
      <c r="AH354"/>
      <c r="AI354"/>
      <c r="AJ354"/>
      <c r="AK354"/>
      <c r="AL354"/>
      <c r="AM354"/>
      <c r="AN354"/>
      <c r="AO354"/>
      <c r="AP354"/>
      <c r="AQ354"/>
      <c r="AR354"/>
      <c r="AS354"/>
      <c r="AT354"/>
      <c r="AU354"/>
      <c r="AV354"/>
      <c r="AW354"/>
      <c r="AX354"/>
      <c r="AY354"/>
      <c r="AZ354" s="37"/>
      <c r="BA354"/>
      <c r="BB354"/>
      <c r="BC354"/>
      <c r="BD354"/>
      <c r="BE354"/>
      <c r="BF354"/>
      <c r="BG354"/>
      <c r="BH354"/>
      <c r="BI354" s="37"/>
      <c r="BJ354"/>
      <c r="BK354"/>
      <c r="BL354"/>
      <c r="BM354"/>
      <c r="BN354"/>
      <c r="BO354"/>
      <c r="BP354"/>
      <c r="BQ354"/>
      <c r="BR354" s="37"/>
      <c r="BS354" s="41"/>
    </row>
    <row r="355" spans="1:71" x14ac:dyDescent="0.2">
      <c r="A355" s="40" t="str">
        <f t="shared" si="15"/>
        <v/>
      </c>
      <c r="B355" s="40"/>
      <c r="C355" s="40"/>
      <c r="D355" s="40"/>
      <c r="E355" s="40"/>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s="37"/>
      <c r="AT355"/>
      <c r="AU355"/>
      <c r="AV355"/>
      <c r="AW355"/>
      <c r="AX355"/>
      <c r="AY355"/>
      <c r="AZ355"/>
      <c r="BA355"/>
      <c r="BB355"/>
      <c r="BC355"/>
      <c r="BD355"/>
      <c r="BE355"/>
      <c r="BF355"/>
      <c r="BG355"/>
      <c r="BH355"/>
      <c r="BI355"/>
      <c r="BJ355"/>
      <c r="BK355"/>
      <c r="BL355"/>
      <c r="BM355" s="37"/>
      <c r="BN355"/>
      <c r="BO355"/>
      <c r="BP355"/>
      <c r="BQ355"/>
      <c r="BR355" s="37"/>
      <c r="BS355" s="41"/>
    </row>
    <row r="356" spans="1:71" x14ac:dyDescent="0.2">
      <c r="A356" s="40" t="str">
        <f t="shared" si="15"/>
        <v/>
      </c>
      <c r="B356" s="40"/>
      <c r="C356" s="40"/>
      <c r="D356" s="40"/>
      <c r="E356" s="40"/>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s="37"/>
      <c r="AW356"/>
      <c r="AX356"/>
      <c r="AY356"/>
      <c r="AZ356"/>
      <c r="BA356"/>
      <c r="BB356"/>
      <c r="BC356"/>
      <c r="BD356"/>
      <c r="BE356"/>
      <c r="BF356"/>
      <c r="BG356"/>
      <c r="BH356"/>
      <c r="BI356"/>
      <c r="BJ356"/>
      <c r="BK356"/>
      <c r="BL356"/>
      <c r="BM356"/>
      <c r="BN356"/>
      <c r="BO356"/>
      <c r="BP356"/>
      <c r="BQ356"/>
      <c r="BR356"/>
      <c r="BS356" s="41"/>
    </row>
    <row r="357" spans="1:71" x14ac:dyDescent="0.2">
      <c r="A357" s="40" t="str">
        <f t="shared" si="15"/>
        <v/>
      </c>
      <c r="B357" s="40"/>
      <c r="C357" s="40"/>
      <c r="D357" s="40"/>
      <c r="E357" s="40"/>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s="37"/>
      <c r="AW357"/>
      <c r="AX357" s="37"/>
      <c r="AY357"/>
      <c r="AZ357"/>
      <c r="BA357"/>
      <c r="BB357"/>
      <c r="BC357"/>
      <c r="BD357"/>
      <c r="BE357"/>
      <c r="BF357"/>
      <c r="BG357"/>
      <c r="BH357"/>
      <c r="BI357"/>
      <c r="BJ357"/>
      <c r="BK357"/>
      <c r="BL357"/>
      <c r="BM357"/>
      <c r="BN357"/>
      <c r="BO357"/>
      <c r="BP357"/>
      <c r="BQ357"/>
      <c r="BR357"/>
      <c r="BS357" s="41"/>
    </row>
    <row r="358" spans="1:71" x14ac:dyDescent="0.2">
      <c r="A358" s="40" t="str">
        <f t="shared" si="15"/>
        <v/>
      </c>
      <c r="B358" s="40"/>
      <c r="C358" s="40"/>
      <c r="D358" s="40"/>
      <c r="E358" s="40"/>
      <c r="F358"/>
      <c r="G358" s="37"/>
      <c r="H358" s="37"/>
      <c r="I358" s="37"/>
      <c r="J358" s="37"/>
      <c r="K358" s="37"/>
      <c r="L358" s="37"/>
      <c r="M358"/>
      <c r="N358" s="37"/>
      <c r="O358"/>
      <c r="P358"/>
      <c r="Q358" s="37"/>
      <c r="R358"/>
      <c r="S358"/>
      <c r="T358"/>
      <c r="U358"/>
      <c r="V358" s="37"/>
      <c r="W358" s="37"/>
      <c r="X358" s="37"/>
      <c r="Y358"/>
      <c r="Z358"/>
      <c r="AA358"/>
      <c r="AB358"/>
      <c r="AC358" s="37"/>
      <c r="AD358" s="37"/>
      <c r="AE358" s="37"/>
      <c r="AF358" s="37"/>
      <c r="AG358"/>
      <c r="AH358"/>
      <c r="AI358" s="37"/>
      <c r="AJ358" s="37"/>
      <c r="AK358"/>
      <c r="AL358"/>
      <c r="AM358" s="37"/>
      <c r="AN358" s="37"/>
      <c r="AO358" s="37"/>
      <c r="AP358"/>
      <c r="AQ358"/>
      <c r="AR358"/>
      <c r="AS358"/>
      <c r="AT358" s="37"/>
      <c r="AU358"/>
      <c r="AV358" s="37"/>
      <c r="AW358" s="37"/>
      <c r="AX358" s="37"/>
      <c r="AY358"/>
      <c r="AZ358" s="37"/>
      <c r="BA358"/>
      <c r="BB358" s="37"/>
      <c r="BC358" s="37"/>
      <c r="BD358" s="37"/>
      <c r="BE358"/>
      <c r="BF358" s="37"/>
      <c r="BG358"/>
      <c r="BH358"/>
      <c r="BI358" s="37"/>
      <c r="BJ358" s="37"/>
      <c r="BK358" s="37"/>
      <c r="BL358"/>
      <c r="BM358" s="37"/>
      <c r="BN358"/>
      <c r="BO358"/>
      <c r="BP358"/>
      <c r="BQ358"/>
      <c r="BR358" s="37"/>
      <c r="BS358" s="41"/>
    </row>
    <row r="359" spans="1:71" x14ac:dyDescent="0.2">
      <c r="A359" s="40" t="str">
        <f t="shared" si="15"/>
        <v/>
      </c>
      <c r="B359" s="40"/>
      <c r="C359" s="40"/>
      <c r="D359" s="40"/>
      <c r="E359" s="40"/>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s="37"/>
      <c r="BL359"/>
      <c r="BM359"/>
      <c r="BN359"/>
      <c r="BO359"/>
      <c r="BP359"/>
      <c r="BQ359"/>
      <c r="BR359"/>
      <c r="BS359" s="41"/>
    </row>
    <row r="360" spans="1:71" x14ac:dyDescent="0.2">
      <c r="A360" s="40" t="str">
        <f t="shared" si="15"/>
        <v/>
      </c>
      <c r="B360" s="40"/>
      <c r="C360" s="40"/>
      <c r="D360" s="40"/>
      <c r="E360" s="40"/>
      <c r="F360"/>
      <c r="G360"/>
      <c r="H360" s="37"/>
      <c r="I360" s="37"/>
      <c r="J360" s="37"/>
      <c r="K360"/>
      <c r="L360"/>
      <c r="M360" s="37"/>
      <c r="N360" s="37"/>
      <c r="O360"/>
      <c r="P360"/>
      <c r="Q360"/>
      <c r="R360"/>
      <c r="S360" s="37"/>
      <c r="T360"/>
      <c r="U360"/>
      <c r="V360"/>
      <c r="W360"/>
      <c r="X360" s="37"/>
      <c r="Y360"/>
      <c r="Z360" s="37"/>
      <c r="AA360"/>
      <c r="AB360"/>
      <c r="AC360"/>
      <c r="AD360"/>
      <c r="AE360" s="37"/>
      <c r="AF360" s="37"/>
      <c r="AG360" s="37"/>
      <c r="AH360" s="37"/>
      <c r="AI360" s="37"/>
      <c r="AJ360"/>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c r="BP360"/>
      <c r="BQ360"/>
      <c r="BR360" s="37"/>
      <c r="BS360" s="41"/>
    </row>
    <row r="361" spans="1:71" x14ac:dyDescent="0.2">
      <c r="A361" s="40" t="str">
        <f t="shared" si="15"/>
        <v/>
      </c>
      <c r="B361" s="40"/>
      <c r="C361" s="40"/>
      <c r="D361" s="54"/>
      <c r="E361" s="54"/>
      <c r="F361" s="37"/>
      <c r="G361" s="37"/>
      <c r="H361" s="37"/>
      <c r="I361" s="37"/>
      <c r="J361" s="37"/>
      <c r="K361" s="37"/>
      <c r="L361" s="37"/>
      <c r="M361" s="37"/>
      <c r="N361" s="37"/>
      <c r="O361" s="37"/>
      <c r="P361"/>
      <c r="Q361" s="37"/>
      <c r="R361"/>
      <c r="S361"/>
      <c r="T361"/>
      <c r="U361" s="37"/>
      <c r="V361" s="37"/>
      <c r="W361" s="37"/>
      <c r="X361" s="37"/>
      <c r="Y361"/>
      <c r="Z361" s="37"/>
      <c r="AA361" s="37"/>
      <c r="AB361"/>
      <c r="AC361" s="37"/>
      <c r="AD361"/>
      <c r="AE361"/>
      <c r="AF361" s="37"/>
      <c r="AG361" s="37"/>
      <c r="AH361" s="37"/>
      <c r="AI361" s="37"/>
      <c r="AJ361" s="37"/>
      <c r="AK361" s="37"/>
      <c r="AL361" s="37"/>
      <c r="AM361" s="37"/>
      <c r="AN361"/>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c r="BR361" s="37"/>
      <c r="BS361" s="41"/>
    </row>
    <row r="362" spans="1:71" x14ac:dyDescent="0.2">
      <c r="A362" s="40" t="str">
        <f t="shared" si="15"/>
        <v/>
      </c>
      <c r="B362" s="40"/>
      <c r="C362" s="40"/>
      <c r="D362" s="40"/>
      <c r="E362" s="40"/>
      <c r="F362"/>
      <c r="G362"/>
      <c r="H362" s="37"/>
      <c r="I362" s="37"/>
      <c r="J362"/>
      <c r="K362" s="37"/>
      <c r="L362"/>
      <c r="M362" s="37"/>
      <c r="N362"/>
      <c r="O362"/>
      <c r="P362"/>
      <c r="Q362"/>
      <c r="R362"/>
      <c r="S362"/>
      <c r="T362"/>
      <c r="U362" s="37"/>
      <c r="V362"/>
      <c r="W362"/>
      <c r="X362"/>
      <c r="Y362"/>
      <c r="Z362"/>
      <c r="AA362"/>
      <c r="AB362"/>
      <c r="AC362"/>
      <c r="AD362"/>
      <c r="AE362"/>
      <c r="AF362"/>
      <c r="AG362"/>
      <c r="AH362" s="37"/>
      <c r="AI362"/>
      <c r="AJ362"/>
      <c r="AK362"/>
      <c r="AL362"/>
      <c r="AM362"/>
      <c r="AN362" s="37"/>
      <c r="AO362"/>
      <c r="AP362"/>
      <c r="AQ362" s="37"/>
      <c r="AR362" s="37"/>
      <c r="AS362"/>
      <c r="AT362"/>
      <c r="AU362"/>
      <c r="AV362" s="37"/>
      <c r="AW362"/>
      <c r="AX362"/>
      <c r="AY362"/>
      <c r="AZ362"/>
      <c r="BA362"/>
      <c r="BB362" s="37"/>
      <c r="BC362" s="37"/>
      <c r="BD362"/>
      <c r="BE362"/>
      <c r="BF362"/>
      <c r="BG362" s="37"/>
      <c r="BH362" s="37"/>
      <c r="BI362" s="37"/>
      <c r="BJ362" s="37"/>
      <c r="BK362"/>
      <c r="BL362"/>
      <c r="BM362" s="37"/>
      <c r="BN362"/>
      <c r="BO362"/>
      <c r="BP362"/>
      <c r="BQ362"/>
      <c r="BR362"/>
      <c r="BS362" s="41"/>
    </row>
    <row r="363" spans="1:71" x14ac:dyDescent="0.2">
      <c r="A363" s="40" t="str">
        <f t="shared" si="15"/>
        <v/>
      </c>
      <c r="B363" s="40"/>
      <c r="C363" s="40"/>
      <c r="D363" s="40"/>
      <c r="E363" s="40"/>
      <c r="F363"/>
      <c r="G363"/>
      <c r="H363"/>
      <c r="I363"/>
      <c r="J363"/>
      <c r="K363"/>
      <c r="L363"/>
      <c r="M363"/>
      <c r="N363"/>
      <c r="O363"/>
      <c r="P363"/>
      <c r="Q363"/>
      <c r="R363"/>
      <c r="S363"/>
      <c r="T363"/>
      <c r="U363"/>
      <c r="V363"/>
      <c r="W363"/>
      <c r="X363"/>
      <c r="Y363"/>
      <c r="Z363"/>
      <c r="AA363"/>
      <c r="AB363"/>
      <c r="AC363"/>
      <c r="AD363"/>
      <c r="AE363"/>
      <c r="AF363"/>
      <c r="AG363"/>
      <c r="AH363"/>
      <c r="AI363" s="37"/>
      <c r="AJ363"/>
      <c r="AK363"/>
      <c r="AL363"/>
      <c r="AM363"/>
      <c r="AN363"/>
      <c r="AO363"/>
      <c r="AP363"/>
      <c r="AQ363"/>
      <c r="AR363"/>
      <c r="AS363"/>
      <c r="AT363"/>
      <c r="AU363"/>
      <c r="AV363"/>
      <c r="AW363"/>
      <c r="AX363"/>
      <c r="AY363"/>
      <c r="AZ363"/>
      <c r="BA363"/>
      <c r="BB363"/>
      <c r="BC363"/>
      <c r="BD363"/>
      <c r="BE363"/>
      <c r="BF363"/>
      <c r="BG363"/>
      <c r="BH363"/>
      <c r="BI363"/>
      <c r="BJ363"/>
      <c r="BK363"/>
      <c r="BL363"/>
      <c r="BM363" s="37"/>
      <c r="BN363"/>
      <c r="BO363"/>
      <c r="BP363"/>
      <c r="BQ363"/>
      <c r="BR363"/>
      <c r="BS363" s="41"/>
    </row>
    <row r="364" spans="1:71" x14ac:dyDescent="0.2">
      <c r="A364" s="40" t="str">
        <f t="shared" si="15"/>
        <v/>
      </c>
      <c r="B364" s="40"/>
      <c r="C364" s="40"/>
      <c r="D364" s="40"/>
      <c r="E364" s="40"/>
      <c r="F364"/>
      <c r="G364"/>
      <c r="H364"/>
      <c r="I364"/>
      <c r="J364"/>
      <c r="K364"/>
      <c r="L364"/>
      <c r="M364"/>
      <c r="N364"/>
      <c r="O364"/>
      <c r="P364"/>
      <c r="Q364"/>
      <c r="R364"/>
      <c r="S364"/>
      <c r="T364"/>
      <c r="U364"/>
      <c r="V364"/>
      <c r="W364"/>
      <c r="X364"/>
      <c r="Y364"/>
      <c r="Z364"/>
      <c r="AA364"/>
      <c r="AB364"/>
      <c r="AC364"/>
      <c r="AD364"/>
      <c r="AE364"/>
      <c r="AF364"/>
      <c r="AG364"/>
      <c r="AH364"/>
      <c r="AI364"/>
      <c r="AJ364" s="37"/>
      <c r="AK364"/>
      <c r="AL364"/>
      <c r="AM364"/>
      <c r="AN364"/>
      <c r="AO364"/>
      <c r="AP364"/>
      <c r="AQ364"/>
      <c r="AR364"/>
      <c r="AS364"/>
      <c r="AT364"/>
      <c r="AU364"/>
      <c r="AV364" s="37"/>
      <c r="AW364"/>
      <c r="AX364" s="37"/>
      <c r="AY364" s="37"/>
      <c r="AZ364"/>
      <c r="BA364"/>
      <c r="BB364"/>
      <c r="BC364" s="37"/>
      <c r="BD364" s="37"/>
      <c r="BE364"/>
      <c r="BF364" s="37"/>
      <c r="BG364"/>
      <c r="BH364"/>
      <c r="BI364"/>
      <c r="BJ364"/>
      <c r="BK364" s="37"/>
      <c r="BL364"/>
      <c r="BM364"/>
      <c r="BN364"/>
      <c r="BO364"/>
      <c r="BP364"/>
      <c r="BQ364"/>
      <c r="BR364"/>
      <c r="BS364" s="41"/>
    </row>
    <row r="365" spans="1:71" x14ac:dyDescent="0.2">
      <c r="A365" s="40" t="str">
        <f t="shared" si="15"/>
        <v/>
      </c>
      <c r="B365" s="40"/>
      <c r="C365" s="40"/>
      <c r="D365" s="40"/>
      <c r="E365" s="40"/>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s="37"/>
      <c r="AT365"/>
      <c r="AU365"/>
      <c r="AV365"/>
      <c r="AW365"/>
      <c r="AX365"/>
      <c r="AY365"/>
      <c r="AZ365"/>
      <c r="BA365"/>
      <c r="BB365"/>
      <c r="BC365"/>
      <c r="BD365" s="37"/>
      <c r="BE365"/>
      <c r="BF365"/>
      <c r="BG365"/>
      <c r="BH365" s="37"/>
      <c r="BI365"/>
      <c r="BJ365"/>
      <c r="BK365"/>
      <c r="BL365"/>
      <c r="BM365" s="37"/>
      <c r="BN365"/>
      <c r="BO365"/>
      <c r="BP365"/>
      <c r="BQ365"/>
      <c r="BR365"/>
      <c r="BS365" s="41"/>
    </row>
    <row r="366" spans="1:71" x14ac:dyDescent="0.2">
      <c r="A366" s="40" t="str">
        <f t="shared" si="15"/>
        <v/>
      </c>
      <c r="B366" s="40"/>
      <c r="C366" s="40"/>
      <c r="D366" s="40"/>
      <c r="E366" s="54"/>
      <c r="F366" s="37"/>
      <c r="G366"/>
      <c r="H366" s="37"/>
      <c r="I366" s="37"/>
      <c r="J366" s="37"/>
      <c r="K366" s="37"/>
      <c r="L366" s="37"/>
      <c r="M366" s="37"/>
      <c r="N366" s="37"/>
      <c r="O366"/>
      <c r="P366"/>
      <c r="Q366"/>
      <c r="R366" s="37"/>
      <c r="S366"/>
      <c r="T366"/>
      <c r="U366" s="37"/>
      <c r="V366"/>
      <c r="W366"/>
      <c r="X366" s="37"/>
      <c r="Y366"/>
      <c r="Z366" s="37"/>
      <c r="AA366"/>
      <c r="AB366"/>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c r="BP366"/>
      <c r="BQ366"/>
      <c r="BR366" s="37"/>
      <c r="BS366" s="41"/>
    </row>
    <row r="367" spans="1:71" x14ac:dyDescent="0.2">
      <c r="A367" s="40" t="str">
        <f t="shared" si="15"/>
        <v/>
      </c>
      <c r="B367" s="40"/>
      <c r="C367" s="40"/>
      <c r="D367" s="40"/>
      <c r="E367" s="40"/>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s="37"/>
      <c r="AV367" s="37"/>
      <c r="AW367"/>
      <c r="AX367"/>
      <c r="AY367"/>
      <c r="AZ367"/>
      <c r="BA367"/>
      <c r="BB367" s="37"/>
      <c r="BC367"/>
      <c r="BD367"/>
      <c r="BE367"/>
      <c r="BF367"/>
      <c r="BG367"/>
      <c r="BH367"/>
      <c r="BI367"/>
      <c r="BJ367"/>
      <c r="BK367"/>
      <c r="BL367"/>
      <c r="BM367" s="37"/>
      <c r="BN367"/>
      <c r="BO367"/>
      <c r="BP367"/>
      <c r="BQ367"/>
      <c r="BR367"/>
      <c r="BS367" s="41"/>
    </row>
    <row r="368" spans="1:71" x14ac:dyDescent="0.2">
      <c r="A368" s="40" t="str">
        <f t="shared" si="15"/>
        <v/>
      </c>
      <c r="B368" s="40"/>
      <c r="C368" s="40"/>
      <c r="D368" s="40"/>
      <c r="E368" s="40"/>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s="37"/>
      <c r="BE368"/>
      <c r="BF368"/>
      <c r="BG368"/>
      <c r="BH368"/>
      <c r="BI368"/>
      <c r="BJ368"/>
      <c r="BK368"/>
      <c r="BL368"/>
      <c r="BM368"/>
      <c r="BN368"/>
      <c r="BO368"/>
      <c r="BP368"/>
      <c r="BQ368"/>
      <c r="BR368"/>
      <c r="BS368" s="41"/>
    </row>
    <row r="369" spans="1:71" x14ac:dyDescent="0.2">
      <c r="A369" s="40" t="str">
        <f t="shared" si="15"/>
        <v/>
      </c>
      <c r="B369" s="40"/>
      <c r="C369" s="40"/>
      <c r="D369" s="40"/>
      <c r="E369" s="40"/>
      <c r="F369"/>
      <c r="G369"/>
      <c r="H369" s="37"/>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s="37"/>
      <c r="AQ369"/>
      <c r="AR369"/>
      <c r="AS369"/>
      <c r="AT369"/>
      <c r="AU369"/>
      <c r="AV369"/>
      <c r="AW369"/>
      <c r="AX369" s="37"/>
      <c r="AY369"/>
      <c r="AZ369" s="37"/>
      <c r="BA369"/>
      <c r="BB369"/>
      <c r="BC369" s="37"/>
      <c r="BD369"/>
      <c r="BE369"/>
      <c r="BF369"/>
      <c r="BG369" s="37"/>
      <c r="BH369"/>
      <c r="BI369" s="37"/>
      <c r="BJ369" s="37"/>
      <c r="BK369"/>
      <c r="BL369"/>
      <c r="BM369" s="37"/>
      <c r="BN369"/>
      <c r="BO369"/>
      <c r="BP369"/>
      <c r="BQ369"/>
      <c r="BR369" s="37"/>
      <c r="BS369" s="41"/>
    </row>
    <row r="370" spans="1:71" x14ac:dyDescent="0.2">
      <c r="A370" s="40" t="str">
        <f t="shared" si="15"/>
        <v/>
      </c>
      <c r="B370" s="40"/>
      <c r="C370" s="40"/>
      <c r="D370" s="40"/>
      <c r="E370" s="40"/>
      <c r="F370"/>
      <c r="G370"/>
      <c r="H370" s="37"/>
      <c r="I370" s="37"/>
      <c r="J370"/>
      <c r="K370"/>
      <c r="L370"/>
      <c r="M370"/>
      <c r="N370"/>
      <c r="O370"/>
      <c r="P370"/>
      <c r="Q370" s="37"/>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s="37"/>
      <c r="BH370"/>
      <c r="BI370" s="37"/>
      <c r="BJ370"/>
      <c r="BK370"/>
      <c r="BL370"/>
      <c r="BM370" s="37"/>
      <c r="BN370"/>
      <c r="BO370"/>
      <c r="BP370"/>
      <c r="BQ370"/>
      <c r="BR370"/>
      <c r="BS370" s="41"/>
    </row>
    <row r="371" spans="1:71" x14ac:dyDescent="0.2">
      <c r="A371" s="40" t="str">
        <f t="shared" si="15"/>
        <v/>
      </c>
      <c r="B371" s="40"/>
      <c r="C371" s="40"/>
      <c r="D371" s="40"/>
      <c r="E371" s="40"/>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s="37"/>
      <c r="BB371"/>
      <c r="BC371"/>
      <c r="BD371"/>
      <c r="BE371"/>
      <c r="BF371"/>
      <c r="BG371"/>
      <c r="BH371"/>
      <c r="BI371"/>
      <c r="BJ371"/>
      <c r="BK371"/>
      <c r="BL371"/>
      <c r="BM371"/>
      <c r="BN371"/>
      <c r="BO371"/>
      <c r="BP371"/>
      <c r="BQ371"/>
      <c r="BR371"/>
      <c r="BS371" s="41"/>
    </row>
    <row r="372" spans="1:71" x14ac:dyDescent="0.2">
      <c r="A372" s="40" t="str">
        <f t="shared" si="15"/>
        <v/>
      </c>
      <c r="B372" s="40"/>
      <c r="C372" s="40"/>
      <c r="D372" s="40"/>
      <c r="E372" s="54"/>
      <c r="F372"/>
      <c r="G372" s="37"/>
      <c r="H372" s="37"/>
      <c r="I372" s="37"/>
      <c r="J372" s="37"/>
      <c r="K372" s="37"/>
      <c r="L372" s="37"/>
      <c r="M372" s="37"/>
      <c r="N372"/>
      <c r="O372"/>
      <c r="P372"/>
      <c r="Q372" s="37"/>
      <c r="R372"/>
      <c r="S372" s="37"/>
      <c r="T372" s="37"/>
      <c r="U372"/>
      <c r="V372" s="37"/>
      <c r="W372"/>
      <c r="X372" s="37"/>
      <c r="Y372"/>
      <c r="Z372" s="37"/>
      <c r="AA372"/>
      <c r="AB372"/>
      <c r="AC372" s="37"/>
      <c r="AD372" s="37"/>
      <c r="AE372" s="37"/>
      <c r="AF372" s="37"/>
      <c r="AG372" s="37"/>
      <c r="AH372"/>
      <c r="AI372"/>
      <c r="AJ372"/>
      <c r="AK372" s="37"/>
      <c r="AL372" s="37"/>
      <c r="AM372" s="37"/>
      <c r="AN372" s="37"/>
      <c r="AO372" s="37"/>
      <c r="AP372" s="37"/>
      <c r="AQ372" s="37"/>
      <c r="AR372" s="37"/>
      <c r="AS372" s="37"/>
      <c r="AT372" s="37"/>
      <c r="AU372" s="37"/>
      <c r="AV372" s="37"/>
      <c r="AW372" s="37"/>
      <c r="AX372" s="37"/>
      <c r="AY372" s="37"/>
      <c r="AZ372" s="37"/>
      <c r="BA372"/>
      <c r="BB372" s="37"/>
      <c r="BC372" s="37"/>
      <c r="BD372" s="37"/>
      <c r="BE372" s="37"/>
      <c r="BF372"/>
      <c r="BG372" s="37"/>
      <c r="BH372" s="37"/>
      <c r="BI372" s="37"/>
      <c r="BJ372" s="37"/>
      <c r="BK372" s="37"/>
      <c r="BL372"/>
      <c r="BM372" s="37"/>
      <c r="BN372"/>
      <c r="BO372"/>
      <c r="BP372"/>
      <c r="BQ372"/>
      <c r="BR372" s="37"/>
      <c r="BS372" s="41"/>
    </row>
    <row r="373" spans="1:71" x14ac:dyDescent="0.2">
      <c r="A373" s="40" t="str">
        <f t="shared" si="15"/>
        <v/>
      </c>
      <c r="B373" s="40"/>
      <c r="C373" s="40"/>
      <c r="D373" s="40"/>
      <c r="E373" s="40"/>
      <c r="F373"/>
      <c r="G373"/>
      <c r="H373"/>
      <c r="I373"/>
      <c r="J373"/>
      <c r="K373"/>
      <c r="L373"/>
      <c r="M373"/>
      <c r="N373"/>
      <c r="O373"/>
      <c r="P373"/>
      <c r="Q373"/>
      <c r="R373"/>
      <c r="S373"/>
      <c r="T373"/>
      <c r="U373"/>
      <c r="V373"/>
      <c r="W373"/>
      <c r="X373"/>
      <c r="Y373"/>
      <c r="Z373" s="37"/>
      <c r="AA373"/>
      <c r="AB373"/>
      <c r="AC373"/>
      <c r="AD373"/>
      <c r="AE373"/>
      <c r="AF373"/>
      <c r="AG373"/>
      <c r="AH373"/>
      <c r="AI373"/>
      <c r="AJ373"/>
      <c r="AK373"/>
      <c r="AL373"/>
      <c r="AM373"/>
      <c r="AN373"/>
      <c r="AO373"/>
      <c r="AP373"/>
      <c r="AQ373"/>
      <c r="AR373"/>
      <c r="AS373"/>
      <c r="AT373"/>
      <c r="AU373"/>
      <c r="AV373"/>
      <c r="AW373"/>
      <c r="AX373"/>
      <c r="AY373"/>
      <c r="AZ373" s="37"/>
      <c r="BA373"/>
      <c r="BB373"/>
      <c r="BC373" s="37"/>
      <c r="BD373"/>
      <c r="BE373"/>
      <c r="BF373"/>
      <c r="BG373"/>
      <c r="BH373"/>
      <c r="BI373"/>
      <c r="BJ373"/>
      <c r="BK373"/>
      <c r="BL373"/>
      <c r="BM373"/>
      <c r="BN373"/>
      <c r="BO373"/>
      <c r="BP373"/>
      <c r="BQ373"/>
      <c r="BR373"/>
      <c r="BS373" s="41"/>
    </row>
    <row r="374" spans="1:71" x14ac:dyDescent="0.2">
      <c r="A374" s="40" t="str">
        <f t="shared" si="15"/>
        <v/>
      </c>
      <c r="B374" s="40"/>
      <c r="C374" s="40"/>
      <c r="D374" s="40"/>
      <c r="E374" s="40"/>
      <c r="F374"/>
      <c r="G374"/>
      <c r="H374" s="37"/>
      <c r="I374" s="37"/>
      <c r="J374" s="37"/>
      <c r="K374" s="37"/>
      <c r="L374" s="37"/>
      <c r="M374"/>
      <c r="N374"/>
      <c r="O374"/>
      <c r="P374"/>
      <c r="Q374"/>
      <c r="R374"/>
      <c r="S374"/>
      <c r="T374"/>
      <c r="U374"/>
      <c r="V374"/>
      <c r="W374"/>
      <c r="X374" s="37"/>
      <c r="Y374"/>
      <c r="Z374"/>
      <c r="AA374"/>
      <c r="AB374"/>
      <c r="AC374"/>
      <c r="AD374"/>
      <c r="AE374" s="37"/>
      <c r="AF374"/>
      <c r="AG374"/>
      <c r="AH374" s="37"/>
      <c r="AI374" s="37"/>
      <c r="AJ374"/>
      <c r="AK374"/>
      <c r="AL374"/>
      <c r="AM374" s="37"/>
      <c r="AN374"/>
      <c r="AO374" s="37"/>
      <c r="AP374" s="37"/>
      <c r="AQ374"/>
      <c r="AR374" s="37"/>
      <c r="AS374" s="37"/>
      <c r="AT374"/>
      <c r="AU374" s="37"/>
      <c r="AV374" s="37"/>
      <c r="AW374"/>
      <c r="AX374"/>
      <c r="AY374"/>
      <c r="AZ374" s="37"/>
      <c r="BA374" s="37"/>
      <c r="BB374"/>
      <c r="BC374" s="37"/>
      <c r="BD374"/>
      <c r="BE374"/>
      <c r="BF374" s="37"/>
      <c r="BG374" s="37"/>
      <c r="BH374"/>
      <c r="BI374" s="37"/>
      <c r="BJ374"/>
      <c r="BK374" s="37"/>
      <c r="BL374"/>
      <c r="BM374" s="37"/>
      <c r="BN374"/>
      <c r="BO374"/>
      <c r="BP374"/>
      <c r="BQ374"/>
      <c r="BR374" s="37"/>
      <c r="BS374" s="41"/>
    </row>
    <row r="375" spans="1:71" x14ac:dyDescent="0.2">
      <c r="A375" s="40" t="str">
        <f t="shared" si="15"/>
        <v/>
      </c>
      <c r="B375" s="40"/>
      <c r="C375" s="40"/>
      <c r="D375" s="40"/>
      <c r="E375" s="40"/>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s="37"/>
      <c r="AS375"/>
      <c r="AT375"/>
      <c r="AU375"/>
      <c r="AV375"/>
      <c r="AW375"/>
      <c r="AX375"/>
      <c r="AY375"/>
      <c r="AZ375"/>
      <c r="BA375"/>
      <c r="BB375"/>
      <c r="BC375"/>
      <c r="BD375"/>
      <c r="BE375"/>
      <c r="BF375"/>
      <c r="BG375"/>
      <c r="BH375"/>
      <c r="BI375"/>
      <c r="BJ375"/>
      <c r="BK375"/>
      <c r="BL375"/>
      <c r="BM375"/>
      <c r="BN375"/>
      <c r="BO375"/>
      <c r="BP375"/>
      <c r="BQ375"/>
      <c r="BR375"/>
      <c r="BS375" s="41"/>
    </row>
    <row r="376" spans="1:71" x14ac:dyDescent="0.2">
      <c r="A376" s="40" t="str">
        <f t="shared" si="15"/>
        <v/>
      </c>
      <c r="B376" s="40"/>
      <c r="C376" s="40"/>
      <c r="D376" s="40"/>
      <c r="E376" s="40"/>
      <c r="F376"/>
      <c r="G376" s="37"/>
      <c r="H376"/>
      <c r="I376" s="37"/>
      <c r="J376"/>
      <c r="K376"/>
      <c r="L376"/>
      <c r="M376"/>
      <c r="N376"/>
      <c r="O376"/>
      <c r="P376"/>
      <c r="Q376"/>
      <c r="R376"/>
      <c r="S376" s="37"/>
      <c r="T376"/>
      <c r="U376"/>
      <c r="V376"/>
      <c r="W376"/>
      <c r="X376"/>
      <c r="Y376"/>
      <c r="Z376"/>
      <c r="AA376"/>
      <c r="AB376"/>
      <c r="AC376"/>
      <c r="AD376"/>
      <c r="AE376"/>
      <c r="AF376"/>
      <c r="AG376"/>
      <c r="AH376"/>
      <c r="AI376"/>
      <c r="AJ376"/>
      <c r="AK376"/>
      <c r="AL376"/>
      <c r="AM376"/>
      <c r="AN376"/>
      <c r="AO376"/>
      <c r="AP376" s="37"/>
      <c r="AQ376"/>
      <c r="AR376"/>
      <c r="AS376" s="37"/>
      <c r="AT376"/>
      <c r="AU376"/>
      <c r="AV376" s="37"/>
      <c r="AW376"/>
      <c r="AX376"/>
      <c r="AY376"/>
      <c r="AZ376"/>
      <c r="BA376"/>
      <c r="BB376"/>
      <c r="BC376"/>
      <c r="BD376"/>
      <c r="BE376"/>
      <c r="BF376" s="37"/>
      <c r="BG376" s="37"/>
      <c r="BH376"/>
      <c r="BI376" s="37"/>
      <c r="BJ376"/>
      <c r="BK376"/>
      <c r="BL376"/>
      <c r="BM376" s="37"/>
      <c r="BN376"/>
      <c r="BO376"/>
      <c r="BP376"/>
      <c r="BQ376"/>
      <c r="BR376"/>
      <c r="BS376" s="41"/>
    </row>
    <row r="377" spans="1:71" x14ac:dyDescent="0.2">
      <c r="A377" s="40" t="str">
        <f t="shared" si="15"/>
        <v/>
      </c>
      <c r="B377" s="40"/>
      <c r="C377" s="40"/>
      <c r="D377" s="40"/>
      <c r="E377" s="40"/>
      <c r="F377"/>
      <c r="G377"/>
      <c r="H377"/>
      <c r="I377"/>
      <c r="J377"/>
      <c r="K377"/>
      <c r="L377"/>
      <c r="M377"/>
      <c r="N377"/>
      <c r="O377"/>
      <c r="P377"/>
      <c r="Q377"/>
      <c r="R377"/>
      <c r="S377"/>
      <c r="T377"/>
      <c r="U377"/>
      <c r="V377"/>
      <c r="W377"/>
      <c r="X377"/>
      <c r="Y377"/>
      <c r="Z377"/>
      <c r="AA377"/>
      <c r="AB377"/>
      <c r="AC377"/>
      <c r="AD377"/>
      <c r="AE377" s="37"/>
      <c r="AF377"/>
      <c r="AG377"/>
      <c r="AH377"/>
      <c r="AI377"/>
      <c r="AJ377"/>
      <c r="AK377"/>
      <c r="AL377"/>
      <c r="AM377"/>
      <c r="AN377"/>
      <c r="AO377"/>
      <c r="AP377"/>
      <c r="AQ377"/>
      <c r="AR377" s="37"/>
      <c r="AS377"/>
      <c r="AT377" s="37"/>
      <c r="AU377"/>
      <c r="AV377" s="37"/>
      <c r="AW377"/>
      <c r="AX377"/>
      <c r="AY377"/>
      <c r="AZ377"/>
      <c r="BA377"/>
      <c r="BB377"/>
      <c r="BC377"/>
      <c r="BD377"/>
      <c r="BE377"/>
      <c r="BF377"/>
      <c r="BG377"/>
      <c r="BH377"/>
      <c r="BI377"/>
      <c r="BJ377" s="37"/>
      <c r="BK377"/>
      <c r="BL377"/>
      <c r="BM377"/>
      <c r="BN377"/>
      <c r="BO377"/>
      <c r="BP377"/>
      <c r="BQ377"/>
      <c r="BR377"/>
      <c r="BS377" s="41"/>
    </row>
    <row r="378" spans="1:71" x14ac:dyDescent="0.2">
      <c r="A378" s="40" t="str">
        <f t="shared" si="15"/>
        <v/>
      </c>
      <c r="B378" s="40"/>
      <c r="C378" s="40"/>
      <c r="D378" s="40"/>
      <c r="E378" s="54"/>
      <c r="F378" s="37"/>
      <c r="G378" s="37"/>
      <c r="H378" s="37"/>
      <c r="I378" s="37"/>
      <c r="J378" s="37"/>
      <c r="K378"/>
      <c r="L378" s="37"/>
      <c r="M378" s="37"/>
      <c r="N378" s="37"/>
      <c r="O378"/>
      <c r="P378"/>
      <c r="Q378" s="37"/>
      <c r="R378"/>
      <c r="S378" s="37"/>
      <c r="T378" s="37"/>
      <c r="U378"/>
      <c r="V378" s="37"/>
      <c r="W378" s="37"/>
      <c r="X378" s="37"/>
      <c r="Y378" s="37"/>
      <c r="Z378" s="37"/>
      <c r="AA378"/>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c r="BP378"/>
      <c r="BQ378"/>
      <c r="BR378" s="37"/>
      <c r="BS378" s="41"/>
    </row>
    <row r="379" spans="1:71" x14ac:dyDescent="0.2">
      <c r="A379" s="40" t="str">
        <f t="shared" si="15"/>
        <v/>
      </c>
      <c r="B379" s="40"/>
      <c r="C379" s="40"/>
      <c r="D379" s="40"/>
      <c r="E379" s="40"/>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s="37"/>
      <c r="BG379"/>
      <c r="BH379"/>
      <c r="BI379"/>
      <c r="BJ379"/>
      <c r="BK379"/>
      <c r="BL379"/>
      <c r="BM379"/>
      <c r="BN379"/>
      <c r="BO379"/>
      <c r="BP379"/>
      <c r="BQ379"/>
      <c r="BR379"/>
      <c r="BS379" s="41"/>
    </row>
    <row r="380" spans="1:71" x14ac:dyDescent="0.2">
      <c r="A380" s="40" t="str">
        <f t="shared" si="15"/>
        <v/>
      </c>
      <c r="B380" s="40"/>
      <c r="C380" s="40"/>
      <c r="D380" s="40"/>
      <c r="E380" s="4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s="37"/>
      <c r="BD380"/>
      <c r="BE380"/>
      <c r="BF380"/>
      <c r="BG380"/>
      <c r="BH380"/>
      <c r="BI380"/>
      <c r="BJ380"/>
      <c r="BK380"/>
      <c r="BL380"/>
      <c r="BM380"/>
      <c r="BN380"/>
      <c r="BO380"/>
      <c r="BP380"/>
      <c r="BQ380"/>
      <c r="BR380"/>
      <c r="BS380" s="41"/>
    </row>
    <row r="381" spans="1:71" x14ac:dyDescent="0.2">
      <c r="A381" s="40" t="str">
        <f t="shared" si="15"/>
        <v/>
      </c>
      <c r="B381" s="40"/>
      <c r="C381" s="40"/>
      <c r="D381" s="40"/>
      <c r="E381" s="40"/>
      <c r="F381"/>
      <c r="G381" s="37"/>
      <c r="H381" s="37"/>
      <c r="I381" s="37"/>
      <c r="J381" s="37"/>
      <c r="K381" s="37"/>
      <c r="L381" s="37"/>
      <c r="M381" s="37"/>
      <c r="N381" s="37"/>
      <c r="O381"/>
      <c r="P381"/>
      <c r="Q381" s="37"/>
      <c r="R381" s="37"/>
      <c r="S381" s="37"/>
      <c r="T381"/>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c r="BR381" s="37"/>
      <c r="BS381" s="41"/>
    </row>
    <row r="382" spans="1:71" x14ac:dyDescent="0.2">
      <c r="A382" s="40" t="str">
        <f t="shared" si="15"/>
        <v/>
      </c>
      <c r="B382" s="40"/>
      <c r="C382" s="40"/>
      <c r="D382" s="40"/>
      <c r="E382" s="40"/>
      <c r="F382"/>
      <c r="G382" s="37"/>
      <c r="H382" s="37"/>
      <c r="I382" s="37"/>
      <c r="J382"/>
      <c r="K382"/>
      <c r="L382"/>
      <c r="M382"/>
      <c r="N382" s="37"/>
      <c r="O382"/>
      <c r="P382"/>
      <c r="Q382"/>
      <c r="R382"/>
      <c r="S382" s="37"/>
      <c r="T382" s="37"/>
      <c r="U382"/>
      <c r="V382" s="37"/>
      <c r="W382" s="37"/>
      <c r="X382" s="37"/>
      <c r="Y382"/>
      <c r="Z382"/>
      <c r="AA382"/>
      <c r="AB382"/>
      <c r="AC382" s="37"/>
      <c r="AD382"/>
      <c r="AE382" s="37"/>
      <c r="AF382" s="37"/>
      <c r="AG382"/>
      <c r="AH382"/>
      <c r="AI382" s="37"/>
      <c r="AJ382" s="37"/>
      <c r="AK382"/>
      <c r="AL382"/>
      <c r="AM382" s="37"/>
      <c r="AN382"/>
      <c r="AO382" s="37"/>
      <c r="AP382" s="37"/>
      <c r="AQ382"/>
      <c r="AR382"/>
      <c r="AS382" s="37"/>
      <c r="AT382"/>
      <c r="AU382" s="37"/>
      <c r="AV382" s="37"/>
      <c r="AW382" s="37"/>
      <c r="AX382" s="37"/>
      <c r="AY382"/>
      <c r="AZ382" s="37"/>
      <c r="BA382"/>
      <c r="BB382"/>
      <c r="BC382"/>
      <c r="BD382" s="37"/>
      <c r="BE382" s="37"/>
      <c r="BF382" s="37"/>
      <c r="BG382"/>
      <c r="BH382"/>
      <c r="BI382"/>
      <c r="BJ382"/>
      <c r="BK382" s="37"/>
      <c r="BL382"/>
      <c r="BM382" s="37"/>
      <c r="BN382"/>
      <c r="BO382"/>
      <c r="BP382"/>
      <c r="BQ382"/>
      <c r="BR382" s="37"/>
      <c r="BS382" s="41"/>
    </row>
    <row r="383" spans="1:71" x14ac:dyDescent="0.2">
      <c r="A383" s="40" t="str">
        <f t="shared" si="15"/>
        <v/>
      </c>
      <c r="B383" s="40"/>
      <c r="C383" s="40"/>
      <c r="D383" s="40"/>
      <c r="E383" s="40"/>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s="37"/>
      <c r="BJ383"/>
      <c r="BK383"/>
      <c r="BL383"/>
      <c r="BM383"/>
      <c r="BN383"/>
      <c r="BO383"/>
      <c r="BP383"/>
      <c r="BQ383"/>
      <c r="BR383"/>
      <c r="BS383" s="41"/>
    </row>
    <row r="384" spans="1:71" x14ac:dyDescent="0.2">
      <c r="A384" s="40" t="str">
        <f t="shared" si="15"/>
        <v/>
      </c>
      <c r="B384" s="40"/>
      <c r="C384" s="40"/>
      <c r="D384" s="40"/>
      <c r="E384" s="40"/>
      <c r="F384"/>
      <c r="G384"/>
      <c r="H384" s="37"/>
      <c r="I384"/>
      <c r="J384"/>
      <c r="K384"/>
      <c r="L384"/>
      <c r="M384"/>
      <c r="N384"/>
      <c r="O384"/>
      <c r="P384"/>
      <c r="Q384"/>
      <c r="R384"/>
      <c r="S384"/>
      <c r="T384"/>
      <c r="U384"/>
      <c r="V384"/>
      <c r="W384"/>
      <c r="X384" s="37"/>
      <c r="Y384"/>
      <c r="Z384"/>
      <c r="AA384"/>
      <c r="AB384"/>
      <c r="AC384"/>
      <c r="AD384"/>
      <c r="AE384"/>
      <c r="AF384"/>
      <c r="AG384"/>
      <c r="AH384"/>
      <c r="AI384"/>
      <c r="AJ384"/>
      <c r="AK384"/>
      <c r="AL384"/>
      <c r="AM384"/>
      <c r="AN384"/>
      <c r="AO384"/>
      <c r="AP384" s="37"/>
      <c r="AQ384"/>
      <c r="AR384" s="37"/>
      <c r="AS384" s="37"/>
      <c r="AT384"/>
      <c r="AU384"/>
      <c r="AV384" s="37"/>
      <c r="AW384"/>
      <c r="AX384"/>
      <c r="AY384"/>
      <c r="AZ384"/>
      <c r="BA384"/>
      <c r="BB384"/>
      <c r="BC384"/>
      <c r="BD384" s="37"/>
      <c r="BE384"/>
      <c r="BF384"/>
      <c r="BG384" s="37"/>
      <c r="BH384"/>
      <c r="BI384" s="37"/>
      <c r="BJ384" s="37"/>
      <c r="BK384"/>
      <c r="BL384"/>
      <c r="BM384" s="37"/>
      <c r="BN384"/>
      <c r="BO384"/>
      <c r="BP384"/>
      <c r="BQ384"/>
      <c r="BR384"/>
      <c r="BS384" s="41"/>
    </row>
    <row r="385" spans="1:71" x14ac:dyDescent="0.2">
      <c r="A385" s="40" t="str">
        <f t="shared" si="15"/>
        <v/>
      </c>
      <c r="B385" s="40"/>
      <c r="C385" s="40"/>
      <c r="D385" s="40"/>
      <c r="E385" s="40"/>
      <c r="F385"/>
      <c r="G385"/>
      <c r="H385"/>
      <c r="I385"/>
      <c r="J385"/>
      <c r="K385"/>
      <c r="L385"/>
      <c r="M385"/>
      <c r="N385"/>
      <c r="O385"/>
      <c r="P385"/>
      <c r="Q385"/>
      <c r="R385"/>
      <c r="S385"/>
      <c r="T385"/>
      <c r="U385"/>
      <c r="V385"/>
      <c r="W385" s="37"/>
      <c r="X385"/>
      <c r="Y385"/>
      <c r="Z385" s="37"/>
      <c r="AA385"/>
      <c r="AB385"/>
      <c r="AC385"/>
      <c r="AD385"/>
      <c r="AE385"/>
      <c r="AF385"/>
      <c r="AG385"/>
      <c r="AH385"/>
      <c r="AI385"/>
      <c r="AJ385"/>
      <c r="AK385"/>
      <c r="AL385"/>
      <c r="AM385"/>
      <c r="AN385"/>
      <c r="AO385"/>
      <c r="AP385"/>
      <c r="AQ385"/>
      <c r="AR385"/>
      <c r="AS385" s="37"/>
      <c r="AT385"/>
      <c r="AU385"/>
      <c r="AV385"/>
      <c r="AW385"/>
      <c r="AX385"/>
      <c r="AY385"/>
      <c r="AZ385"/>
      <c r="BA385"/>
      <c r="BB385"/>
      <c r="BC385"/>
      <c r="BD385"/>
      <c r="BE385"/>
      <c r="BF385"/>
      <c r="BG385"/>
      <c r="BH385"/>
      <c r="BI385"/>
      <c r="BJ385"/>
      <c r="BK385"/>
      <c r="BL385"/>
      <c r="BM385" s="37"/>
      <c r="BN385"/>
      <c r="BO385"/>
      <c r="BP385"/>
      <c r="BQ385"/>
      <c r="BR385"/>
      <c r="BS385" s="41"/>
    </row>
    <row r="386" spans="1:71" x14ac:dyDescent="0.2">
      <c r="A386" s="40" t="str">
        <f t="shared" si="15"/>
        <v/>
      </c>
      <c r="B386" s="40"/>
      <c r="C386" s="40"/>
      <c r="D386" s="40"/>
      <c r="E386" s="40"/>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s="37"/>
      <c r="BL386"/>
      <c r="BM386"/>
      <c r="BN386"/>
      <c r="BO386"/>
      <c r="BP386"/>
      <c r="BQ386"/>
      <c r="BR386"/>
      <c r="BS386" s="41"/>
    </row>
    <row r="387" spans="1:71" x14ac:dyDescent="0.2">
      <c r="A387" s="40" t="str">
        <f t="shared" ref="A387:A450" si="16">B387&amp;C387</f>
        <v/>
      </c>
      <c r="B387" s="40"/>
      <c r="C387" s="40"/>
      <c r="D387" s="40"/>
      <c r="E387" s="40"/>
      <c r="F387"/>
      <c r="G387"/>
      <c r="H387"/>
      <c r="I387" s="37"/>
      <c r="J387"/>
      <c r="K387" s="37"/>
      <c r="L387"/>
      <c r="M387"/>
      <c r="N387"/>
      <c r="O387"/>
      <c r="P387"/>
      <c r="Q387"/>
      <c r="R387"/>
      <c r="S387"/>
      <c r="T387"/>
      <c r="U387"/>
      <c r="V387"/>
      <c r="W387"/>
      <c r="X387" s="37"/>
      <c r="Y387"/>
      <c r="Z387"/>
      <c r="AA387"/>
      <c r="AB387"/>
      <c r="AC387"/>
      <c r="AD387"/>
      <c r="AE387"/>
      <c r="AF387"/>
      <c r="AG387"/>
      <c r="AH387" s="37"/>
      <c r="AI387" s="37"/>
      <c r="AJ387" s="37"/>
      <c r="AK387"/>
      <c r="AL387"/>
      <c r="AM387" s="37"/>
      <c r="AN387" s="37"/>
      <c r="AO387"/>
      <c r="AP387"/>
      <c r="AQ387"/>
      <c r="AR387"/>
      <c r="AS387" s="37"/>
      <c r="AT387"/>
      <c r="AU387"/>
      <c r="AV387" s="37"/>
      <c r="AW387" s="37"/>
      <c r="AX387"/>
      <c r="AY387"/>
      <c r="AZ387" s="37"/>
      <c r="BA387"/>
      <c r="BB387" s="37"/>
      <c r="BC387" s="37"/>
      <c r="BD387" s="37"/>
      <c r="BE387" s="37"/>
      <c r="BF387"/>
      <c r="BG387" s="37"/>
      <c r="BH387" s="37"/>
      <c r="BI387" s="37"/>
      <c r="BJ387" s="37"/>
      <c r="BK387"/>
      <c r="BL387"/>
      <c r="BM387" s="37"/>
      <c r="BN387"/>
      <c r="BO387"/>
      <c r="BP387"/>
      <c r="BQ387"/>
      <c r="BR387" s="37"/>
      <c r="BS387" s="41"/>
    </row>
    <row r="388" spans="1:71" x14ac:dyDescent="0.2">
      <c r="A388" s="40" t="str">
        <f t="shared" si="16"/>
        <v/>
      </c>
      <c r="B388" s="40"/>
      <c r="C388" s="40"/>
      <c r="D388" s="40"/>
      <c r="E388" s="40"/>
      <c r="F388"/>
      <c r="G388" s="37"/>
      <c r="H388"/>
      <c r="I388" s="37"/>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s="41"/>
    </row>
    <row r="389" spans="1:71" x14ac:dyDescent="0.2">
      <c r="A389" s="40" t="str">
        <f t="shared" si="16"/>
        <v/>
      </c>
      <c r="B389" s="40"/>
      <c r="C389" s="40"/>
      <c r="D389" s="40"/>
      <c r="E389" s="40"/>
      <c r="F389"/>
      <c r="G389"/>
      <c r="H389"/>
      <c r="I389" s="37"/>
      <c r="J389"/>
      <c r="K389" s="37"/>
      <c r="L389" s="37"/>
      <c r="M389"/>
      <c r="N389"/>
      <c r="O389"/>
      <c r="P389"/>
      <c r="Q389"/>
      <c r="R389"/>
      <c r="S389"/>
      <c r="T389"/>
      <c r="U389"/>
      <c r="V389"/>
      <c r="W389"/>
      <c r="X389" s="37"/>
      <c r="Y389"/>
      <c r="Z389"/>
      <c r="AA389"/>
      <c r="AB389"/>
      <c r="AC389"/>
      <c r="AD389"/>
      <c r="AE389"/>
      <c r="AF389"/>
      <c r="AG389"/>
      <c r="AH389"/>
      <c r="AI389"/>
      <c r="AJ389"/>
      <c r="AK389"/>
      <c r="AL389" s="37"/>
      <c r="AM389"/>
      <c r="AN389"/>
      <c r="AO389" s="37"/>
      <c r="AP389"/>
      <c r="AQ389"/>
      <c r="AR389"/>
      <c r="AS389"/>
      <c r="AT389"/>
      <c r="AU389" s="37"/>
      <c r="AV389"/>
      <c r="AW389" s="37"/>
      <c r="AX389"/>
      <c r="AY389"/>
      <c r="AZ389"/>
      <c r="BA389" s="37"/>
      <c r="BB389" s="37"/>
      <c r="BC389" s="37"/>
      <c r="BD389"/>
      <c r="BE389"/>
      <c r="BF389"/>
      <c r="BG389"/>
      <c r="BH389"/>
      <c r="BI389"/>
      <c r="BJ389"/>
      <c r="BK389" s="37"/>
      <c r="BL389" s="37"/>
      <c r="BM389" s="37"/>
      <c r="BN389"/>
      <c r="BO389"/>
      <c r="BP389"/>
      <c r="BQ389"/>
      <c r="BR389" s="37"/>
      <c r="BS389" s="41"/>
    </row>
    <row r="390" spans="1:71" x14ac:dyDescent="0.2">
      <c r="A390" s="40" t="str">
        <f t="shared" si="16"/>
        <v/>
      </c>
      <c r="B390" s="40"/>
      <c r="C390" s="40"/>
      <c r="D390" s="40"/>
      <c r="E390" s="54"/>
      <c r="F390"/>
      <c r="G390"/>
      <c r="H390" s="37"/>
      <c r="I390" s="37"/>
      <c r="J390" s="37"/>
      <c r="K390" s="37"/>
      <c r="L390"/>
      <c r="M390" s="37"/>
      <c r="N390"/>
      <c r="O390"/>
      <c r="P390"/>
      <c r="Q390"/>
      <c r="R390"/>
      <c r="S390"/>
      <c r="T390"/>
      <c r="U390"/>
      <c r="V390"/>
      <c r="W390"/>
      <c r="X390" s="37"/>
      <c r="Y390"/>
      <c r="Z390"/>
      <c r="AA390"/>
      <c r="AB390"/>
      <c r="AC390"/>
      <c r="AD390"/>
      <c r="AE390"/>
      <c r="AF390"/>
      <c r="AG390"/>
      <c r="AH390"/>
      <c r="AI390"/>
      <c r="AJ390"/>
      <c r="AK390"/>
      <c r="AL390" s="37"/>
      <c r="AM390"/>
      <c r="AN390"/>
      <c r="AO390"/>
      <c r="AP390"/>
      <c r="AQ390"/>
      <c r="AR390"/>
      <c r="AS390" s="37"/>
      <c r="AT390" s="37"/>
      <c r="AU390"/>
      <c r="AV390" s="37"/>
      <c r="AW390" s="37"/>
      <c r="AX390" s="37"/>
      <c r="AY390"/>
      <c r="AZ390" s="37"/>
      <c r="BA390" s="37"/>
      <c r="BB390" s="37"/>
      <c r="BC390" s="37"/>
      <c r="BD390"/>
      <c r="BE390"/>
      <c r="BF390"/>
      <c r="BG390" s="37"/>
      <c r="BH390"/>
      <c r="BI390" s="37"/>
      <c r="BJ390" s="37"/>
      <c r="BK390" s="37"/>
      <c r="BL390"/>
      <c r="BM390" s="37"/>
      <c r="BN390"/>
      <c r="BO390"/>
      <c r="BP390"/>
      <c r="BQ390"/>
      <c r="BR390" s="37"/>
      <c r="BS390" s="41"/>
    </row>
    <row r="391" spans="1:71" x14ac:dyDescent="0.2">
      <c r="A391" s="40" t="str">
        <f t="shared" si="16"/>
        <v/>
      </c>
      <c r="B391" s="40"/>
      <c r="C391" s="40"/>
      <c r="D391" s="40"/>
      <c r="E391" s="40"/>
      <c r="F391"/>
      <c r="G391"/>
      <c r="H391"/>
      <c r="I391" s="37"/>
      <c r="J391"/>
      <c r="K391" s="37"/>
      <c r="L391"/>
      <c r="M391"/>
      <c r="N391"/>
      <c r="O391" s="37"/>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s="37"/>
      <c r="BN391"/>
      <c r="BO391"/>
      <c r="BP391"/>
      <c r="BQ391"/>
      <c r="BR391" s="37"/>
      <c r="BS391" s="41"/>
    </row>
    <row r="392" spans="1:71" x14ac:dyDescent="0.2">
      <c r="A392" s="40" t="str">
        <f t="shared" si="16"/>
        <v/>
      </c>
      <c r="B392" s="40"/>
      <c r="C392" s="40"/>
      <c r="D392" s="40"/>
      <c r="E392" s="40"/>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s="37"/>
      <c r="AR392"/>
      <c r="AS392"/>
      <c r="AT392"/>
      <c r="AU392"/>
      <c r="AV392"/>
      <c r="AW392"/>
      <c r="AX392" s="37"/>
      <c r="AY392"/>
      <c r="AZ392" s="37"/>
      <c r="BA392"/>
      <c r="BB392" s="37"/>
      <c r="BC392"/>
      <c r="BD392"/>
      <c r="BE392" s="37"/>
      <c r="BF392"/>
      <c r="BG392" s="37"/>
      <c r="BH392"/>
      <c r="BI392" s="37"/>
      <c r="BJ392"/>
      <c r="BK392"/>
      <c r="BL392"/>
      <c r="BM392" s="37"/>
      <c r="BN392"/>
      <c r="BO392"/>
      <c r="BP392"/>
      <c r="BQ392"/>
      <c r="BR392"/>
      <c r="BS392" s="41"/>
    </row>
    <row r="393" spans="1:71" x14ac:dyDescent="0.2">
      <c r="A393" s="40" t="str">
        <f t="shared" si="16"/>
        <v/>
      </c>
      <c r="B393" s="40"/>
      <c r="C393" s="40"/>
      <c r="D393" s="40"/>
      <c r="E393" s="40"/>
      <c r="F393"/>
      <c r="G393"/>
      <c r="H393"/>
      <c r="I393" s="37"/>
      <c r="J393" s="37"/>
      <c r="K393"/>
      <c r="L393" s="37"/>
      <c r="M393"/>
      <c r="N393" s="37"/>
      <c r="O393"/>
      <c r="P393"/>
      <c r="Q393"/>
      <c r="R393"/>
      <c r="S393" s="37"/>
      <c r="T393"/>
      <c r="U393"/>
      <c r="V393"/>
      <c r="W393"/>
      <c r="X393"/>
      <c r="Y393"/>
      <c r="Z393"/>
      <c r="AA393"/>
      <c r="AB393"/>
      <c r="AC393"/>
      <c r="AD393"/>
      <c r="AE393" s="37"/>
      <c r="AF393" s="37"/>
      <c r="AG393"/>
      <c r="AH393" s="37"/>
      <c r="AI393" s="37"/>
      <c r="AJ393"/>
      <c r="AK393"/>
      <c r="AL393" s="37"/>
      <c r="AM393" s="37"/>
      <c r="AN393"/>
      <c r="AO393" s="37"/>
      <c r="AP393" s="37"/>
      <c r="AQ393" s="37"/>
      <c r="AR393" s="37"/>
      <c r="AS393" s="37"/>
      <c r="AT393" s="37"/>
      <c r="AU393"/>
      <c r="AV393" s="37"/>
      <c r="AW393" s="37"/>
      <c r="AX393" s="37"/>
      <c r="AY393" s="37"/>
      <c r="AZ393" s="37"/>
      <c r="BA393" s="37"/>
      <c r="BB393" s="37"/>
      <c r="BC393" s="37"/>
      <c r="BD393" s="37"/>
      <c r="BE393" s="37"/>
      <c r="BF393" s="37"/>
      <c r="BG393" s="37"/>
      <c r="BH393" s="37"/>
      <c r="BI393" s="37"/>
      <c r="BJ393" s="37"/>
      <c r="BK393" s="37"/>
      <c r="BL393" s="37"/>
      <c r="BM393" s="37"/>
      <c r="BN393"/>
      <c r="BO393"/>
      <c r="BP393"/>
      <c r="BQ393"/>
      <c r="BR393" s="37"/>
      <c r="BS393" s="41"/>
    </row>
    <row r="394" spans="1:71" x14ac:dyDescent="0.2">
      <c r="A394" s="40" t="str">
        <f t="shared" si="16"/>
        <v/>
      </c>
      <c r="B394" s="40"/>
      <c r="C394" s="40"/>
      <c r="D394" s="40"/>
      <c r="E394" s="54"/>
      <c r="F394" s="37"/>
      <c r="G394" s="37"/>
      <c r="H394" s="37"/>
      <c r="I394"/>
      <c r="J394" s="37"/>
      <c r="K394" s="37"/>
      <c r="L394" s="37"/>
      <c r="M394" s="37"/>
      <c r="N394" s="37"/>
      <c r="O394"/>
      <c r="P394"/>
      <c r="Q394"/>
      <c r="R394" s="37"/>
      <c r="S394" s="37"/>
      <c r="T394"/>
      <c r="U394"/>
      <c r="V394"/>
      <c r="W394"/>
      <c r="X394" s="37"/>
      <c r="Y394"/>
      <c r="Z394"/>
      <c r="AA394"/>
      <c r="AB394" s="37"/>
      <c r="AC394"/>
      <c r="AD394"/>
      <c r="AE394" s="37"/>
      <c r="AF394" s="37"/>
      <c r="AG394" s="37"/>
      <c r="AH394" s="37"/>
      <c r="AI394" s="37"/>
      <c r="AJ394"/>
      <c r="AK394" s="37"/>
      <c r="AL394" s="37"/>
      <c r="AM394" s="37"/>
      <c r="AN394"/>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c r="BO394"/>
      <c r="BP394"/>
      <c r="BQ394"/>
      <c r="BR394" s="37"/>
      <c r="BS394" s="41"/>
    </row>
    <row r="395" spans="1:71" x14ac:dyDescent="0.2">
      <c r="A395" s="40" t="str">
        <f t="shared" si="16"/>
        <v/>
      </c>
      <c r="B395" s="40"/>
      <c r="C395" s="40"/>
      <c r="D395" s="40"/>
      <c r="E395" s="40"/>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s="37"/>
      <c r="BE395"/>
      <c r="BF395"/>
      <c r="BG395"/>
      <c r="BH395"/>
      <c r="BI395"/>
      <c r="BJ395"/>
      <c r="BK395"/>
      <c r="BL395"/>
      <c r="BM395"/>
      <c r="BN395"/>
      <c r="BO395"/>
      <c r="BP395"/>
      <c r="BQ395"/>
      <c r="BR395"/>
      <c r="BS395" s="41"/>
    </row>
    <row r="396" spans="1:71" x14ac:dyDescent="0.2">
      <c r="A396" s="40" t="str">
        <f t="shared" si="16"/>
        <v/>
      </c>
      <c r="B396" s="40"/>
      <c r="C396" s="40"/>
      <c r="D396" s="40"/>
      <c r="E396" s="40"/>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s="37"/>
      <c r="BA396"/>
      <c r="BB396"/>
      <c r="BC396"/>
      <c r="BD396"/>
      <c r="BE396"/>
      <c r="BF396"/>
      <c r="BG396"/>
      <c r="BH396"/>
      <c r="BI396"/>
      <c r="BJ396"/>
      <c r="BK396"/>
      <c r="BL396"/>
      <c r="BM396"/>
      <c r="BN396"/>
      <c r="BO396"/>
      <c r="BP396"/>
      <c r="BQ396"/>
      <c r="BR396"/>
      <c r="BS396" s="41"/>
    </row>
    <row r="397" spans="1:71" x14ac:dyDescent="0.2">
      <c r="A397" s="40" t="str">
        <f t="shared" si="16"/>
        <v/>
      </c>
      <c r="B397" s="40"/>
      <c r="C397" s="40"/>
      <c r="D397" s="40"/>
      <c r="E397" s="40"/>
      <c r="F397"/>
      <c r="G397"/>
      <c r="H397"/>
      <c r="I397"/>
      <c r="J397"/>
      <c r="K397"/>
      <c r="L397"/>
      <c r="M397"/>
      <c r="N397"/>
      <c r="O397" s="37"/>
      <c r="P397"/>
      <c r="Q397"/>
      <c r="R397"/>
      <c r="S397"/>
      <c r="T397"/>
      <c r="U397"/>
      <c r="V397"/>
      <c r="W397"/>
      <c r="X397"/>
      <c r="Y397"/>
      <c r="Z397"/>
      <c r="AA397"/>
      <c r="AB397"/>
      <c r="AC397"/>
      <c r="AD397"/>
      <c r="AE397"/>
      <c r="AF397"/>
      <c r="AG397"/>
      <c r="AH397"/>
      <c r="AI397"/>
      <c r="AJ397"/>
      <c r="AK397"/>
      <c r="AL397"/>
      <c r="AM397"/>
      <c r="AN397"/>
      <c r="AO397"/>
      <c r="AP397"/>
      <c r="AQ397"/>
      <c r="AR397" s="37"/>
      <c r="AS397"/>
      <c r="AT397"/>
      <c r="AU397"/>
      <c r="AV397"/>
      <c r="AW397"/>
      <c r="AX397"/>
      <c r="AY397"/>
      <c r="AZ397" s="37"/>
      <c r="BA397"/>
      <c r="BB397"/>
      <c r="BC397" s="37"/>
      <c r="BD397" s="37"/>
      <c r="BE397"/>
      <c r="BF397"/>
      <c r="BG397"/>
      <c r="BH397"/>
      <c r="BI397" s="37"/>
      <c r="BJ397"/>
      <c r="BK397" s="37"/>
      <c r="BL397"/>
      <c r="BM397" s="37"/>
      <c r="BN397"/>
      <c r="BO397"/>
      <c r="BP397"/>
      <c r="BQ397"/>
      <c r="BR397"/>
      <c r="BS397" s="41"/>
    </row>
    <row r="398" spans="1:71" x14ac:dyDescent="0.2">
      <c r="A398" s="40" t="str">
        <f t="shared" si="16"/>
        <v/>
      </c>
      <c r="B398" s="40"/>
      <c r="C398" s="40"/>
      <c r="D398" s="40"/>
      <c r="E398" s="40"/>
      <c r="F398"/>
      <c r="G398"/>
      <c r="H398"/>
      <c r="I398" s="37"/>
      <c r="J398"/>
      <c r="K398"/>
      <c r="L398" s="37"/>
      <c r="M398"/>
      <c r="N398"/>
      <c r="O398" s="37"/>
      <c r="P398"/>
      <c r="Q398"/>
      <c r="R398"/>
      <c r="S398" s="37"/>
      <c r="T398"/>
      <c r="U398"/>
      <c r="V398"/>
      <c r="W398"/>
      <c r="X398" s="37"/>
      <c r="Y398"/>
      <c r="Z398"/>
      <c r="AA398"/>
      <c r="AB398"/>
      <c r="AC398"/>
      <c r="AD398"/>
      <c r="AE398"/>
      <c r="AF398"/>
      <c r="AG398"/>
      <c r="AH398" s="37"/>
      <c r="AI398" s="37"/>
      <c r="AJ398"/>
      <c r="AK398"/>
      <c r="AL398"/>
      <c r="AM398"/>
      <c r="AN398"/>
      <c r="AO398"/>
      <c r="AP398"/>
      <c r="AQ398" s="37"/>
      <c r="AR398" s="37"/>
      <c r="AS398"/>
      <c r="AT398"/>
      <c r="AU398"/>
      <c r="AV398"/>
      <c r="AW398"/>
      <c r="AX398" s="37"/>
      <c r="AY398"/>
      <c r="AZ398" s="37"/>
      <c r="BA398"/>
      <c r="BB398"/>
      <c r="BC398"/>
      <c r="BD398" s="37"/>
      <c r="BE398"/>
      <c r="BF398"/>
      <c r="BG398"/>
      <c r="BH398" s="37"/>
      <c r="BI398" s="37"/>
      <c r="BJ398"/>
      <c r="BK398"/>
      <c r="BL398"/>
      <c r="BM398" s="37"/>
      <c r="BN398"/>
      <c r="BO398"/>
      <c r="BP398"/>
      <c r="BQ398"/>
      <c r="BR398" s="37"/>
      <c r="BS398" s="41"/>
    </row>
    <row r="399" spans="1:71" x14ac:dyDescent="0.2">
      <c r="A399" s="40" t="str">
        <f t="shared" si="16"/>
        <v/>
      </c>
      <c r="B399" s="40"/>
      <c r="C399" s="40"/>
      <c r="D399" s="40"/>
      <c r="E399" s="40"/>
      <c r="F399"/>
      <c r="G399"/>
      <c r="H399" s="37"/>
      <c r="I399" s="37"/>
      <c r="J399"/>
      <c r="K399" s="37"/>
      <c r="L399"/>
      <c r="M399" s="37"/>
      <c r="N399"/>
      <c r="O399"/>
      <c r="P399"/>
      <c r="Q399"/>
      <c r="R399"/>
      <c r="S399"/>
      <c r="T399"/>
      <c r="U399"/>
      <c r="V399"/>
      <c r="W399"/>
      <c r="X399" s="37"/>
      <c r="Y399"/>
      <c r="Z399" s="37"/>
      <c r="AA399"/>
      <c r="AB399"/>
      <c r="AC399"/>
      <c r="AD399"/>
      <c r="AE399"/>
      <c r="AF399"/>
      <c r="AG399"/>
      <c r="AH399" s="37"/>
      <c r="AI399"/>
      <c r="AJ399"/>
      <c r="AK399"/>
      <c r="AL399" s="37"/>
      <c r="AM399"/>
      <c r="AN399"/>
      <c r="AO399" s="37"/>
      <c r="AP399" s="37"/>
      <c r="AQ399"/>
      <c r="AR399" s="37"/>
      <c r="AS399" s="37"/>
      <c r="AT399"/>
      <c r="AU399"/>
      <c r="AV399"/>
      <c r="AW399"/>
      <c r="AX399" s="37"/>
      <c r="AY399"/>
      <c r="AZ399"/>
      <c r="BA399"/>
      <c r="BB399"/>
      <c r="BC399" s="37"/>
      <c r="BD399" s="37"/>
      <c r="BE399"/>
      <c r="BF399"/>
      <c r="BG399" s="37"/>
      <c r="BH399"/>
      <c r="BI399" s="37"/>
      <c r="BJ399"/>
      <c r="BK399" s="37"/>
      <c r="BL399"/>
      <c r="BM399" s="37"/>
      <c r="BN399"/>
      <c r="BO399"/>
      <c r="BP399"/>
      <c r="BQ399"/>
      <c r="BR399" s="37"/>
      <c r="BS399" s="41"/>
    </row>
    <row r="400" spans="1:71" x14ac:dyDescent="0.2">
      <c r="A400" s="40" t="str">
        <f t="shared" si="16"/>
        <v/>
      </c>
      <c r="B400" s="40"/>
      <c r="C400" s="40"/>
      <c r="D400" s="40"/>
      <c r="E400" s="4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s="37"/>
      <c r="BJ400"/>
      <c r="BK400"/>
      <c r="BL400"/>
      <c r="BM400"/>
      <c r="BN400"/>
      <c r="BO400"/>
      <c r="BP400"/>
      <c r="BQ400"/>
      <c r="BR400"/>
      <c r="BS400" s="41"/>
    </row>
    <row r="401" spans="1:71" x14ac:dyDescent="0.2">
      <c r="A401" s="40" t="str">
        <f t="shared" si="16"/>
        <v/>
      </c>
      <c r="B401" s="40"/>
      <c r="C401" s="40"/>
      <c r="D401" s="40"/>
      <c r="E401" s="40"/>
      <c r="F401"/>
      <c r="G401"/>
      <c r="H401"/>
      <c r="I401"/>
      <c r="J401"/>
      <c r="K401"/>
      <c r="L401"/>
      <c r="M401"/>
      <c r="N401"/>
      <c r="O401"/>
      <c r="P401"/>
      <c r="Q401"/>
      <c r="R401"/>
      <c r="S401" s="37"/>
      <c r="T401"/>
      <c r="U401"/>
      <c r="V401"/>
      <c r="W401"/>
      <c r="X401"/>
      <c r="Y401" s="37"/>
      <c r="Z401" s="37"/>
      <c r="AA401"/>
      <c r="AB401"/>
      <c r="AC401"/>
      <c r="AD401"/>
      <c r="AE401"/>
      <c r="AF401"/>
      <c r="AG401" s="37"/>
      <c r="AH401"/>
      <c r="AI401"/>
      <c r="AJ401"/>
      <c r="AK401"/>
      <c r="AL401"/>
      <c r="AM401"/>
      <c r="AN401"/>
      <c r="AO401" s="37"/>
      <c r="AP401"/>
      <c r="AQ401" s="37"/>
      <c r="AR401"/>
      <c r="AS401"/>
      <c r="AT401"/>
      <c r="AU401"/>
      <c r="AV401" s="37"/>
      <c r="AW401"/>
      <c r="AX401" s="37"/>
      <c r="AY401"/>
      <c r="AZ401" s="37"/>
      <c r="BA401"/>
      <c r="BB401" s="37"/>
      <c r="BC401" s="37"/>
      <c r="BD401" s="37"/>
      <c r="BE401"/>
      <c r="BF401" s="37"/>
      <c r="BG401" s="37"/>
      <c r="BH401"/>
      <c r="BI401" s="37"/>
      <c r="BJ401"/>
      <c r="BK401" s="37"/>
      <c r="BL401"/>
      <c r="BM401" s="37"/>
      <c r="BN401"/>
      <c r="BO401"/>
      <c r="BP401"/>
      <c r="BQ401"/>
      <c r="BR401"/>
      <c r="BS401" s="41"/>
    </row>
    <row r="402" spans="1:71" x14ac:dyDescent="0.2">
      <c r="A402" s="40" t="str">
        <f t="shared" si="16"/>
        <v/>
      </c>
      <c r="B402" s="40"/>
      <c r="C402" s="40"/>
      <c r="D402" s="40"/>
      <c r="E402" s="40"/>
      <c r="F402"/>
      <c r="G402"/>
      <c r="H402"/>
      <c r="I402" s="37"/>
      <c r="J402"/>
      <c r="K402" s="37"/>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s="37"/>
      <c r="AS402"/>
      <c r="AT402"/>
      <c r="AU402"/>
      <c r="AV402" s="37"/>
      <c r="AW402"/>
      <c r="AX402"/>
      <c r="AY402"/>
      <c r="AZ402"/>
      <c r="BA402"/>
      <c r="BB402"/>
      <c r="BC402" s="37"/>
      <c r="BD402"/>
      <c r="BE402"/>
      <c r="BF402"/>
      <c r="BG402"/>
      <c r="BH402"/>
      <c r="BI402" s="37"/>
      <c r="BJ402" s="37"/>
      <c r="BK402"/>
      <c r="BL402"/>
      <c r="BM402"/>
      <c r="BN402"/>
      <c r="BO402"/>
      <c r="BP402"/>
      <c r="BQ402"/>
      <c r="BR402"/>
      <c r="BS402" s="41"/>
    </row>
    <row r="403" spans="1:71" x14ac:dyDescent="0.2">
      <c r="A403" s="40" t="str">
        <f t="shared" si="16"/>
        <v/>
      </c>
      <c r="B403" s="40"/>
      <c r="C403" s="40"/>
      <c r="D403" s="40"/>
      <c r="E403" s="40"/>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s="37"/>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s="41"/>
    </row>
    <row r="404" spans="1:71" x14ac:dyDescent="0.2">
      <c r="A404" s="40" t="str">
        <f t="shared" si="16"/>
        <v/>
      </c>
      <c r="B404" s="40"/>
      <c r="C404" s="40"/>
      <c r="D404" s="40"/>
      <c r="E404" s="40"/>
      <c r="F404"/>
      <c r="G404"/>
      <c r="H404"/>
      <c r="I404"/>
      <c r="J404"/>
      <c r="K404"/>
      <c r="L404"/>
      <c r="M404"/>
      <c r="N404"/>
      <c r="O404"/>
      <c r="P404"/>
      <c r="Q404"/>
      <c r="R404"/>
      <c r="S404" s="37"/>
      <c r="T404"/>
      <c r="U404"/>
      <c r="V404"/>
      <c r="W404"/>
      <c r="X404"/>
      <c r="Y404"/>
      <c r="Z404"/>
      <c r="AA404"/>
      <c r="AB404"/>
      <c r="AC404"/>
      <c r="AD404"/>
      <c r="AE404"/>
      <c r="AF404"/>
      <c r="AG404"/>
      <c r="AH404"/>
      <c r="AI404"/>
      <c r="AJ404"/>
      <c r="AK404"/>
      <c r="AL404"/>
      <c r="AM404"/>
      <c r="AN404"/>
      <c r="AO404"/>
      <c r="AP404" s="37"/>
      <c r="AQ404"/>
      <c r="AR404" s="37"/>
      <c r="AS404"/>
      <c r="AT404"/>
      <c r="AU404"/>
      <c r="AV404" s="37"/>
      <c r="AW404"/>
      <c r="AX404"/>
      <c r="AY404"/>
      <c r="AZ404"/>
      <c r="BA404"/>
      <c r="BB404"/>
      <c r="BC404"/>
      <c r="BD404"/>
      <c r="BE404"/>
      <c r="BF404"/>
      <c r="BG404" s="37"/>
      <c r="BH404"/>
      <c r="BI404"/>
      <c r="BJ404"/>
      <c r="BK404"/>
      <c r="BL404"/>
      <c r="BM404" s="37"/>
      <c r="BN404"/>
      <c r="BO404"/>
      <c r="BP404"/>
      <c r="BQ404"/>
      <c r="BR404"/>
      <c r="BS404" s="41"/>
    </row>
    <row r="405" spans="1:71" x14ac:dyDescent="0.2">
      <c r="A405" s="40" t="str">
        <f t="shared" si="16"/>
        <v/>
      </c>
      <c r="B405" s="40"/>
      <c r="C405" s="40"/>
      <c r="D405" s="40"/>
      <c r="E405" s="54"/>
      <c r="F405" s="37"/>
      <c r="G405" s="37"/>
      <c r="H405" s="37"/>
      <c r="I405" s="37"/>
      <c r="J405" s="37"/>
      <c r="K405" s="37"/>
      <c r="L405" s="37"/>
      <c r="M405" s="37"/>
      <c r="N405" s="37"/>
      <c r="O405"/>
      <c r="P405"/>
      <c r="Q405" s="37"/>
      <c r="R405" s="37"/>
      <c r="S405" s="37"/>
      <c r="T405" s="37"/>
      <c r="U405" s="37"/>
      <c r="V405" s="37"/>
      <c r="W405" s="37"/>
      <c r="X405" s="37"/>
      <c r="Y405" s="37"/>
      <c r="Z405" s="37"/>
      <c r="AA405"/>
      <c r="AB405"/>
      <c r="AC405"/>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c r="BO405"/>
      <c r="BP405"/>
      <c r="BQ405"/>
      <c r="BR405" s="37"/>
      <c r="BS405" s="41"/>
    </row>
    <row r="406" spans="1:71" x14ac:dyDescent="0.2">
      <c r="A406" s="40" t="str">
        <f t="shared" si="16"/>
        <v/>
      </c>
      <c r="B406" s="40"/>
      <c r="C406" s="40"/>
      <c r="D406" s="40"/>
      <c r="E406" s="54"/>
      <c r="F406" s="37"/>
      <c r="G406" s="37"/>
      <c r="H406" s="37"/>
      <c r="I406" s="37"/>
      <c r="J406" s="37"/>
      <c r="K406" s="37"/>
      <c r="L406"/>
      <c r="M406" s="37"/>
      <c r="N406" s="37"/>
      <c r="O406"/>
      <c r="P406"/>
      <c r="Q406"/>
      <c r="R406" s="37"/>
      <c r="S406" s="37"/>
      <c r="T406" s="37"/>
      <c r="U406"/>
      <c r="V406" s="37"/>
      <c r="W406" s="37"/>
      <c r="X406"/>
      <c r="Y406"/>
      <c r="Z406" s="37"/>
      <c r="AA406" s="37"/>
      <c r="AB406" s="37"/>
      <c r="AC406" s="37"/>
      <c r="AD406" s="37"/>
      <c r="AE406" s="37"/>
      <c r="AF406" s="37"/>
      <c r="AG406"/>
      <c r="AH406"/>
      <c r="AI406" s="37"/>
      <c r="AJ406"/>
      <c r="AK406" s="37"/>
      <c r="AL406"/>
      <c r="AM406"/>
      <c r="AN406" s="37"/>
      <c r="AO406"/>
      <c r="AP406" s="37"/>
      <c r="AQ406"/>
      <c r="AR406" s="37"/>
      <c r="AS406" s="37"/>
      <c r="AT406"/>
      <c r="AU406"/>
      <c r="AV406" s="37"/>
      <c r="AW406" s="37"/>
      <c r="AX406"/>
      <c r="AY406"/>
      <c r="AZ406"/>
      <c r="BA406" s="37"/>
      <c r="BB406"/>
      <c r="BC406" s="37"/>
      <c r="BD406" s="37"/>
      <c r="BE406" s="37"/>
      <c r="BF406"/>
      <c r="BG406" s="37"/>
      <c r="BH406" s="37"/>
      <c r="BI406" s="37"/>
      <c r="BJ406" s="37"/>
      <c r="BK406" s="37"/>
      <c r="BL406"/>
      <c r="BM406" s="37"/>
      <c r="BN406"/>
      <c r="BO406"/>
      <c r="BP406"/>
      <c r="BQ406"/>
      <c r="BR406"/>
      <c r="BS406" s="41"/>
    </row>
    <row r="407" spans="1:71" x14ac:dyDescent="0.2">
      <c r="A407" s="40" t="str">
        <f t="shared" si="16"/>
        <v/>
      </c>
      <c r="B407" s="40"/>
      <c r="C407" s="40"/>
      <c r="D407" s="40"/>
      <c r="E407" s="40"/>
      <c r="F407" s="37"/>
      <c r="G407"/>
      <c r="H407" s="37"/>
      <c r="I407"/>
      <c r="J407" s="37"/>
      <c r="K407"/>
      <c r="L407" s="37"/>
      <c r="M407" s="37"/>
      <c r="N407" s="37"/>
      <c r="O407"/>
      <c r="P407"/>
      <c r="Q407"/>
      <c r="R407"/>
      <c r="S407" s="37"/>
      <c r="T407" s="37"/>
      <c r="U407"/>
      <c r="V407" s="37"/>
      <c r="W407"/>
      <c r="X407"/>
      <c r="Y407"/>
      <c r="Z407" s="37"/>
      <c r="AA407"/>
      <c r="AB407"/>
      <c r="AC407"/>
      <c r="AD407" s="37"/>
      <c r="AE407" s="37"/>
      <c r="AF407" s="37"/>
      <c r="AG407"/>
      <c r="AH407" s="37"/>
      <c r="AI407"/>
      <c r="AJ40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c r="BP407"/>
      <c r="BQ407"/>
      <c r="BR407" s="37"/>
      <c r="BS407" s="41"/>
    </row>
    <row r="408" spans="1:71" x14ac:dyDescent="0.2">
      <c r="A408" s="40" t="str">
        <f t="shared" si="16"/>
        <v/>
      </c>
      <c r="B408" s="40"/>
      <c r="C408" s="40"/>
      <c r="D408" s="40"/>
      <c r="E408" s="54"/>
      <c r="F408" s="37"/>
      <c r="G408" s="37"/>
      <c r="H408" s="37"/>
      <c r="I408" s="37"/>
      <c r="J408" s="37"/>
      <c r="K408" s="37"/>
      <c r="L408" s="37"/>
      <c r="M408" s="37"/>
      <c r="N408" s="37"/>
      <c r="O408"/>
      <c r="P408"/>
      <c r="Q408" s="37"/>
      <c r="R408" s="37"/>
      <c r="S408" s="37"/>
      <c r="T408"/>
      <c r="U408"/>
      <c r="V408" s="37"/>
      <c r="W408" s="37"/>
      <c r="X408" s="37"/>
      <c r="Y408"/>
      <c r="Z408" s="37"/>
      <c r="AA408"/>
      <c r="AB408" s="37"/>
      <c r="AC408" s="37"/>
      <c r="AD408" s="37"/>
      <c r="AE408" s="37"/>
      <c r="AF408" s="37"/>
      <c r="AG408" s="37"/>
      <c r="AH408" s="37"/>
      <c r="AI408" s="37"/>
      <c r="AJ408"/>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c r="BP408"/>
      <c r="BQ408"/>
      <c r="BR408" s="37"/>
      <c r="BS408" s="41"/>
    </row>
    <row r="409" spans="1:71" x14ac:dyDescent="0.2">
      <c r="A409" s="40" t="str">
        <f t="shared" si="16"/>
        <v/>
      </c>
      <c r="B409" s="40"/>
      <c r="C409" s="40"/>
      <c r="D409" s="40"/>
      <c r="E409" s="40"/>
      <c r="F409"/>
      <c r="G409"/>
      <c r="H409"/>
      <c r="I409"/>
      <c r="J409"/>
      <c r="K409"/>
      <c r="L409"/>
      <c r="M409"/>
      <c r="N409"/>
      <c r="O409"/>
      <c r="P409"/>
      <c r="Q409"/>
      <c r="R409"/>
      <c r="S409"/>
      <c r="T409"/>
      <c r="U409"/>
      <c r="V409"/>
      <c r="W409"/>
      <c r="X409"/>
      <c r="Y409"/>
      <c r="Z409"/>
      <c r="AA409"/>
      <c r="AB409"/>
      <c r="AC409"/>
      <c r="AD409"/>
      <c r="AE409"/>
      <c r="AF409"/>
      <c r="AG409"/>
      <c r="AH409"/>
      <c r="AI409" s="37"/>
      <c r="AJ409"/>
      <c r="AK409"/>
      <c r="AL409" s="37"/>
      <c r="AM409"/>
      <c r="AN409"/>
      <c r="AO409"/>
      <c r="AP409"/>
      <c r="AQ409"/>
      <c r="AR409"/>
      <c r="AS409"/>
      <c r="AT409"/>
      <c r="AU409"/>
      <c r="AV409"/>
      <c r="AW409"/>
      <c r="AX409"/>
      <c r="AY409"/>
      <c r="AZ409"/>
      <c r="BA409"/>
      <c r="BB409" s="37"/>
      <c r="BC409" s="37"/>
      <c r="BD409"/>
      <c r="BE409" s="37"/>
      <c r="BF409"/>
      <c r="BG409"/>
      <c r="BH409"/>
      <c r="BI409" s="37"/>
      <c r="BJ409"/>
      <c r="BK409" s="37"/>
      <c r="BL409"/>
      <c r="BM409"/>
      <c r="BN409"/>
      <c r="BO409"/>
      <c r="BP409"/>
      <c r="BQ409"/>
      <c r="BR409"/>
      <c r="BS409" s="41"/>
    </row>
    <row r="410" spans="1:71" x14ac:dyDescent="0.2">
      <c r="A410" s="40" t="str">
        <f t="shared" si="16"/>
        <v/>
      </c>
      <c r="B410" s="40"/>
      <c r="C410" s="40"/>
      <c r="D410" s="40"/>
      <c r="E410" s="40"/>
      <c r="F410"/>
      <c r="G410"/>
      <c r="H410" s="37"/>
      <c r="I410" s="37"/>
      <c r="J410" s="37"/>
      <c r="K410" s="37"/>
      <c r="L410"/>
      <c r="M410" s="37"/>
      <c r="N410"/>
      <c r="O410"/>
      <c r="P410"/>
      <c r="Q410"/>
      <c r="R410"/>
      <c r="S410"/>
      <c r="T410"/>
      <c r="U410"/>
      <c r="V410"/>
      <c r="W410"/>
      <c r="X410" s="37"/>
      <c r="Y410"/>
      <c r="Z410"/>
      <c r="AA410"/>
      <c r="AB410"/>
      <c r="AC410"/>
      <c r="AD410"/>
      <c r="AE410"/>
      <c r="AF410"/>
      <c r="AG410"/>
      <c r="AH410"/>
      <c r="AI410"/>
      <c r="AJ410"/>
      <c r="AK410"/>
      <c r="AL410"/>
      <c r="AM410"/>
      <c r="AN410"/>
      <c r="AO410"/>
      <c r="AP410"/>
      <c r="AQ410"/>
      <c r="AR410" s="37"/>
      <c r="AS410"/>
      <c r="AT410"/>
      <c r="AU410"/>
      <c r="AV410" s="37"/>
      <c r="AW410"/>
      <c r="AX410"/>
      <c r="AY410"/>
      <c r="AZ410" s="37"/>
      <c r="BA410"/>
      <c r="BB410"/>
      <c r="BC410" s="37"/>
      <c r="BD410" s="37"/>
      <c r="BE410"/>
      <c r="BF410"/>
      <c r="BG410"/>
      <c r="BH410"/>
      <c r="BI410" s="37"/>
      <c r="BJ410"/>
      <c r="BK410"/>
      <c r="BL410"/>
      <c r="BM410" s="37"/>
      <c r="BN410"/>
      <c r="BO410"/>
      <c r="BP410"/>
      <c r="BQ410"/>
      <c r="BR410"/>
      <c r="BS410" s="41"/>
    </row>
    <row r="411" spans="1:71" x14ac:dyDescent="0.2">
      <c r="A411" s="40" t="str">
        <f t="shared" si="16"/>
        <v/>
      </c>
      <c r="B411" s="40"/>
      <c r="C411" s="40"/>
      <c r="D411" s="40"/>
      <c r="E411" s="40"/>
      <c r="F411"/>
      <c r="G411"/>
      <c r="H411"/>
      <c r="I411" s="37"/>
      <c r="J411"/>
      <c r="K411"/>
      <c r="L411"/>
      <c r="M411"/>
      <c r="N411"/>
      <c r="O411"/>
      <c r="P411"/>
      <c r="Q411"/>
      <c r="R411"/>
      <c r="S411" s="37"/>
      <c r="T411"/>
      <c r="U411"/>
      <c r="V411"/>
      <c r="W411"/>
      <c r="X411"/>
      <c r="Y411"/>
      <c r="Z411" s="37"/>
      <c r="AA411"/>
      <c r="AB411"/>
      <c r="AC411"/>
      <c r="AD411"/>
      <c r="AE411"/>
      <c r="AF411"/>
      <c r="AG411"/>
      <c r="AH411"/>
      <c r="AI411"/>
      <c r="AJ411"/>
      <c r="AK411"/>
      <c r="AL411"/>
      <c r="AM411" s="37"/>
      <c r="AN411"/>
      <c r="AO411"/>
      <c r="AP411"/>
      <c r="AQ411"/>
      <c r="AR411"/>
      <c r="AS411" s="37"/>
      <c r="AT411"/>
      <c r="AU411"/>
      <c r="AV411" s="37"/>
      <c r="AW411"/>
      <c r="AX411"/>
      <c r="AY411"/>
      <c r="AZ411" s="37"/>
      <c r="BA411"/>
      <c r="BB411"/>
      <c r="BC411" s="37"/>
      <c r="BD411"/>
      <c r="BE411"/>
      <c r="BF411"/>
      <c r="BG411"/>
      <c r="BH411"/>
      <c r="BI411"/>
      <c r="BJ411"/>
      <c r="BK411"/>
      <c r="BL411"/>
      <c r="BM411"/>
      <c r="BN411"/>
      <c r="BO411"/>
      <c r="BP411"/>
      <c r="BQ411"/>
      <c r="BR411" s="37"/>
      <c r="BS411" s="41"/>
    </row>
    <row r="412" spans="1:71" x14ac:dyDescent="0.2">
      <c r="A412" s="40" t="str">
        <f t="shared" si="16"/>
        <v/>
      </c>
      <c r="B412" s="40"/>
      <c r="C412" s="40"/>
      <c r="D412" s="40"/>
      <c r="E412" s="40"/>
      <c r="F412"/>
      <c r="G412"/>
      <c r="H412" s="37"/>
      <c r="I412"/>
      <c r="J412"/>
      <c r="K412"/>
      <c r="L412"/>
      <c r="M412"/>
      <c r="N412"/>
      <c r="O412"/>
      <c r="P412"/>
      <c r="Q412"/>
      <c r="R412"/>
      <c r="S412"/>
      <c r="T412"/>
      <c r="U412"/>
      <c r="V412"/>
      <c r="W412"/>
      <c r="X412"/>
      <c r="Y412"/>
      <c r="Z412"/>
      <c r="AA412"/>
      <c r="AB412"/>
      <c r="AC412" s="37"/>
      <c r="AD412"/>
      <c r="AE412"/>
      <c r="AF412"/>
      <c r="AG412"/>
      <c r="AH412"/>
      <c r="AI412"/>
      <c r="AJ412"/>
      <c r="AK412"/>
      <c r="AL412"/>
      <c r="AM412"/>
      <c r="AN412"/>
      <c r="AO412"/>
      <c r="AP412"/>
      <c r="AQ412"/>
      <c r="AR412" s="37"/>
      <c r="AS412"/>
      <c r="AT412"/>
      <c r="AU412"/>
      <c r="AV412"/>
      <c r="AW412"/>
      <c r="AX412"/>
      <c r="AY412"/>
      <c r="AZ412"/>
      <c r="BA412"/>
      <c r="BB412"/>
      <c r="BC412"/>
      <c r="BD412"/>
      <c r="BE412"/>
      <c r="BF412"/>
      <c r="BG412"/>
      <c r="BH412"/>
      <c r="BI412" s="37"/>
      <c r="BJ412"/>
      <c r="BK412" s="37"/>
      <c r="BL412"/>
      <c r="BM412" s="37"/>
      <c r="BN412"/>
      <c r="BO412"/>
      <c r="BP412"/>
      <c r="BQ412" s="37"/>
      <c r="BR412"/>
      <c r="BS412" s="41"/>
    </row>
    <row r="413" spans="1:71" x14ac:dyDescent="0.2">
      <c r="A413" s="40" t="str">
        <f t="shared" si="16"/>
        <v/>
      </c>
      <c r="B413" s="40"/>
      <c r="C413" s="40"/>
      <c r="D413" s="40"/>
      <c r="E413" s="40"/>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s="37"/>
      <c r="AP413"/>
      <c r="AQ413"/>
      <c r="AR413"/>
      <c r="AS413" s="37"/>
      <c r="AT413"/>
      <c r="AU413"/>
      <c r="AV413"/>
      <c r="AW413"/>
      <c r="AX413"/>
      <c r="AY413"/>
      <c r="AZ413" s="37"/>
      <c r="BA413"/>
      <c r="BB413"/>
      <c r="BC413"/>
      <c r="BD413"/>
      <c r="BE413"/>
      <c r="BF413"/>
      <c r="BG413"/>
      <c r="BH413"/>
      <c r="BI413"/>
      <c r="BJ413"/>
      <c r="BK413"/>
      <c r="BL413"/>
      <c r="BM413"/>
      <c r="BN413"/>
      <c r="BO413"/>
      <c r="BP413"/>
      <c r="BQ413"/>
      <c r="BR413" s="37"/>
      <c r="BS413" s="41"/>
    </row>
    <row r="414" spans="1:71" x14ac:dyDescent="0.2">
      <c r="A414" s="40" t="str">
        <f t="shared" si="16"/>
        <v/>
      </c>
      <c r="B414" s="40"/>
      <c r="C414" s="40"/>
      <c r="D414" s="40"/>
      <c r="E414" s="40"/>
      <c r="F414"/>
      <c r="G414"/>
      <c r="H414"/>
      <c r="I414"/>
      <c r="J414"/>
      <c r="K414" s="37"/>
      <c r="L414"/>
      <c r="M414"/>
      <c r="N414"/>
      <c r="O414"/>
      <c r="P414"/>
      <c r="Q414"/>
      <c r="R414"/>
      <c r="S414"/>
      <c r="T414"/>
      <c r="U414"/>
      <c r="V414"/>
      <c r="W414"/>
      <c r="X414"/>
      <c r="Y414"/>
      <c r="Z414"/>
      <c r="AA414"/>
      <c r="AB414"/>
      <c r="AC414"/>
      <c r="AD414"/>
      <c r="AE414"/>
      <c r="AF414"/>
      <c r="AG414"/>
      <c r="AH414"/>
      <c r="AI414"/>
      <c r="AJ414"/>
      <c r="AK414" s="37"/>
      <c r="AL414"/>
      <c r="AM414"/>
      <c r="AN414"/>
      <c r="AO414"/>
      <c r="AP414"/>
      <c r="AQ414"/>
      <c r="AR414" s="37"/>
      <c r="AS414"/>
      <c r="AT414"/>
      <c r="AU414"/>
      <c r="AV414"/>
      <c r="AW414"/>
      <c r="AX414"/>
      <c r="AY414"/>
      <c r="AZ414"/>
      <c r="BA414"/>
      <c r="BB414"/>
      <c r="BC414"/>
      <c r="BD414"/>
      <c r="BE414"/>
      <c r="BF414"/>
      <c r="BG414"/>
      <c r="BH414" s="37"/>
      <c r="BI414" s="37"/>
      <c r="BJ414"/>
      <c r="BK414"/>
      <c r="BL414"/>
      <c r="BM414"/>
      <c r="BN414"/>
      <c r="BO414"/>
      <c r="BP414"/>
      <c r="BQ414"/>
      <c r="BR414"/>
      <c r="BS414" s="41"/>
    </row>
    <row r="415" spans="1:71" x14ac:dyDescent="0.2">
      <c r="A415" s="40" t="str">
        <f t="shared" si="16"/>
        <v/>
      </c>
      <c r="B415" s="40"/>
      <c r="C415" s="40"/>
      <c r="D415" s="40"/>
      <c r="E415" s="40"/>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s="37"/>
      <c r="AW415"/>
      <c r="AX415"/>
      <c r="AY415"/>
      <c r="AZ415"/>
      <c r="BA415"/>
      <c r="BB415"/>
      <c r="BC415"/>
      <c r="BD415"/>
      <c r="BE415"/>
      <c r="BF415"/>
      <c r="BG415"/>
      <c r="BH415"/>
      <c r="BI415"/>
      <c r="BJ415"/>
      <c r="BK415"/>
      <c r="BL415"/>
      <c r="BM415"/>
      <c r="BN415"/>
      <c r="BO415"/>
      <c r="BP415"/>
      <c r="BQ415"/>
      <c r="BR415"/>
      <c r="BS415" s="41"/>
    </row>
    <row r="416" spans="1:71" x14ac:dyDescent="0.2">
      <c r="A416" s="40" t="str">
        <f t="shared" si="16"/>
        <v/>
      </c>
      <c r="B416" s="40"/>
      <c r="C416" s="40"/>
      <c r="D416" s="40"/>
      <c r="E416" s="40"/>
      <c r="F416" s="37"/>
      <c r="G416"/>
      <c r="H416" s="37"/>
      <c r="I416" s="37"/>
      <c r="J416"/>
      <c r="K416"/>
      <c r="L416"/>
      <c r="M416" s="37"/>
      <c r="N416" s="37"/>
      <c r="O416" s="37"/>
      <c r="P416"/>
      <c r="Q416"/>
      <c r="R416"/>
      <c r="S416"/>
      <c r="T416"/>
      <c r="U416"/>
      <c r="V416" s="37"/>
      <c r="W416"/>
      <c r="X416"/>
      <c r="Y416"/>
      <c r="Z416" s="37"/>
      <c r="AA416"/>
      <c r="AB416"/>
      <c r="AC416" s="37"/>
      <c r="AD416"/>
      <c r="AE416"/>
      <c r="AF416"/>
      <c r="AG416" s="37"/>
      <c r="AH416" s="37"/>
      <c r="AI416"/>
      <c r="AJ416" s="37"/>
      <c r="AK416" s="37"/>
      <c r="AL416" s="37"/>
      <c r="AM416" s="37"/>
      <c r="AN416"/>
      <c r="AO416" s="37"/>
      <c r="AP416" s="37"/>
      <c r="AQ416" s="37"/>
      <c r="AR416" s="37"/>
      <c r="AS416" s="37"/>
      <c r="AT416" s="37"/>
      <c r="AU416" s="37"/>
      <c r="AV416" s="37"/>
      <c r="AW416" s="37"/>
      <c r="AX416" s="37"/>
      <c r="AY416" s="37"/>
      <c r="AZ416" s="37"/>
      <c r="BA416" s="37"/>
      <c r="BB416" s="37"/>
      <c r="BC416" s="37"/>
      <c r="BD416"/>
      <c r="BE416"/>
      <c r="BF416" s="37"/>
      <c r="BG416"/>
      <c r="BH416"/>
      <c r="BI416" s="37"/>
      <c r="BJ416" s="37"/>
      <c r="BK416" s="37"/>
      <c r="BL416"/>
      <c r="BM416" s="37"/>
      <c r="BN416"/>
      <c r="BO416"/>
      <c r="BP416"/>
      <c r="BQ416"/>
      <c r="BR416" s="37"/>
      <c r="BS416" s="41"/>
    </row>
    <row r="417" spans="1:71" x14ac:dyDescent="0.2">
      <c r="A417" s="40" t="str">
        <f t="shared" si="16"/>
        <v/>
      </c>
      <c r="B417" s="40"/>
      <c r="C417" s="40"/>
      <c r="D417" s="40"/>
      <c r="E417" s="40"/>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s="37"/>
      <c r="BJ417"/>
      <c r="BK417"/>
      <c r="BL417"/>
      <c r="BM417"/>
      <c r="BN417"/>
      <c r="BO417"/>
      <c r="BP417"/>
      <c r="BQ417"/>
      <c r="BR417"/>
      <c r="BS417" s="41"/>
    </row>
    <row r="418" spans="1:71" x14ac:dyDescent="0.2">
      <c r="A418" s="40" t="str">
        <f t="shared" si="16"/>
        <v/>
      </c>
      <c r="B418" s="40"/>
      <c r="C418" s="40"/>
      <c r="D418" s="40"/>
      <c r="E418" s="40"/>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s="37"/>
      <c r="AQ418"/>
      <c r="AR418"/>
      <c r="AS418"/>
      <c r="AT418"/>
      <c r="AU418"/>
      <c r="AV418"/>
      <c r="AW418"/>
      <c r="AX418"/>
      <c r="AY418"/>
      <c r="AZ418"/>
      <c r="BA418"/>
      <c r="BB418"/>
      <c r="BC418"/>
      <c r="BD418"/>
      <c r="BE418"/>
      <c r="BF418"/>
      <c r="BG418"/>
      <c r="BH418"/>
      <c r="BI418"/>
      <c r="BJ418"/>
      <c r="BK418"/>
      <c r="BL418"/>
      <c r="BM418"/>
      <c r="BN418"/>
      <c r="BO418"/>
      <c r="BP418"/>
      <c r="BQ418"/>
      <c r="BR418"/>
      <c r="BS418" s="41"/>
    </row>
    <row r="419" spans="1:71" x14ac:dyDescent="0.2">
      <c r="A419" s="40" t="str">
        <f t="shared" si="16"/>
        <v/>
      </c>
      <c r="B419" s="40"/>
      <c r="C419" s="40"/>
      <c r="D419" s="40"/>
      <c r="E419" s="40"/>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s="37"/>
      <c r="AT419"/>
      <c r="AU419"/>
      <c r="AV419"/>
      <c r="AW419"/>
      <c r="AX419"/>
      <c r="AY419"/>
      <c r="AZ419"/>
      <c r="BA419"/>
      <c r="BB419"/>
      <c r="BC419"/>
      <c r="BD419"/>
      <c r="BE419"/>
      <c r="BF419"/>
      <c r="BG419"/>
      <c r="BH419"/>
      <c r="BI419" s="37"/>
      <c r="BJ419"/>
      <c r="BK419"/>
      <c r="BL419"/>
      <c r="BM419"/>
      <c r="BN419"/>
      <c r="BO419"/>
      <c r="BP419"/>
      <c r="BQ419"/>
      <c r="BR419"/>
      <c r="BS419" s="41"/>
    </row>
    <row r="420" spans="1:71" x14ac:dyDescent="0.2">
      <c r="A420" s="40" t="str">
        <f t="shared" si="16"/>
        <v/>
      </c>
      <c r="B420" s="40"/>
      <c r="C420" s="40"/>
      <c r="D420" s="40"/>
      <c r="E420" s="40"/>
      <c r="F420"/>
      <c r="G420"/>
      <c r="H420"/>
      <c r="I420"/>
      <c r="J420"/>
      <c r="K420" s="37"/>
      <c r="L420"/>
      <c r="M420"/>
      <c r="N420"/>
      <c r="O420"/>
      <c r="P420"/>
      <c r="Q420"/>
      <c r="R420"/>
      <c r="S420"/>
      <c r="T420"/>
      <c r="U420"/>
      <c r="V420"/>
      <c r="W420"/>
      <c r="X420" s="37"/>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s="37"/>
      <c r="BH420"/>
      <c r="BI420" s="37"/>
      <c r="BJ420"/>
      <c r="BK420"/>
      <c r="BL420"/>
      <c r="BM420"/>
      <c r="BN420"/>
      <c r="BO420"/>
      <c r="BP420"/>
      <c r="BQ420"/>
      <c r="BR420"/>
      <c r="BS420" s="41"/>
    </row>
    <row r="421" spans="1:71" x14ac:dyDescent="0.2">
      <c r="A421" s="40" t="str">
        <f t="shared" si="16"/>
        <v/>
      </c>
      <c r="B421" s="40"/>
      <c r="C421" s="40"/>
      <c r="D421" s="40"/>
      <c r="E421" s="40"/>
      <c r="F421"/>
      <c r="G421"/>
      <c r="H421"/>
      <c r="I421" s="37"/>
      <c r="J421" s="37"/>
      <c r="K421" s="37"/>
      <c r="L421"/>
      <c r="M421" s="37"/>
      <c r="N421"/>
      <c r="O421"/>
      <c r="P421"/>
      <c r="Q421"/>
      <c r="R421"/>
      <c r="S421"/>
      <c r="T421"/>
      <c r="U421"/>
      <c r="V421" s="37"/>
      <c r="W421"/>
      <c r="X421" s="37"/>
      <c r="Y421"/>
      <c r="Z421"/>
      <c r="AA421"/>
      <c r="AB421"/>
      <c r="AC421"/>
      <c r="AD421"/>
      <c r="AE421"/>
      <c r="AF421"/>
      <c r="AG421"/>
      <c r="AH421" s="37"/>
      <c r="AI421"/>
      <c r="AJ421"/>
      <c r="AK421"/>
      <c r="AL421"/>
      <c r="AM421" s="37"/>
      <c r="AN421"/>
      <c r="AO421" s="37"/>
      <c r="AP421" s="37"/>
      <c r="AQ421"/>
      <c r="AR421" s="37"/>
      <c r="AS421"/>
      <c r="AT421"/>
      <c r="AU421"/>
      <c r="AV421" s="37"/>
      <c r="AW421" s="37"/>
      <c r="AX421" s="37"/>
      <c r="AY421" s="37"/>
      <c r="AZ421" s="37"/>
      <c r="BA421" s="37"/>
      <c r="BB421" s="37"/>
      <c r="BC421" s="37"/>
      <c r="BD421" s="37"/>
      <c r="BE421" s="37"/>
      <c r="BF421" s="37"/>
      <c r="BG421" s="37"/>
      <c r="BH421" s="37"/>
      <c r="BI421" s="37"/>
      <c r="BJ421" s="37"/>
      <c r="BK421" s="37"/>
      <c r="BL421" s="37"/>
      <c r="BM421" s="37"/>
      <c r="BN421"/>
      <c r="BO421"/>
      <c r="BP421"/>
      <c r="BQ421"/>
      <c r="BR421" s="37"/>
      <c r="BS421" s="41"/>
    </row>
    <row r="422" spans="1:71" x14ac:dyDescent="0.2">
      <c r="A422" s="40" t="str">
        <f t="shared" si="16"/>
        <v/>
      </c>
      <c r="B422" s="40"/>
      <c r="C422" s="40"/>
      <c r="D422" s="40"/>
      <c r="E422" s="40"/>
      <c r="F422"/>
      <c r="G422" s="37"/>
      <c r="H422" s="37"/>
      <c r="I422" s="37"/>
      <c r="J422" s="37"/>
      <c r="K422" s="37"/>
      <c r="L422" s="37"/>
      <c r="M422" s="37"/>
      <c r="N422" s="37"/>
      <c r="O422" s="37"/>
      <c r="P422"/>
      <c r="Q422"/>
      <c r="R422"/>
      <c r="S422" s="37"/>
      <c r="T422" s="37"/>
      <c r="U422"/>
      <c r="V422" s="37"/>
      <c r="W422" s="37"/>
      <c r="X422" s="37"/>
      <c r="Y422" s="37"/>
      <c r="Z422" s="37"/>
      <c r="AA422"/>
      <c r="AB422"/>
      <c r="AC422" s="37"/>
      <c r="AD422"/>
      <c r="AE422" s="37"/>
      <c r="AF422" s="37"/>
      <c r="AG422" s="37"/>
      <c r="AH422" s="37"/>
      <c r="AI422" s="37"/>
      <c r="AJ422"/>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c r="BO422" s="37"/>
      <c r="BP422"/>
      <c r="BQ422"/>
      <c r="BR422" s="37"/>
      <c r="BS422" s="41"/>
    </row>
    <row r="423" spans="1:71" x14ac:dyDescent="0.2">
      <c r="A423" s="40" t="str">
        <f t="shared" si="16"/>
        <v/>
      </c>
      <c r="B423" s="40"/>
      <c r="C423" s="40"/>
      <c r="D423" s="40"/>
      <c r="E423" s="40"/>
      <c r="F423"/>
      <c r="G423"/>
      <c r="H423"/>
      <c r="I423"/>
      <c r="J423"/>
      <c r="K423"/>
      <c r="L423"/>
      <c r="M423"/>
      <c r="N423"/>
      <c r="O423"/>
      <c r="P423"/>
      <c r="Q423"/>
      <c r="R423"/>
      <c r="S423"/>
      <c r="T423"/>
      <c r="U423"/>
      <c r="V423"/>
      <c r="W423"/>
      <c r="X423"/>
      <c r="Y423"/>
      <c r="Z423"/>
      <c r="AA423"/>
      <c r="AB423" s="37"/>
      <c r="AC423"/>
      <c r="AD423"/>
      <c r="AE423"/>
      <c r="AF423"/>
      <c r="AG423"/>
      <c r="AH423" s="37"/>
      <c r="AI423"/>
      <c r="AJ423"/>
      <c r="AK423"/>
      <c r="AL423"/>
      <c r="AM423"/>
      <c r="AN423"/>
      <c r="AO423"/>
      <c r="AP423"/>
      <c r="AQ423"/>
      <c r="AR423" s="37"/>
      <c r="AS423"/>
      <c r="AT423"/>
      <c r="AU423"/>
      <c r="AV423" s="37"/>
      <c r="AW423"/>
      <c r="AX423" s="37"/>
      <c r="AY423"/>
      <c r="AZ423" s="37"/>
      <c r="BA423" s="37"/>
      <c r="BB423" s="37"/>
      <c r="BC423" s="37"/>
      <c r="BD423"/>
      <c r="BE423"/>
      <c r="BF423"/>
      <c r="BG423"/>
      <c r="BH423"/>
      <c r="BI423" s="37"/>
      <c r="BJ423"/>
      <c r="BK423" s="37"/>
      <c r="BL423" s="37"/>
      <c r="BM423" s="37"/>
      <c r="BN423"/>
      <c r="BO423"/>
      <c r="BP423"/>
      <c r="BQ423"/>
      <c r="BR423" s="37"/>
      <c r="BS423" s="41"/>
    </row>
    <row r="424" spans="1:71" x14ac:dyDescent="0.2">
      <c r="A424" s="40" t="str">
        <f t="shared" si="16"/>
        <v/>
      </c>
      <c r="B424" s="40"/>
      <c r="C424" s="40"/>
      <c r="D424" s="40"/>
      <c r="E424" s="40"/>
      <c r="F424"/>
      <c r="G424" s="37"/>
      <c r="H424" s="37"/>
      <c r="I424" s="37"/>
      <c r="J424" s="37"/>
      <c r="K424" s="37"/>
      <c r="L424" s="37"/>
      <c r="M424" s="37"/>
      <c r="N424" s="37"/>
      <c r="O424"/>
      <c r="P424"/>
      <c r="Q424" s="37"/>
      <c r="R424" s="37"/>
      <c r="S424" s="37"/>
      <c r="T424" s="37"/>
      <c r="U424" s="37"/>
      <c r="V424" s="37"/>
      <c r="W424"/>
      <c r="X424" s="37"/>
      <c r="Y424"/>
      <c r="Z424" s="37"/>
      <c r="AA424"/>
      <c r="AB424"/>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c r="BQ424"/>
      <c r="BR424" s="37"/>
      <c r="BS424" s="41"/>
    </row>
    <row r="425" spans="1:71" x14ac:dyDescent="0.2">
      <c r="A425" s="40" t="str">
        <f t="shared" si="16"/>
        <v/>
      </c>
      <c r="B425" s="40"/>
      <c r="C425" s="40"/>
      <c r="D425" s="40"/>
      <c r="E425" s="40"/>
      <c r="F425" s="37"/>
      <c r="G425" s="37"/>
      <c r="H425" s="37"/>
      <c r="I425" s="37"/>
      <c r="J425" s="37"/>
      <c r="K425" s="37"/>
      <c r="L425" s="37"/>
      <c r="M425" s="37"/>
      <c r="N425" s="37"/>
      <c r="O425" s="37"/>
      <c r="P425"/>
      <c r="Q425" s="37"/>
      <c r="R425" s="37"/>
      <c r="S425" s="37"/>
      <c r="T425"/>
      <c r="U425" s="37"/>
      <c r="V425" s="37"/>
      <c r="W425"/>
      <c r="X425" s="37"/>
      <c r="Y425" s="37"/>
      <c r="Z425" s="37"/>
      <c r="AA425"/>
      <c r="AB425"/>
      <c r="AC425" s="37"/>
      <c r="AD425" s="37"/>
      <c r="AE425" s="37"/>
      <c r="AF425" s="37"/>
      <c r="AG425" s="37"/>
      <c r="AH425" s="37"/>
      <c r="AI425" s="37"/>
      <c r="AJ425"/>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c r="BO425"/>
      <c r="BP425"/>
      <c r="BQ425"/>
      <c r="BR425" s="37"/>
      <c r="BS425" s="41"/>
    </row>
    <row r="426" spans="1:71" x14ac:dyDescent="0.2">
      <c r="A426" s="40" t="str">
        <f t="shared" si="16"/>
        <v/>
      </c>
      <c r="B426" s="40"/>
      <c r="C426" s="40"/>
      <c r="D426" s="40"/>
      <c r="E426" s="40"/>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s="37"/>
      <c r="AP426"/>
      <c r="AQ426"/>
      <c r="AR426"/>
      <c r="AS426" s="37"/>
      <c r="AT426"/>
      <c r="AU426"/>
      <c r="AV426" s="37"/>
      <c r="AW426"/>
      <c r="AX426" s="37"/>
      <c r="AY426"/>
      <c r="AZ426" s="37"/>
      <c r="BA426"/>
      <c r="BB426" s="37"/>
      <c r="BC426"/>
      <c r="BD426" s="37"/>
      <c r="BE426"/>
      <c r="BF426"/>
      <c r="BG426"/>
      <c r="BH426"/>
      <c r="BI426"/>
      <c r="BJ426"/>
      <c r="BK426" s="37"/>
      <c r="BL426"/>
      <c r="BM426"/>
      <c r="BN426"/>
      <c r="BO426"/>
      <c r="BP426"/>
      <c r="BQ426"/>
      <c r="BR426" s="37"/>
      <c r="BS426" s="41"/>
    </row>
    <row r="427" spans="1:71" x14ac:dyDescent="0.2">
      <c r="A427" s="40" t="str">
        <f t="shared" si="16"/>
        <v/>
      </c>
      <c r="B427" s="40"/>
      <c r="C427" s="40"/>
      <c r="D427" s="40"/>
      <c r="E427" s="54"/>
      <c r="F427" s="37"/>
      <c r="G427"/>
      <c r="H427" s="37"/>
      <c r="I427"/>
      <c r="J427" s="37"/>
      <c r="K427" s="37"/>
      <c r="L427" s="37"/>
      <c r="M427" s="37"/>
      <c r="N427" s="37"/>
      <c r="O427"/>
      <c r="P427"/>
      <c r="Q427"/>
      <c r="R427"/>
      <c r="S427"/>
      <c r="T427"/>
      <c r="U427"/>
      <c r="V427" s="37"/>
      <c r="W427"/>
      <c r="X427" s="37"/>
      <c r="Y427" s="37"/>
      <c r="Z427"/>
      <c r="AA427"/>
      <c r="AB427"/>
      <c r="AC427"/>
      <c r="AD427"/>
      <c r="AE427" s="37"/>
      <c r="AF427"/>
      <c r="AG427"/>
      <c r="AH427" s="37"/>
      <c r="AI427" s="37"/>
      <c r="AJ427"/>
      <c r="AK427" s="37"/>
      <c r="AL427" s="37"/>
      <c r="AM427" s="37"/>
      <c r="AN427" s="37"/>
      <c r="AO427" s="37"/>
      <c r="AP427"/>
      <c r="AQ427" s="37"/>
      <c r="AR427" s="37"/>
      <c r="AS427" s="37"/>
      <c r="AT427"/>
      <c r="AU427" s="37"/>
      <c r="AV427" s="37"/>
      <c r="AW427" s="37"/>
      <c r="AX427" s="37"/>
      <c r="AY427"/>
      <c r="AZ427" s="37"/>
      <c r="BA427" s="37"/>
      <c r="BB427" s="37"/>
      <c r="BC427" s="37"/>
      <c r="BD427" s="37"/>
      <c r="BE427"/>
      <c r="BF427" s="37"/>
      <c r="BG427" s="37"/>
      <c r="BH427" s="37"/>
      <c r="BI427" s="37"/>
      <c r="BJ427"/>
      <c r="BK427" s="37"/>
      <c r="BL427" s="37"/>
      <c r="BM427" s="37"/>
      <c r="BN427" s="37"/>
      <c r="BO427"/>
      <c r="BP427"/>
      <c r="BQ427"/>
      <c r="BR427" s="37"/>
      <c r="BS427" s="41"/>
    </row>
    <row r="428" spans="1:71" x14ac:dyDescent="0.2">
      <c r="A428" s="40" t="str">
        <f t="shared" si="16"/>
        <v/>
      </c>
      <c r="B428" s="40"/>
      <c r="C428" s="40"/>
      <c r="D428" s="40"/>
      <c r="E428" s="40"/>
      <c r="F428"/>
      <c r="G428"/>
      <c r="H428" s="37"/>
      <c r="I428" s="37"/>
      <c r="J428" s="37"/>
      <c r="K428" s="37"/>
      <c r="L428"/>
      <c r="M428" s="37"/>
      <c r="N428"/>
      <c r="O428"/>
      <c r="P428"/>
      <c r="Q428"/>
      <c r="R428"/>
      <c r="S428"/>
      <c r="T428"/>
      <c r="U428"/>
      <c r="V428" s="37"/>
      <c r="W428"/>
      <c r="X428" s="37"/>
      <c r="Y428"/>
      <c r="Z428"/>
      <c r="AA428"/>
      <c r="AB428"/>
      <c r="AC428" s="37"/>
      <c r="AD428"/>
      <c r="AE428" s="37"/>
      <c r="AF428" s="37"/>
      <c r="AG428" s="37"/>
      <c r="AH428" s="37"/>
      <c r="AI428" s="37"/>
      <c r="AJ428" s="37"/>
      <c r="AK428"/>
      <c r="AL428" s="37"/>
      <c r="AM428" s="37"/>
      <c r="AN428"/>
      <c r="AO428" s="37"/>
      <c r="AP428"/>
      <c r="AQ428" s="37"/>
      <c r="AR428" s="37"/>
      <c r="AS428" s="37"/>
      <c r="AT428" s="37"/>
      <c r="AU428" s="37"/>
      <c r="AV428" s="37"/>
      <c r="AW428" s="37"/>
      <c r="AX428" s="37"/>
      <c r="AY428"/>
      <c r="AZ428" s="37"/>
      <c r="BA428" s="37"/>
      <c r="BB428" s="37"/>
      <c r="BC428" s="37"/>
      <c r="BD428" s="37"/>
      <c r="BE428"/>
      <c r="BF428"/>
      <c r="BG428" s="37"/>
      <c r="BH428" s="37"/>
      <c r="BI428" s="37"/>
      <c r="BJ428"/>
      <c r="BK428" s="37"/>
      <c r="BL428" s="37"/>
      <c r="BM428" s="37"/>
      <c r="BN428"/>
      <c r="BO428"/>
      <c r="BP428"/>
      <c r="BQ428"/>
      <c r="BR428" s="37"/>
      <c r="BS428" s="41"/>
    </row>
    <row r="429" spans="1:71" x14ac:dyDescent="0.2">
      <c r="A429" s="40" t="str">
        <f t="shared" si="16"/>
        <v/>
      </c>
      <c r="B429" s="40"/>
      <c r="C429" s="40"/>
      <c r="D429" s="40"/>
      <c r="E429" s="54"/>
      <c r="F429" s="37"/>
      <c r="G429" s="37"/>
      <c r="H429" s="37"/>
      <c r="I429" s="37"/>
      <c r="J429" s="37"/>
      <c r="K429" s="37"/>
      <c r="L429" s="37"/>
      <c r="M429" s="37"/>
      <c r="N429" s="37"/>
      <c r="O429"/>
      <c r="P429"/>
      <c r="Q429"/>
      <c r="R429" s="37"/>
      <c r="S429" s="37"/>
      <c r="T429"/>
      <c r="U429"/>
      <c r="V429" s="37"/>
      <c r="W429" s="37"/>
      <c r="X429" s="37"/>
      <c r="Y429"/>
      <c r="Z429" s="37"/>
      <c r="AA429"/>
      <c r="AB429"/>
      <c r="AC429" s="37"/>
      <c r="AD429"/>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c r="BO429"/>
      <c r="BP429"/>
      <c r="BQ429"/>
      <c r="BR429" s="37"/>
      <c r="BS429" s="41"/>
    </row>
    <row r="430" spans="1:71" x14ac:dyDescent="0.2">
      <c r="A430" s="40" t="str">
        <f t="shared" si="16"/>
        <v/>
      </c>
      <c r="B430" s="40"/>
      <c r="C430" s="40"/>
      <c r="D430" s="40"/>
      <c r="E430" s="4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s="37"/>
      <c r="AQ430"/>
      <c r="AR430"/>
      <c r="AS430"/>
      <c r="AT430"/>
      <c r="AU430"/>
      <c r="AV430" s="37"/>
      <c r="AW430"/>
      <c r="AX430"/>
      <c r="AY430"/>
      <c r="AZ430" s="37"/>
      <c r="BA430"/>
      <c r="BB430"/>
      <c r="BC430"/>
      <c r="BD430"/>
      <c r="BE430"/>
      <c r="BF430"/>
      <c r="BG430"/>
      <c r="BH430"/>
      <c r="BI430"/>
      <c r="BJ430"/>
      <c r="BK430"/>
      <c r="BL430"/>
      <c r="BM430"/>
      <c r="BN430"/>
      <c r="BO430"/>
      <c r="BP430"/>
      <c r="BQ430"/>
      <c r="BR430"/>
      <c r="BS430" s="41"/>
    </row>
    <row r="431" spans="1:71" x14ac:dyDescent="0.2">
      <c r="A431" s="40" t="str">
        <f t="shared" si="16"/>
        <v/>
      </c>
      <c r="B431" s="40"/>
      <c r="C431" s="40"/>
      <c r="D431" s="40"/>
      <c r="E431" s="54"/>
      <c r="F431"/>
      <c r="G431" s="37"/>
      <c r="H431" s="37"/>
      <c r="I431" s="37"/>
      <c r="J431" s="37"/>
      <c r="K431" s="37"/>
      <c r="L431" s="37"/>
      <c r="M431" s="37"/>
      <c r="N431" s="37"/>
      <c r="O431"/>
      <c r="P431"/>
      <c r="Q431" s="37"/>
      <c r="R431" s="37"/>
      <c r="S431" s="37"/>
      <c r="T431"/>
      <c r="U431"/>
      <c r="V431" s="37"/>
      <c r="W431" s="37"/>
      <c r="X431" s="37"/>
      <c r="Y431"/>
      <c r="Z431" s="37"/>
      <c r="AA431"/>
      <c r="AB431"/>
      <c r="AC431" s="37"/>
      <c r="AD431"/>
      <c r="AE431" s="37"/>
      <c r="AF431" s="37"/>
      <c r="AG431" s="37"/>
      <c r="AH431" s="37"/>
      <c r="AI431" s="37"/>
      <c r="AJ431" s="37"/>
      <c r="AK431" s="37"/>
      <c r="AL431" s="37"/>
      <c r="AM431" s="37"/>
      <c r="AN431"/>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c r="BP431"/>
      <c r="BQ431"/>
      <c r="BR431" s="37"/>
      <c r="BS431" s="41"/>
    </row>
    <row r="432" spans="1:71" x14ac:dyDescent="0.2">
      <c r="A432" s="40" t="str">
        <f t="shared" si="16"/>
        <v/>
      </c>
      <c r="B432" s="40"/>
      <c r="C432" s="40"/>
      <c r="D432" s="40"/>
      <c r="E432" s="40"/>
      <c r="F432"/>
      <c r="G432"/>
      <c r="H432"/>
      <c r="I432"/>
      <c r="J432"/>
      <c r="K432"/>
      <c r="L432"/>
      <c r="M432"/>
      <c r="N432" s="37"/>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s="41"/>
    </row>
    <row r="433" spans="1:71" x14ac:dyDescent="0.2">
      <c r="A433" s="40" t="str">
        <f t="shared" si="16"/>
        <v/>
      </c>
      <c r="B433" s="40"/>
      <c r="C433" s="40"/>
      <c r="D433" s="40"/>
      <c r="E433" s="40"/>
      <c r="F433"/>
      <c r="G433"/>
      <c r="H433"/>
      <c r="I433"/>
      <c r="J433"/>
      <c r="K433" s="37"/>
      <c r="L433"/>
      <c r="M433"/>
      <c r="N433"/>
      <c r="O433"/>
      <c r="P433"/>
      <c r="Q433"/>
      <c r="R433"/>
      <c r="S433"/>
      <c r="T433"/>
      <c r="U433"/>
      <c r="V433" s="37"/>
      <c r="W433"/>
      <c r="X433"/>
      <c r="Y433"/>
      <c r="Z433"/>
      <c r="AA433"/>
      <c r="AB433"/>
      <c r="AC433"/>
      <c r="AD433"/>
      <c r="AE433" s="37"/>
      <c r="AF433" s="37"/>
      <c r="AG433"/>
      <c r="AH433"/>
      <c r="AI433" s="37"/>
      <c r="AJ433" s="37"/>
      <c r="AK433"/>
      <c r="AL433"/>
      <c r="AM433" s="37"/>
      <c r="AN433"/>
      <c r="AO433"/>
      <c r="AP433"/>
      <c r="AQ433"/>
      <c r="AR433"/>
      <c r="AS433" s="37"/>
      <c r="AT433"/>
      <c r="AU433"/>
      <c r="AV433"/>
      <c r="AW433"/>
      <c r="AX433"/>
      <c r="AY433"/>
      <c r="AZ433"/>
      <c r="BA433"/>
      <c r="BB433"/>
      <c r="BC433"/>
      <c r="BD433" s="37"/>
      <c r="BE433"/>
      <c r="BF433"/>
      <c r="BG433"/>
      <c r="BH433"/>
      <c r="BI433" s="37"/>
      <c r="BJ433"/>
      <c r="BK433"/>
      <c r="BL433"/>
      <c r="BM433" s="37"/>
      <c r="BN433"/>
      <c r="BO433"/>
      <c r="BP433"/>
      <c r="BQ433"/>
      <c r="BR433"/>
      <c r="BS433" s="41"/>
    </row>
    <row r="434" spans="1:71" x14ac:dyDescent="0.2">
      <c r="A434" s="40" t="str">
        <f t="shared" si="16"/>
        <v/>
      </c>
      <c r="B434" s="40"/>
      <c r="C434" s="40"/>
      <c r="D434" s="40"/>
      <c r="E434" s="40"/>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s="37"/>
      <c r="AU434"/>
      <c r="AV434"/>
      <c r="AW434"/>
      <c r="AX434"/>
      <c r="AY434"/>
      <c r="AZ434"/>
      <c r="BA434" s="37"/>
      <c r="BB434"/>
      <c r="BC434"/>
      <c r="BD434"/>
      <c r="BE434"/>
      <c r="BF434"/>
      <c r="BG434"/>
      <c r="BH434"/>
      <c r="BI434"/>
      <c r="BJ434"/>
      <c r="BK434"/>
      <c r="BL434"/>
      <c r="BM434"/>
      <c r="BN434"/>
      <c r="BO434"/>
      <c r="BP434"/>
      <c r="BQ434"/>
      <c r="BR434"/>
      <c r="BS434" s="41"/>
    </row>
    <row r="435" spans="1:71" x14ac:dyDescent="0.2">
      <c r="A435" s="40" t="str">
        <f t="shared" si="16"/>
        <v/>
      </c>
      <c r="B435" s="40"/>
      <c r="C435" s="40"/>
      <c r="D435" s="40"/>
      <c r="E435" s="40"/>
      <c r="F435"/>
      <c r="G435" s="37"/>
      <c r="H435"/>
      <c r="I435"/>
      <c r="J435"/>
      <c r="K435" s="37"/>
      <c r="L435"/>
      <c r="M435" s="37"/>
      <c r="N435"/>
      <c r="O435"/>
      <c r="P435"/>
      <c r="Q435"/>
      <c r="R435"/>
      <c r="S435"/>
      <c r="T435"/>
      <c r="U435"/>
      <c r="V435"/>
      <c r="W435"/>
      <c r="X435" s="37"/>
      <c r="Y435"/>
      <c r="Z435"/>
      <c r="AA435"/>
      <c r="AB435"/>
      <c r="AC435" s="37"/>
      <c r="AD435"/>
      <c r="AE435"/>
      <c r="AF435"/>
      <c r="AG435"/>
      <c r="AH435" s="37"/>
      <c r="AI435" s="37"/>
      <c r="AJ435"/>
      <c r="AK435"/>
      <c r="AL435"/>
      <c r="AM435"/>
      <c r="AN435"/>
      <c r="AO435"/>
      <c r="AP435" s="37"/>
      <c r="AQ435"/>
      <c r="AR435" s="37"/>
      <c r="AS435" s="37"/>
      <c r="AT435"/>
      <c r="AU435"/>
      <c r="AV435"/>
      <c r="AW435"/>
      <c r="AX435"/>
      <c r="AY435"/>
      <c r="AZ435" s="37"/>
      <c r="BA435"/>
      <c r="BB435"/>
      <c r="BC435"/>
      <c r="BD435"/>
      <c r="BE435"/>
      <c r="BF435"/>
      <c r="BG435"/>
      <c r="BH435"/>
      <c r="BI435" s="37"/>
      <c r="BJ435"/>
      <c r="BK435"/>
      <c r="BL435"/>
      <c r="BM435" s="37"/>
      <c r="BN435" s="37"/>
      <c r="BO435"/>
      <c r="BP435"/>
      <c r="BQ435"/>
      <c r="BR435"/>
      <c r="BS435" s="41"/>
    </row>
    <row r="436" spans="1:71" x14ac:dyDescent="0.2">
      <c r="A436" s="40" t="str">
        <f t="shared" si="16"/>
        <v/>
      </c>
      <c r="B436" s="40"/>
      <c r="C436" s="40"/>
      <c r="D436" s="40"/>
      <c r="E436" s="40"/>
      <c r="F436"/>
      <c r="G436"/>
      <c r="H436"/>
      <c r="I436"/>
      <c r="J436"/>
      <c r="K436"/>
      <c r="L436"/>
      <c r="M436"/>
      <c r="N436"/>
      <c r="O436"/>
      <c r="P436"/>
      <c r="Q436"/>
      <c r="R436"/>
      <c r="S436"/>
      <c r="T436"/>
      <c r="U436"/>
      <c r="V436"/>
      <c r="W436" s="37"/>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s="41"/>
    </row>
    <row r="437" spans="1:71" x14ac:dyDescent="0.2">
      <c r="A437" s="40" t="str">
        <f t="shared" si="16"/>
        <v/>
      </c>
      <c r="B437" s="40"/>
      <c r="C437" s="40"/>
      <c r="D437" s="40"/>
      <c r="E437" s="40"/>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s="37"/>
      <c r="AY437"/>
      <c r="AZ437"/>
      <c r="BA437"/>
      <c r="BB437"/>
      <c r="BC437"/>
      <c r="BD437"/>
      <c r="BE437"/>
      <c r="BF437"/>
      <c r="BG437"/>
      <c r="BH437"/>
      <c r="BI437"/>
      <c r="BJ437"/>
      <c r="BK437"/>
      <c r="BL437"/>
      <c r="BM437" s="37"/>
      <c r="BN437"/>
      <c r="BO437"/>
      <c r="BP437"/>
      <c r="BQ437"/>
      <c r="BR437"/>
      <c r="BS437" s="41"/>
    </row>
    <row r="438" spans="1:71" x14ac:dyDescent="0.2">
      <c r="A438" s="40" t="str">
        <f t="shared" si="16"/>
        <v/>
      </c>
      <c r="B438" s="40"/>
      <c r="C438" s="40"/>
      <c r="D438" s="40"/>
      <c r="E438" s="40"/>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s="37"/>
      <c r="BA438"/>
      <c r="BB438"/>
      <c r="BC438"/>
      <c r="BD438" s="37"/>
      <c r="BE438"/>
      <c r="BF438"/>
      <c r="BG438"/>
      <c r="BH438"/>
      <c r="BI438"/>
      <c r="BJ438"/>
      <c r="BK438"/>
      <c r="BL438"/>
      <c r="BM438"/>
      <c r="BN438"/>
      <c r="BO438"/>
      <c r="BP438"/>
      <c r="BQ438"/>
      <c r="BR438" s="37"/>
      <c r="BS438" s="41"/>
    </row>
    <row r="439" spans="1:71" x14ac:dyDescent="0.2">
      <c r="A439" s="40" t="str">
        <f t="shared" si="16"/>
        <v/>
      </c>
      <c r="B439" s="40"/>
      <c r="C439" s="40"/>
      <c r="D439" s="40"/>
      <c r="E439" s="40"/>
      <c r="F439"/>
      <c r="G439"/>
      <c r="H439"/>
      <c r="I439"/>
      <c r="J439"/>
      <c r="K439"/>
      <c r="L439"/>
      <c r="M439"/>
      <c r="N439"/>
      <c r="O439"/>
      <c r="P439"/>
      <c r="Q439"/>
      <c r="R439"/>
      <c r="S439"/>
      <c r="T439"/>
      <c r="U439"/>
      <c r="V439" s="37"/>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s="37"/>
      <c r="BE439"/>
      <c r="BF439"/>
      <c r="BG439"/>
      <c r="BH439" s="37"/>
      <c r="BI439" s="37"/>
      <c r="BJ439"/>
      <c r="BK439" s="37"/>
      <c r="BL439"/>
      <c r="BM439"/>
      <c r="BN439"/>
      <c r="BO439"/>
      <c r="BP439"/>
      <c r="BQ439"/>
      <c r="BR439"/>
      <c r="BS439" s="41"/>
    </row>
    <row r="440" spans="1:71" x14ac:dyDescent="0.2">
      <c r="A440" s="40" t="str">
        <f t="shared" si="16"/>
        <v/>
      </c>
      <c r="B440" s="40"/>
      <c r="C440" s="40"/>
      <c r="D440" s="40"/>
      <c r="E440" s="40"/>
      <c r="F440"/>
      <c r="G440"/>
      <c r="H440"/>
      <c r="I440"/>
      <c r="J440"/>
      <c r="K440"/>
      <c r="L440"/>
      <c r="M440"/>
      <c r="N440"/>
      <c r="O440"/>
      <c r="P440"/>
      <c r="Q440"/>
      <c r="R440"/>
      <c r="S440"/>
      <c r="T440"/>
      <c r="U440"/>
      <c r="V440"/>
      <c r="W440"/>
      <c r="X440"/>
      <c r="Y440" s="37"/>
      <c r="Z440"/>
      <c r="AA440"/>
      <c r="AB440"/>
      <c r="AC440"/>
      <c r="AD440"/>
      <c r="AE440" s="37"/>
      <c r="AF440"/>
      <c r="AG440"/>
      <c r="AH440"/>
      <c r="AI440" s="37"/>
      <c r="AJ440" s="37"/>
      <c r="AK440"/>
      <c r="AL440" s="37"/>
      <c r="AM440"/>
      <c r="AN440"/>
      <c r="AO440" s="37"/>
      <c r="AP440" s="37"/>
      <c r="AQ440"/>
      <c r="AR440" s="37"/>
      <c r="AS440" s="37"/>
      <c r="AT440"/>
      <c r="AU440"/>
      <c r="AV440"/>
      <c r="AW440"/>
      <c r="AX440" s="37"/>
      <c r="AY440"/>
      <c r="AZ440" s="37"/>
      <c r="BA440"/>
      <c r="BB440" s="37"/>
      <c r="BC440" s="37"/>
      <c r="BD440" s="37"/>
      <c r="BE440"/>
      <c r="BF440" s="37"/>
      <c r="BG440" s="37"/>
      <c r="BH440" s="37"/>
      <c r="BI440" s="37"/>
      <c r="BJ440"/>
      <c r="BK440" s="37"/>
      <c r="BL440"/>
      <c r="BM440" s="37"/>
      <c r="BN440"/>
      <c r="BO440"/>
      <c r="BP440"/>
      <c r="BQ440"/>
      <c r="BR440"/>
      <c r="BS440" s="41"/>
    </row>
    <row r="441" spans="1:71" x14ac:dyDescent="0.2">
      <c r="A441" s="40" t="str">
        <f t="shared" si="16"/>
        <v/>
      </c>
      <c r="B441" s="40"/>
      <c r="C441" s="40"/>
      <c r="D441" s="40"/>
      <c r="E441" s="40"/>
      <c r="F441"/>
      <c r="G441"/>
      <c r="H441"/>
      <c r="I441"/>
      <c r="J441"/>
      <c r="K441"/>
      <c r="L441"/>
      <c r="M441"/>
      <c r="N441"/>
      <c r="O441"/>
      <c r="P441"/>
      <c r="Q441"/>
      <c r="R441"/>
      <c r="S441"/>
      <c r="T441"/>
      <c r="U441"/>
      <c r="V441"/>
      <c r="W441"/>
      <c r="X441"/>
      <c r="Y441"/>
      <c r="Z441"/>
      <c r="AA441"/>
      <c r="AB441"/>
      <c r="AC441"/>
      <c r="AD441"/>
      <c r="AE441"/>
      <c r="AF441"/>
      <c r="AG441"/>
      <c r="AH441"/>
      <c r="AI441"/>
      <c r="AJ441" s="37"/>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s="41"/>
    </row>
    <row r="442" spans="1:71" x14ac:dyDescent="0.2">
      <c r="A442" s="40" t="str">
        <f t="shared" si="16"/>
        <v/>
      </c>
      <c r="B442" s="40"/>
      <c r="C442" s="40"/>
      <c r="D442" s="40"/>
      <c r="E442" s="40"/>
      <c r="F442"/>
      <c r="G442"/>
      <c r="H442"/>
      <c r="I442"/>
      <c r="J442"/>
      <c r="K442"/>
      <c r="L442"/>
      <c r="M442"/>
      <c r="N442"/>
      <c r="O442"/>
      <c r="P442"/>
      <c r="Q442"/>
      <c r="R442"/>
      <c r="S442"/>
      <c r="T442"/>
      <c r="U442"/>
      <c r="V442"/>
      <c r="W442"/>
      <c r="X442"/>
      <c r="Y442"/>
      <c r="Z442"/>
      <c r="AA442"/>
      <c r="AB442"/>
      <c r="AC442"/>
      <c r="AD442"/>
      <c r="AE442"/>
      <c r="AF442"/>
      <c r="AG442" s="37"/>
      <c r="AH442"/>
      <c r="AI442" s="37"/>
      <c r="AJ442"/>
      <c r="AK442"/>
      <c r="AL442"/>
      <c r="AM442" s="37"/>
      <c r="AN442"/>
      <c r="AO442" s="37"/>
      <c r="AP442"/>
      <c r="AQ442" s="37"/>
      <c r="AR442" s="37"/>
      <c r="AS442" s="37"/>
      <c r="AT442"/>
      <c r="AU442"/>
      <c r="AV442"/>
      <c r="AW442" s="37"/>
      <c r="AX442" s="37"/>
      <c r="AY442"/>
      <c r="AZ442" s="37"/>
      <c r="BA442"/>
      <c r="BB442"/>
      <c r="BC442"/>
      <c r="BD442"/>
      <c r="BE442"/>
      <c r="BF442" s="37"/>
      <c r="BG442" s="37"/>
      <c r="BH442" s="37"/>
      <c r="BI442" s="37"/>
      <c r="BJ442"/>
      <c r="BK442"/>
      <c r="BL442"/>
      <c r="BM442" s="37"/>
      <c r="BN442"/>
      <c r="BO442"/>
      <c r="BP442"/>
      <c r="BQ442"/>
      <c r="BR442"/>
      <c r="BS442" s="41"/>
    </row>
    <row r="443" spans="1:71" x14ac:dyDescent="0.2">
      <c r="A443" s="40" t="str">
        <f t="shared" si="16"/>
        <v/>
      </c>
      <c r="B443" s="40"/>
      <c r="C443" s="40"/>
      <c r="D443" s="40"/>
      <c r="E443" s="40"/>
      <c r="F443"/>
      <c r="G443"/>
      <c r="H443"/>
      <c r="I443"/>
      <c r="J443"/>
      <c r="K443"/>
      <c r="L443"/>
      <c r="M443"/>
      <c r="N443"/>
      <c r="O443"/>
      <c r="P443"/>
      <c r="Q443"/>
      <c r="R443"/>
      <c r="S443"/>
      <c r="T443"/>
      <c r="U443"/>
      <c r="V443"/>
      <c r="W443"/>
      <c r="X443"/>
      <c r="Y443"/>
      <c r="Z443"/>
      <c r="AA443"/>
      <c r="AB443"/>
      <c r="AC443" s="37"/>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s="41"/>
    </row>
    <row r="444" spans="1:71" x14ac:dyDescent="0.2">
      <c r="A444" s="40" t="str">
        <f t="shared" si="16"/>
        <v/>
      </c>
      <c r="B444" s="40"/>
      <c r="C444" s="40"/>
      <c r="D444" s="40"/>
      <c r="E444" s="40"/>
      <c r="F444"/>
      <c r="G444"/>
      <c r="H444"/>
      <c r="I444"/>
      <c r="J444"/>
      <c r="K444"/>
      <c r="L444"/>
      <c r="M444"/>
      <c r="N444"/>
      <c r="O444"/>
      <c r="P444"/>
      <c r="Q444"/>
      <c r="R444"/>
      <c r="S444" s="37"/>
      <c r="T444"/>
      <c r="U444"/>
      <c r="V444"/>
      <c r="W444"/>
      <c r="X444"/>
      <c r="Y444" s="37"/>
      <c r="Z444"/>
      <c r="AA444"/>
      <c r="AB444"/>
      <c r="AC444"/>
      <c r="AD444"/>
      <c r="AE444"/>
      <c r="AF444" s="37"/>
      <c r="AG444"/>
      <c r="AH444"/>
      <c r="AI444"/>
      <c r="AJ444" s="37"/>
      <c r="AK444"/>
      <c r="AL444"/>
      <c r="AM444"/>
      <c r="AN444"/>
      <c r="AO444" s="37"/>
      <c r="AP444" s="37"/>
      <c r="AQ444"/>
      <c r="AR444" s="37"/>
      <c r="AS444" s="37"/>
      <c r="AT444"/>
      <c r="AU444"/>
      <c r="AV444"/>
      <c r="AW444"/>
      <c r="AX444" s="37"/>
      <c r="AY444"/>
      <c r="AZ444"/>
      <c r="BA444"/>
      <c r="BB444" s="37"/>
      <c r="BC444" s="37"/>
      <c r="BD444" s="37"/>
      <c r="BE444" s="37"/>
      <c r="BF444" s="37"/>
      <c r="BG444" s="37"/>
      <c r="BH444"/>
      <c r="BI444" s="37"/>
      <c r="BJ444" s="37"/>
      <c r="BK444" s="37"/>
      <c r="BL444"/>
      <c r="BM444" s="37"/>
      <c r="BN444"/>
      <c r="BO444"/>
      <c r="BP444"/>
      <c r="BQ444"/>
      <c r="BR444" s="37"/>
      <c r="BS444" s="41"/>
    </row>
    <row r="445" spans="1:71" x14ac:dyDescent="0.2">
      <c r="A445" s="40" t="str">
        <f t="shared" si="16"/>
        <v/>
      </c>
      <c r="B445" s="40"/>
      <c r="C445" s="40"/>
      <c r="D445" s="40"/>
      <c r="E445" s="40"/>
      <c r="F445"/>
      <c r="G445"/>
      <c r="H445"/>
      <c r="I445" s="37"/>
      <c r="J445"/>
      <c r="K445" s="37"/>
      <c r="L445"/>
      <c r="M445"/>
      <c r="N445" s="37"/>
      <c r="O445"/>
      <c r="P445"/>
      <c r="Q445"/>
      <c r="R445"/>
      <c r="S445"/>
      <c r="T445"/>
      <c r="U445"/>
      <c r="V445"/>
      <c r="W445"/>
      <c r="X445"/>
      <c r="Y445"/>
      <c r="Z445"/>
      <c r="AA445"/>
      <c r="AB445"/>
      <c r="AC445"/>
      <c r="AD445"/>
      <c r="AE445"/>
      <c r="AF445"/>
      <c r="AG445"/>
      <c r="AH445"/>
      <c r="AI445"/>
      <c r="AJ445"/>
      <c r="AK445"/>
      <c r="AL445" s="37"/>
      <c r="AM445" s="37"/>
      <c r="AN445"/>
      <c r="AO445" s="37"/>
      <c r="AP445"/>
      <c r="AQ445"/>
      <c r="AR445" s="37"/>
      <c r="AS445"/>
      <c r="AT445"/>
      <c r="AU445"/>
      <c r="AV445" s="37"/>
      <c r="AW445" s="37"/>
      <c r="AX445" s="37"/>
      <c r="AY445"/>
      <c r="AZ445" s="37"/>
      <c r="BA445"/>
      <c r="BB445"/>
      <c r="BC445" s="37"/>
      <c r="BD445"/>
      <c r="BE445"/>
      <c r="BF445"/>
      <c r="BG445"/>
      <c r="BH445"/>
      <c r="BI445"/>
      <c r="BJ445" s="37"/>
      <c r="BK445" s="37"/>
      <c r="BL445"/>
      <c r="BM445" s="37"/>
      <c r="BN445"/>
      <c r="BO445"/>
      <c r="BP445"/>
      <c r="BQ445"/>
      <c r="BR445" s="37"/>
      <c r="BS445" s="41"/>
    </row>
    <row r="446" spans="1:71" x14ac:dyDescent="0.2">
      <c r="A446" s="40" t="str">
        <f t="shared" si="16"/>
        <v/>
      </c>
      <c r="B446" s="40"/>
      <c r="C446" s="40"/>
      <c r="D446" s="40"/>
      <c r="E446" s="40"/>
      <c r="F446"/>
      <c r="G446"/>
      <c r="H446"/>
      <c r="I446"/>
      <c r="J446"/>
      <c r="K446"/>
      <c r="L446"/>
      <c r="M446"/>
      <c r="N446"/>
      <c r="O446"/>
      <c r="P446"/>
      <c r="Q446"/>
      <c r="R446"/>
      <c r="S446"/>
      <c r="T446"/>
      <c r="U446"/>
      <c r="V446"/>
      <c r="W446"/>
      <c r="X446"/>
      <c r="Y446"/>
      <c r="Z446"/>
      <c r="AA446"/>
      <c r="AB446"/>
      <c r="AC446"/>
      <c r="AD446"/>
      <c r="AE446"/>
      <c r="AF446"/>
      <c r="AG446"/>
      <c r="AH446" s="37"/>
      <c r="AI446" s="37"/>
      <c r="AJ446"/>
      <c r="AK446"/>
      <c r="AL446" s="37"/>
      <c r="AM446" s="37"/>
      <c r="AN446"/>
      <c r="AO446" s="37"/>
      <c r="AP446"/>
      <c r="AQ446"/>
      <c r="AR446" s="37"/>
      <c r="AS446"/>
      <c r="AT446"/>
      <c r="AU446"/>
      <c r="AV446"/>
      <c r="AW446"/>
      <c r="AX446"/>
      <c r="AY446"/>
      <c r="AZ446"/>
      <c r="BA446" s="37"/>
      <c r="BB446"/>
      <c r="BC446"/>
      <c r="BD446"/>
      <c r="BE446"/>
      <c r="BF446"/>
      <c r="BG446" s="37"/>
      <c r="BH446" s="37"/>
      <c r="BI446" s="37"/>
      <c r="BJ446" s="37"/>
      <c r="BK446"/>
      <c r="BL446" s="37"/>
      <c r="BM446" s="37"/>
      <c r="BN446"/>
      <c r="BO446"/>
      <c r="BP446"/>
      <c r="BQ446"/>
      <c r="BR446" s="37"/>
      <c r="BS446" s="41"/>
    </row>
    <row r="447" spans="1:71" x14ac:dyDescent="0.2">
      <c r="A447" s="40" t="str">
        <f t="shared" si="16"/>
        <v/>
      </c>
      <c r="B447" s="40"/>
      <c r="C447" s="40"/>
      <c r="D447" s="40"/>
      <c r="E447" s="40"/>
      <c r="F447"/>
      <c r="G447"/>
      <c r="H447"/>
      <c r="I447"/>
      <c r="J447"/>
      <c r="K447" s="37"/>
      <c r="L447"/>
      <c r="M447"/>
      <c r="N447"/>
      <c r="O447"/>
      <c r="P447"/>
      <c r="Q447"/>
      <c r="R447"/>
      <c r="S447"/>
      <c r="T447"/>
      <c r="U447"/>
      <c r="V447"/>
      <c r="W447"/>
      <c r="X447"/>
      <c r="Y447"/>
      <c r="Z447" s="37"/>
      <c r="AA447"/>
      <c r="AB447"/>
      <c r="AC447"/>
      <c r="AD447"/>
      <c r="AE447"/>
      <c r="AF447"/>
      <c r="AG447"/>
      <c r="AH447"/>
      <c r="AI447"/>
      <c r="AJ447"/>
      <c r="AK447"/>
      <c r="AL447"/>
      <c r="AM447"/>
      <c r="AN447"/>
      <c r="AO447" s="37"/>
      <c r="AP447"/>
      <c r="AQ447"/>
      <c r="AR447"/>
      <c r="AS447"/>
      <c r="AT447"/>
      <c r="AU447"/>
      <c r="AV447" s="37"/>
      <c r="AW447"/>
      <c r="AX447"/>
      <c r="AY447"/>
      <c r="AZ447" s="37"/>
      <c r="BA447"/>
      <c r="BB447"/>
      <c r="BC447"/>
      <c r="BD447"/>
      <c r="BE447"/>
      <c r="BF447"/>
      <c r="BG447"/>
      <c r="BH447"/>
      <c r="BI447"/>
      <c r="BJ447"/>
      <c r="BK447" s="37"/>
      <c r="BL447"/>
      <c r="BM447"/>
      <c r="BN447"/>
      <c r="BO447"/>
      <c r="BP447"/>
      <c r="BQ447"/>
      <c r="BR447"/>
      <c r="BS447" s="41"/>
    </row>
    <row r="448" spans="1:71" x14ac:dyDescent="0.2">
      <c r="A448" s="40" t="str">
        <f t="shared" si="16"/>
        <v/>
      </c>
      <c r="B448" s="40"/>
      <c r="C448" s="40"/>
      <c r="D448" s="40"/>
      <c r="E448" s="40"/>
      <c r="F448"/>
      <c r="G448"/>
      <c r="H448"/>
      <c r="I448"/>
      <c r="J448"/>
      <c r="K448"/>
      <c r="L448"/>
      <c r="M448"/>
      <c r="N448"/>
      <c r="O448"/>
      <c r="P448"/>
      <c r="Q448"/>
      <c r="R448"/>
      <c r="S448"/>
      <c r="T448"/>
      <c r="U448"/>
      <c r="V448"/>
      <c r="W448" s="37"/>
      <c r="X448"/>
      <c r="Y448"/>
      <c r="Z448"/>
      <c r="AA448"/>
      <c r="AB448"/>
      <c r="AC448"/>
      <c r="AD448"/>
      <c r="AE448"/>
      <c r="AF448"/>
      <c r="AG448"/>
      <c r="AH448"/>
      <c r="AI448"/>
      <c r="AJ448"/>
      <c r="AK448"/>
      <c r="AL448"/>
      <c r="AM448"/>
      <c r="AN448"/>
      <c r="AO448"/>
      <c r="AP448"/>
      <c r="AQ448"/>
      <c r="AR448"/>
      <c r="AS448"/>
      <c r="AT448" s="37"/>
      <c r="AU448"/>
      <c r="AV448"/>
      <c r="AW448"/>
      <c r="AX448"/>
      <c r="AY448"/>
      <c r="AZ448"/>
      <c r="BA448"/>
      <c r="BB448"/>
      <c r="BC448"/>
      <c r="BD448"/>
      <c r="BE448"/>
      <c r="BF448"/>
      <c r="BG448"/>
      <c r="BH448"/>
      <c r="BI448"/>
      <c r="BJ448"/>
      <c r="BK448"/>
      <c r="BL448"/>
      <c r="BM448"/>
      <c r="BN448"/>
      <c r="BO448"/>
      <c r="BP448"/>
      <c r="BQ448"/>
      <c r="BR448"/>
      <c r="BS448" s="41"/>
    </row>
    <row r="449" spans="1:71" x14ac:dyDescent="0.2">
      <c r="A449" s="40" t="str">
        <f t="shared" si="16"/>
        <v/>
      </c>
      <c r="B449" s="40"/>
      <c r="C449" s="40"/>
      <c r="D449" s="40"/>
      <c r="E449" s="40"/>
      <c r="F449"/>
      <c r="G449"/>
      <c r="H449"/>
      <c r="I449"/>
      <c r="J449"/>
      <c r="K449" s="37"/>
      <c r="L449"/>
      <c r="M449"/>
      <c r="N449"/>
      <c r="O449"/>
      <c r="P449"/>
      <c r="Q449"/>
      <c r="R449"/>
      <c r="S449"/>
      <c r="T449"/>
      <c r="U449"/>
      <c r="V449" s="37"/>
      <c r="W449"/>
      <c r="X449"/>
      <c r="Y449"/>
      <c r="Z449"/>
      <c r="AA449"/>
      <c r="AB449"/>
      <c r="AC449"/>
      <c r="AD449"/>
      <c r="AE449"/>
      <c r="AF449"/>
      <c r="AG449"/>
      <c r="AH449"/>
      <c r="AI449"/>
      <c r="AJ449"/>
      <c r="AK449"/>
      <c r="AL449"/>
      <c r="AM449"/>
      <c r="AN449"/>
      <c r="AO449"/>
      <c r="AP449"/>
      <c r="AQ449"/>
      <c r="AR449" s="37"/>
      <c r="AS449" s="37"/>
      <c r="AT449"/>
      <c r="AU449"/>
      <c r="AV449"/>
      <c r="AW449"/>
      <c r="AX449"/>
      <c r="AY449"/>
      <c r="AZ449"/>
      <c r="BA449"/>
      <c r="BB449"/>
      <c r="BC449"/>
      <c r="BD449"/>
      <c r="BE449"/>
      <c r="BF449"/>
      <c r="BG449"/>
      <c r="BH449"/>
      <c r="BI449" s="37"/>
      <c r="BJ449"/>
      <c r="BK449"/>
      <c r="BL449"/>
      <c r="BM449" s="37"/>
      <c r="BN449"/>
      <c r="BO449"/>
      <c r="BP449"/>
      <c r="BQ449"/>
      <c r="BR449"/>
      <c r="BS449" s="41"/>
    </row>
    <row r="450" spans="1:71" x14ac:dyDescent="0.2">
      <c r="A450" s="40" t="str">
        <f t="shared" si="16"/>
        <v/>
      </c>
      <c r="B450" s="40"/>
      <c r="C450" s="40"/>
      <c r="D450" s="40"/>
      <c r="E450" s="40"/>
      <c r="F450"/>
      <c r="G450"/>
      <c r="H450"/>
      <c r="I450"/>
      <c r="J450"/>
      <c r="K450"/>
      <c r="L450"/>
      <c r="M450"/>
      <c r="N450" s="37"/>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s="37"/>
      <c r="AW450"/>
      <c r="AX450"/>
      <c r="AY450"/>
      <c r="AZ450"/>
      <c r="BA450"/>
      <c r="BB450"/>
      <c r="BC450"/>
      <c r="BD450"/>
      <c r="BE450"/>
      <c r="BF450"/>
      <c r="BG450"/>
      <c r="BH450"/>
      <c r="BI450" s="37"/>
      <c r="BJ450"/>
      <c r="BK450"/>
      <c r="BL450"/>
      <c r="BM450"/>
      <c r="BN450"/>
      <c r="BO450"/>
      <c r="BP450"/>
      <c r="BQ450"/>
      <c r="BR450"/>
      <c r="BS450" s="41"/>
    </row>
    <row r="451" spans="1:71" x14ac:dyDescent="0.2">
      <c r="A451" s="40" t="str">
        <f t="shared" ref="A451:A514" si="17">B451&amp;C451</f>
        <v/>
      </c>
      <c r="B451" s="40"/>
      <c r="C451" s="40"/>
      <c r="D451" s="40"/>
      <c r="E451" s="40"/>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s="37"/>
      <c r="BI451" s="37"/>
      <c r="BJ451" s="37"/>
      <c r="BK451"/>
      <c r="BL451"/>
      <c r="BM451" s="37"/>
      <c r="BN451"/>
      <c r="BO451"/>
      <c r="BP451"/>
      <c r="BQ451"/>
      <c r="BR451"/>
      <c r="BS451" s="41"/>
    </row>
    <row r="452" spans="1:71" x14ac:dyDescent="0.2">
      <c r="A452" s="40" t="str">
        <f t="shared" si="17"/>
        <v/>
      </c>
      <c r="B452" s="40"/>
      <c r="C452" s="40"/>
      <c r="D452" s="40"/>
      <c r="E452" s="40"/>
      <c r="F452"/>
      <c r="G452"/>
      <c r="H452"/>
      <c r="I452" s="37"/>
      <c r="J452" s="37"/>
      <c r="K452" s="37"/>
      <c r="L452"/>
      <c r="M452" s="37"/>
      <c r="N452" s="37"/>
      <c r="O452"/>
      <c r="P452"/>
      <c r="Q452" s="37"/>
      <c r="R452"/>
      <c r="S452"/>
      <c r="T452"/>
      <c r="U452"/>
      <c r="V452" s="37"/>
      <c r="W452" s="37"/>
      <c r="X452" s="37"/>
      <c r="Y452"/>
      <c r="Z452"/>
      <c r="AA452"/>
      <c r="AB452"/>
      <c r="AC452" s="37"/>
      <c r="AD452"/>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c r="BO452"/>
      <c r="BP452"/>
      <c r="BQ452"/>
      <c r="BR452" s="37"/>
      <c r="BS452" s="41"/>
    </row>
    <row r="453" spans="1:71" x14ac:dyDescent="0.2">
      <c r="A453" s="40" t="str">
        <f t="shared" si="17"/>
        <v/>
      </c>
      <c r="B453" s="40"/>
      <c r="C453" s="40"/>
      <c r="D453" s="40"/>
      <c r="E453" s="40"/>
      <c r="F453" s="37"/>
      <c r="G453" s="37"/>
      <c r="H453" s="37"/>
      <c r="I453" s="37"/>
      <c r="J453" s="37"/>
      <c r="K453" s="37"/>
      <c r="L453" s="37"/>
      <c r="M453" s="37"/>
      <c r="N453" s="37"/>
      <c r="O453" s="37"/>
      <c r="P453"/>
      <c r="Q453" s="37"/>
      <c r="R453" s="37"/>
      <c r="S453" s="37"/>
      <c r="T453"/>
      <c r="U453" s="37"/>
      <c r="V453" s="37"/>
      <c r="W453"/>
      <c r="X453" s="37"/>
      <c r="Y453"/>
      <c r="Z453" s="37"/>
      <c r="AA453"/>
      <c r="AB453"/>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c r="BO453" s="37"/>
      <c r="BP453"/>
      <c r="BQ453"/>
      <c r="BR453" s="37"/>
      <c r="BS453" s="41"/>
    </row>
    <row r="454" spans="1:71" x14ac:dyDescent="0.2">
      <c r="A454" s="40" t="str">
        <f t="shared" si="17"/>
        <v/>
      </c>
      <c r="B454" s="40"/>
      <c r="C454" s="40"/>
      <c r="D454" s="40"/>
      <c r="E454" s="40"/>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s="37"/>
      <c r="AX454"/>
      <c r="AY454"/>
      <c r="AZ454" s="37"/>
      <c r="BA454"/>
      <c r="BB454"/>
      <c r="BC454" s="37"/>
      <c r="BD454"/>
      <c r="BE454"/>
      <c r="BF454"/>
      <c r="BG454"/>
      <c r="BH454"/>
      <c r="BI454" s="37"/>
      <c r="BJ454"/>
      <c r="BK454" s="37"/>
      <c r="BL454"/>
      <c r="BM454"/>
      <c r="BN454"/>
      <c r="BO454"/>
      <c r="BP454"/>
      <c r="BQ454"/>
      <c r="BR454" s="37"/>
      <c r="BS454" s="41"/>
    </row>
    <row r="455" spans="1:71" x14ac:dyDescent="0.2">
      <c r="A455" s="40" t="str">
        <f t="shared" si="17"/>
        <v/>
      </c>
      <c r="B455" s="40"/>
      <c r="C455" s="40"/>
      <c r="D455" s="40"/>
      <c r="E455" s="40"/>
      <c r="F455"/>
      <c r="G455"/>
      <c r="H455"/>
      <c r="I455"/>
      <c r="J455"/>
      <c r="K455"/>
      <c r="L455"/>
      <c r="M455"/>
      <c r="N455"/>
      <c r="O455"/>
      <c r="P455"/>
      <c r="Q455"/>
      <c r="R455"/>
      <c r="S455" s="37"/>
      <c r="T455"/>
      <c r="U455"/>
      <c r="V455"/>
      <c r="W455"/>
      <c r="X455"/>
      <c r="Y455"/>
      <c r="Z455"/>
      <c r="AA455"/>
      <c r="AB455"/>
      <c r="AC455"/>
      <c r="AD455"/>
      <c r="AE455"/>
      <c r="AF455"/>
      <c r="AG455"/>
      <c r="AH455" s="37"/>
      <c r="AI455" s="37"/>
      <c r="AJ455"/>
      <c r="AK455"/>
      <c r="AL455"/>
      <c r="AM455"/>
      <c r="AN455"/>
      <c r="AO455"/>
      <c r="AP455" s="37"/>
      <c r="AQ455"/>
      <c r="AR455" s="37"/>
      <c r="AS455"/>
      <c r="AT455"/>
      <c r="AU455"/>
      <c r="AV455" s="37"/>
      <c r="AW455"/>
      <c r="AX455" s="37"/>
      <c r="AY455"/>
      <c r="AZ455" s="37"/>
      <c r="BA455"/>
      <c r="BB455" s="37"/>
      <c r="BC455" s="37"/>
      <c r="BD455"/>
      <c r="BE455"/>
      <c r="BF455"/>
      <c r="BG455" s="37"/>
      <c r="BH455" s="37"/>
      <c r="BI455"/>
      <c r="BJ455"/>
      <c r="BK455"/>
      <c r="BL455"/>
      <c r="BM455" s="37"/>
      <c r="BN455" s="37"/>
      <c r="BO455"/>
      <c r="BP455"/>
      <c r="BQ455"/>
      <c r="BR455" s="37"/>
      <c r="BS455" s="41"/>
    </row>
    <row r="456" spans="1:71" x14ac:dyDescent="0.2">
      <c r="A456" s="40" t="str">
        <f t="shared" si="17"/>
        <v/>
      </c>
      <c r="B456" s="40"/>
      <c r="C456" s="40"/>
      <c r="D456" s="40"/>
      <c r="E456" s="40"/>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s="37"/>
      <c r="AT456"/>
      <c r="AU456"/>
      <c r="AV456"/>
      <c r="AW456"/>
      <c r="AX456"/>
      <c r="AY456"/>
      <c r="AZ456"/>
      <c r="BA456"/>
      <c r="BB456"/>
      <c r="BC456"/>
      <c r="BD456"/>
      <c r="BE456"/>
      <c r="BF456"/>
      <c r="BG456"/>
      <c r="BH456"/>
      <c r="BI456"/>
      <c r="BJ456"/>
      <c r="BK456"/>
      <c r="BL456"/>
      <c r="BM456"/>
      <c r="BN456"/>
      <c r="BO456"/>
      <c r="BP456"/>
      <c r="BQ456"/>
      <c r="BR456"/>
      <c r="BS456" s="41"/>
    </row>
    <row r="457" spans="1:71" x14ac:dyDescent="0.2">
      <c r="A457" s="40" t="str">
        <f t="shared" si="17"/>
        <v/>
      </c>
      <c r="B457" s="40"/>
      <c r="C457" s="40"/>
      <c r="D457" s="40"/>
      <c r="E457" s="40"/>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s="37"/>
      <c r="BL457"/>
      <c r="BM457" s="37"/>
      <c r="BN457"/>
      <c r="BO457"/>
      <c r="BP457"/>
      <c r="BQ457"/>
      <c r="BR457"/>
      <c r="BS457" s="41"/>
    </row>
    <row r="458" spans="1:71" x14ac:dyDescent="0.2">
      <c r="A458" s="40" t="str">
        <f t="shared" si="17"/>
        <v/>
      </c>
      <c r="B458" s="40"/>
      <c r="C458" s="40"/>
      <c r="D458" s="40"/>
      <c r="E458" s="40"/>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s="37"/>
      <c r="BC458"/>
      <c r="BD458"/>
      <c r="BE458"/>
      <c r="BF458"/>
      <c r="BG458"/>
      <c r="BH458"/>
      <c r="BI458"/>
      <c r="BJ458"/>
      <c r="BK458"/>
      <c r="BL458"/>
      <c r="BM458"/>
      <c r="BN458"/>
      <c r="BO458"/>
      <c r="BP458"/>
      <c r="BQ458"/>
      <c r="BR458"/>
      <c r="BS458" s="41"/>
    </row>
    <row r="459" spans="1:71" x14ac:dyDescent="0.2">
      <c r="A459" s="40" t="str">
        <f t="shared" si="17"/>
        <v/>
      </c>
      <c r="B459" s="40"/>
      <c r="C459" s="40"/>
      <c r="D459" s="40"/>
      <c r="E459" s="40"/>
      <c r="F459"/>
      <c r="G459"/>
      <c r="H459"/>
      <c r="I459" s="37"/>
      <c r="J459"/>
      <c r="K459"/>
      <c r="L459" s="37"/>
      <c r="M459"/>
      <c r="N459"/>
      <c r="O459"/>
      <c r="P459"/>
      <c r="Q459"/>
      <c r="R459"/>
      <c r="S459"/>
      <c r="T459"/>
      <c r="U459"/>
      <c r="V459"/>
      <c r="W459"/>
      <c r="X459"/>
      <c r="Y459"/>
      <c r="Z459"/>
      <c r="AA459"/>
      <c r="AB459"/>
      <c r="AC459" s="37"/>
      <c r="AD459"/>
      <c r="AE459"/>
      <c r="AF459" s="37"/>
      <c r="AG459"/>
      <c r="AH459"/>
      <c r="AI459"/>
      <c r="AJ459"/>
      <c r="AK459"/>
      <c r="AL459"/>
      <c r="AM459"/>
      <c r="AN459"/>
      <c r="AO459"/>
      <c r="AP459" s="37"/>
      <c r="AQ459"/>
      <c r="AR459" s="37"/>
      <c r="AS459" s="37"/>
      <c r="AT459"/>
      <c r="AU459"/>
      <c r="AV459" s="37"/>
      <c r="AW459"/>
      <c r="AX459"/>
      <c r="AY459"/>
      <c r="AZ459" s="37"/>
      <c r="BA459"/>
      <c r="BB459"/>
      <c r="BC459" s="37"/>
      <c r="BD459"/>
      <c r="BE459"/>
      <c r="BF459" s="37"/>
      <c r="BG459" s="37"/>
      <c r="BH459" s="37"/>
      <c r="BI459" s="37"/>
      <c r="BJ459" s="37"/>
      <c r="BK459" s="37"/>
      <c r="BL459"/>
      <c r="BM459" s="37"/>
      <c r="BN459"/>
      <c r="BO459"/>
      <c r="BP459"/>
      <c r="BQ459"/>
      <c r="BR459" s="37"/>
      <c r="BS459" s="41"/>
    </row>
    <row r="460" spans="1:71" x14ac:dyDescent="0.2">
      <c r="A460" s="40" t="str">
        <f t="shared" si="17"/>
        <v/>
      </c>
      <c r="B460" s="40"/>
      <c r="C460" s="40"/>
      <c r="D460" s="40"/>
      <c r="E460" s="40"/>
      <c r="F460"/>
      <c r="G460"/>
      <c r="H460"/>
      <c r="I460"/>
      <c r="J460"/>
      <c r="K460"/>
      <c r="L460"/>
      <c r="M460" s="37"/>
      <c r="N460"/>
      <c r="O460"/>
      <c r="P460"/>
      <c r="Q460"/>
      <c r="R460"/>
      <c r="S460"/>
      <c r="T460"/>
      <c r="U460"/>
      <c r="V460"/>
      <c r="W460"/>
      <c r="X460"/>
      <c r="Y460"/>
      <c r="Z460"/>
      <c r="AA460"/>
      <c r="AB460"/>
      <c r="AC460"/>
      <c r="AD460"/>
      <c r="AE460"/>
      <c r="AF460"/>
      <c r="AG460"/>
      <c r="AH460"/>
      <c r="AI460"/>
      <c r="AJ460"/>
      <c r="AK460"/>
      <c r="AL460"/>
      <c r="AM460"/>
      <c r="AN460"/>
      <c r="AO460"/>
      <c r="AP460"/>
      <c r="AQ460"/>
      <c r="AR460"/>
      <c r="AS460" s="37"/>
      <c r="AT460"/>
      <c r="AU460"/>
      <c r="AV460"/>
      <c r="AW460"/>
      <c r="AX460"/>
      <c r="AY460"/>
      <c r="AZ460" s="37"/>
      <c r="BA460"/>
      <c r="BB460"/>
      <c r="BC460"/>
      <c r="BD460"/>
      <c r="BE460"/>
      <c r="BF460"/>
      <c r="BG460" s="37"/>
      <c r="BH460"/>
      <c r="BI460"/>
      <c r="BJ460"/>
      <c r="BK460" s="37"/>
      <c r="BL460"/>
      <c r="BM460"/>
      <c r="BN460"/>
      <c r="BO460"/>
      <c r="BP460"/>
      <c r="BQ460"/>
      <c r="BR460"/>
      <c r="BS460" s="41"/>
    </row>
    <row r="461" spans="1:71" x14ac:dyDescent="0.2">
      <c r="A461" s="40" t="str">
        <f t="shared" si="17"/>
        <v/>
      </c>
      <c r="B461" s="40"/>
      <c r="C461" s="40"/>
      <c r="D461" s="40"/>
      <c r="E461" s="40"/>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s="37"/>
      <c r="AS461"/>
      <c r="AT461"/>
      <c r="AU461"/>
      <c r="AV461"/>
      <c r="AW461"/>
      <c r="AX461"/>
      <c r="AY461"/>
      <c r="AZ461"/>
      <c r="BA461"/>
      <c r="BB461"/>
      <c r="BC461"/>
      <c r="BD461"/>
      <c r="BE461"/>
      <c r="BF461"/>
      <c r="BG461"/>
      <c r="BH461"/>
      <c r="BI461"/>
      <c r="BJ461"/>
      <c r="BK461"/>
      <c r="BL461"/>
      <c r="BM461"/>
      <c r="BN461"/>
      <c r="BO461"/>
      <c r="BP461"/>
      <c r="BQ461"/>
      <c r="BR461"/>
      <c r="BS461" s="41"/>
    </row>
    <row r="462" spans="1:71" x14ac:dyDescent="0.2">
      <c r="A462" s="40" t="str">
        <f t="shared" si="17"/>
        <v/>
      </c>
      <c r="B462" s="40"/>
      <c r="C462" s="40"/>
      <c r="D462" s="40"/>
      <c r="E462" s="40"/>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s="37"/>
      <c r="AS462" s="37"/>
      <c r="AT462"/>
      <c r="AU462"/>
      <c r="AV462"/>
      <c r="AW462"/>
      <c r="AX462"/>
      <c r="AY462"/>
      <c r="AZ462"/>
      <c r="BA462"/>
      <c r="BB462"/>
      <c r="BC462"/>
      <c r="BD462"/>
      <c r="BE462"/>
      <c r="BF462"/>
      <c r="BG462"/>
      <c r="BH462"/>
      <c r="BI462"/>
      <c r="BJ462"/>
      <c r="BK462"/>
      <c r="BL462"/>
      <c r="BM462"/>
      <c r="BN462"/>
      <c r="BO462"/>
      <c r="BP462"/>
      <c r="BQ462"/>
      <c r="BR462"/>
      <c r="BS462" s="41"/>
    </row>
    <row r="463" spans="1:71" x14ac:dyDescent="0.2">
      <c r="A463" s="40" t="str">
        <f t="shared" si="17"/>
        <v/>
      </c>
      <c r="B463" s="40"/>
      <c r="C463" s="40"/>
      <c r="D463" s="40"/>
      <c r="E463" s="40"/>
      <c r="F463"/>
      <c r="G463" s="37"/>
      <c r="H463"/>
      <c r="I463"/>
      <c r="J463"/>
      <c r="K463"/>
      <c r="L463" s="37"/>
      <c r="M463"/>
      <c r="N463"/>
      <c r="O463"/>
      <c r="P463"/>
      <c r="Q463"/>
      <c r="R463"/>
      <c r="S463"/>
      <c r="T463"/>
      <c r="U463"/>
      <c r="V463"/>
      <c r="W463"/>
      <c r="X463"/>
      <c r="Y463"/>
      <c r="Z463"/>
      <c r="AA463"/>
      <c r="AB463"/>
      <c r="AC463"/>
      <c r="AD463"/>
      <c r="AE463"/>
      <c r="AF463"/>
      <c r="AG463"/>
      <c r="AH463"/>
      <c r="AI463"/>
      <c r="AJ463"/>
      <c r="AK463"/>
      <c r="AL463"/>
      <c r="AM463"/>
      <c r="AN463"/>
      <c r="AO463"/>
      <c r="AP463" s="37"/>
      <c r="AQ463"/>
      <c r="AR463"/>
      <c r="AS463"/>
      <c r="AT463"/>
      <c r="AU463"/>
      <c r="AV463"/>
      <c r="AW463"/>
      <c r="AX463"/>
      <c r="AY463"/>
      <c r="AZ463"/>
      <c r="BA463"/>
      <c r="BB463"/>
      <c r="BC463"/>
      <c r="BD463" s="37"/>
      <c r="BE463"/>
      <c r="BF463"/>
      <c r="BG463"/>
      <c r="BH463"/>
      <c r="BI463"/>
      <c r="BJ463"/>
      <c r="BK463"/>
      <c r="BL463"/>
      <c r="BM463" s="37"/>
      <c r="BN463"/>
      <c r="BO463"/>
      <c r="BP463"/>
      <c r="BQ463"/>
      <c r="BR463"/>
      <c r="BS463" s="41"/>
    </row>
    <row r="464" spans="1:71" x14ac:dyDescent="0.2">
      <c r="A464" s="40" t="str">
        <f t="shared" si="17"/>
        <v/>
      </c>
      <c r="B464" s="40"/>
      <c r="C464" s="40"/>
      <c r="D464" s="40"/>
      <c r="E464" s="40"/>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s="37"/>
      <c r="AW464"/>
      <c r="AX464"/>
      <c r="AY464"/>
      <c r="AZ464"/>
      <c r="BA464"/>
      <c r="BB464"/>
      <c r="BC464"/>
      <c r="BD464"/>
      <c r="BE464"/>
      <c r="BF464"/>
      <c r="BG464"/>
      <c r="BH464"/>
      <c r="BI464"/>
      <c r="BJ464"/>
      <c r="BK464"/>
      <c r="BL464"/>
      <c r="BM464" s="37"/>
      <c r="BN464"/>
      <c r="BO464"/>
      <c r="BP464"/>
      <c r="BQ464"/>
      <c r="BR464"/>
      <c r="BS464" s="41"/>
    </row>
    <row r="465" spans="1:71" x14ac:dyDescent="0.2">
      <c r="A465" s="40" t="str">
        <f t="shared" si="17"/>
        <v/>
      </c>
      <c r="B465" s="40"/>
      <c r="C465" s="40"/>
      <c r="D465" s="54"/>
      <c r="E465" s="40"/>
      <c r="F465"/>
      <c r="G465" s="37"/>
      <c r="H465"/>
      <c r="I465"/>
      <c r="J465"/>
      <c r="K465"/>
      <c r="L465"/>
      <c r="M465" s="37"/>
      <c r="N465"/>
      <c r="O465"/>
      <c r="P465"/>
      <c r="Q465"/>
      <c r="R465"/>
      <c r="S465"/>
      <c r="T465" s="37"/>
      <c r="U465"/>
      <c r="V465" s="37"/>
      <c r="W465" s="37"/>
      <c r="X465"/>
      <c r="Y465"/>
      <c r="Z465"/>
      <c r="AA465"/>
      <c r="AB465"/>
      <c r="AC465"/>
      <c r="AD465"/>
      <c r="AE465"/>
      <c r="AF465"/>
      <c r="AG465"/>
      <c r="AH465"/>
      <c r="AI465"/>
      <c r="AJ465"/>
      <c r="AK465" s="37"/>
      <c r="AL465"/>
      <c r="AM465"/>
      <c r="AN465"/>
      <c r="AO465" s="37"/>
      <c r="AP465" s="37"/>
      <c r="AQ465"/>
      <c r="AR465"/>
      <c r="AS465" s="37"/>
      <c r="AT465"/>
      <c r="AU465"/>
      <c r="AV465" s="37"/>
      <c r="AW465" s="37"/>
      <c r="AX465" s="37"/>
      <c r="AY465" s="37"/>
      <c r="AZ465" s="37"/>
      <c r="BA465"/>
      <c r="BB465" s="37"/>
      <c r="BC465" s="37"/>
      <c r="BD465" s="37"/>
      <c r="BE465" s="37"/>
      <c r="BF465"/>
      <c r="BG465" s="37"/>
      <c r="BH465"/>
      <c r="BI465"/>
      <c r="BJ465"/>
      <c r="BK465" s="37"/>
      <c r="BL465"/>
      <c r="BM465"/>
      <c r="BN465"/>
      <c r="BO465"/>
      <c r="BP465"/>
      <c r="BQ465"/>
      <c r="BR465"/>
      <c r="BS465" s="41"/>
    </row>
    <row r="466" spans="1:71" x14ac:dyDescent="0.2">
      <c r="A466" s="40" t="str">
        <f t="shared" si="17"/>
        <v/>
      </c>
      <c r="B466" s="40"/>
      <c r="C466" s="40"/>
      <c r="D466" s="40"/>
      <c r="E466" s="40"/>
      <c r="F466"/>
      <c r="G466"/>
      <c r="H466"/>
      <c r="I466" s="37"/>
      <c r="J466"/>
      <c r="K466"/>
      <c r="L466"/>
      <c r="M466"/>
      <c r="N466"/>
      <c r="O466"/>
      <c r="P466"/>
      <c r="Q466"/>
      <c r="R466"/>
      <c r="S466"/>
      <c r="T466"/>
      <c r="U466"/>
      <c r="V466"/>
      <c r="W466"/>
      <c r="X466"/>
      <c r="Y466"/>
      <c r="Z466"/>
      <c r="AA466"/>
      <c r="AB466"/>
      <c r="AC466"/>
      <c r="AD466"/>
      <c r="AE466"/>
      <c r="AF466" s="37"/>
      <c r="AG466"/>
      <c r="AH466"/>
      <c r="AI466"/>
      <c r="AJ466"/>
      <c r="AK466" s="37"/>
      <c r="AL466"/>
      <c r="AM466"/>
      <c r="AN466"/>
      <c r="AO466"/>
      <c r="AP466"/>
      <c r="AQ466" s="37"/>
      <c r="AR466"/>
      <c r="AS466" s="37"/>
      <c r="AT466" s="37"/>
      <c r="AU466"/>
      <c r="AV466" s="37"/>
      <c r="AW466"/>
      <c r="AX466"/>
      <c r="AY466"/>
      <c r="AZ466" s="37"/>
      <c r="BA466" s="37"/>
      <c r="BB466"/>
      <c r="BC466" s="37"/>
      <c r="BD466"/>
      <c r="BE466"/>
      <c r="BF466"/>
      <c r="BG466"/>
      <c r="BH466"/>
      <c r="BI466"/>
      <c r="BJ466"/>
      <c r="BK466"/>
      <c r="BL466"/>
      <c r="BM466" s="37"/>
      <c r="BN466"/>
      <c r="BO466"/>
      <c r="BP466"/>
      <c r="BQ466"/>
      <c r="BR466" s="37"/>
      <c r="BS466" s="41"/>
    </row>
    <row r="467" spans="1:71" x14ac:dyDescent="0.2">
      <c r="A467" s="40" t="str">
        <f t="shared" si="17"/>
        <v/>
      </c>
      <c r="B467" s="40"/>
      <c r="C467" s="40"/>
      <c r="D467" s="40"/>
      <c r="E467" s="40"/>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s="37"/>
      <c r="AO467"/>
      <c r="AP467"/>
      <c r="AQ467"/>
      <c r="AR467" s="37"/>
      <c r="AS467"/>
      <c r="AT467"/>
      <c r="AU467"/>
      <c r="AV467" s="37"/>
      <c r="AW467"/>
      <c r="AX467"/>
      <c r="AY467"/>
      <c r="AZ467"/>
      <c r="BA467"/>
      <c r="BB467"/>
      <c r="BC467"/>
      <c r="BD467"/>
      <c r="BE467"/>
      <c r="BF467"/>
      <c r="BG467"/>
      <c r="BH467" s="37"/>
      <c r="BI467" s="37"/>
      <c r="BJ467" s="37"/>
      <c r="BK467"/>
      <c r="BL467"/>
      <c r="BM467" s="37"/>
      <c r="BN467"/>
      <c r="BO467"/>
      <c r="BP467"/>
      <c r="BQ467"/>
      <c r="BR467"/>
      <c r="BS467" s="41"/>
    </row>
    <row r="468" spans="1:71" x14ac:dyDescent="0.2">
      <c r="A468" s="40" t="str">
        <f t="shared" si="17"/>
        <v/>
      </c>
      <c r="B468" s="40"/>
      <c r="C468" s="40"/>
      <c r="D468" s="54"/>
      <c r="E468" s="54"/>
      <c r="F468" s="37"/>
      <c r="G468" s="37"/>
      <c r="H468" s="37"/>
      <c r="I468" s="37"/>
      <c r="J468" s="37"/>
      <c r="K468" s="37"/>
      <c r="L468" s="37"/>
      <c r="M468" s="37"/>
      <c r="N468" s="37"/>
      <c r="O468"/>
      <c r="P468"/>
      <c r="Q468"/>
      <c r="R468" s="37"/>
      <c r="S468" s="37"/>
      <c r="T468"/>
      <c r="U468" s="37"/>
      <c r="V468" s="37"/>
      <c r="W468"/>
      <c r="X468" s="37"/>
      <c r="Y468" s="37"/>
      <c r="Z468" s="37"/>
      <c r="AA468"/>
      <c r="AB468"/>
      <c r="AC468" s="37"/>
      <c r="AD468"/>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c r="BO468"/>
      <c r="BP468"/>
      <c r="BQ468"/>
      <c r="BR468" s="37"/>
      <c r="BS468" s="41"/>
    </row>
    <row r="469" spans="1:71" x14ac:dyDescent="0.2">
      <c r="A469" s="40" t="str">
        <f t="shared" si="17"/>
        <v/>
      </c>
      <c r="B469" s="40"/>
      <c r="C469" s="40"/>
      <c r="D469" s="40"/>
      <c r="E469" s="40"/>
      <c r="F469"/>
      <c r="G469"/>
      <c r="H469"/>
      <c r="I469"/>
      <c r="J469"/>
      <c r="K469" s="37"/>
      <c r="L469"/>
      <c r="M469"/>
      <c r="N469"/>
      <c r="O469"/>
      <c r="P469"/>
      <c r="Q469"/>
      <c r="R469"/>
      <c r="S469" s="37"/>
      <c r="T469"/>
      <c r="U469"/>
      <c r="V469"/>
      <c r="W469"/>
      <c r="X469"/>
      <c r="Y469"/>
      <c r="Z469" s="37"/>
      <c r="AA469"/>
      <c r="AB469"/>
      <c r="AC469"/>
      <c r="AD469"/>
      <c r="AE469"/>
      <c r="AF469"/>
      <c r="AG469"/>
      <c r="AH469"/>
      <c r="AI469"/>
      <c r="AJ469"/>
      <c r="AK469"/>
      <c r="AL469"/>
      <c r="AM469"/>
      <c r="AN469"/>
      <c r="AO469"/>
      <c r="AP469"/>
      <c r="AQ469"/>
      <c r="AR469"/>
      <c r="AS469" s="37"/>
      <c r="AT469"/>
      <c r="AU469"/>
      <c r="AV469"/>
      <c r="AW469"/>
      <c r="AX469"/>
      <c r="AY469"/>
      <c r="AZ469"/>
      <c r="BA469"/>
      <c r="BB469"/>
      <c r="BC469"/>
      <c r="BD469"/>
      <c r="BE469"/>
      <c r="BF469"/>
      <c r="BG469"/>
      <c r="BH469"/>
      <c r="BI469"/>
      <c r="BJ469"/>
      <c r="BK469"/>
      <c r="BL469"/>
      <c r="BM469"/>
      <c r="BN469"/>
      <c r="BO469"/>
      <c r="BP469"/>
      <c r="BQ469"/>
      <c r="BR469"/>
      <c r="BS469" s="41"/>
    </row>
    <row r="470" spans="1:71" x14ac:dyDescent="0.2">
      <c r="A470" s="40" t="str">
        <f t="shared" si="17"/>
        <v/>
      </c>
      <c r="B470" s="40"/>
      <c r="C470" s="40"/>
      <c r="D470" s="40"/>
      <c r="E470" s="40"/>
      <c r="F470"/>
      <c r="G470"/>
      <c r="H470"/>
      <c r="I470"/>
      <c r="J470"/>
      <c r="K470" s="37"/>
      <c r="L470"/>
      <c r="M470"/>
      <c r="N470"/>
      <c r="O470" s="37"/>
      <c r="P470"/>
      <c r="Q470" s="37"/>
      <c r="R470"/>
      <c r="S470"/>
      <c r="T470"/>
      <c r="U470"/>
      <c r="V470"/>
      <c r="W470"/>
      <c r="X470"/>
      <c r="Y470"/>
      <c r="Z470"/>
      <c r="AA470"/>
      <c r="AB470"/>
      <c r="AC470"/>
      <c r="AD470"/>
      <c r="AE470"/>
      <c r="AF470"/>
      <c r="AG470"/>
      <c r="AH470"/>
      <c r="AI470"/>
      <c r="AJ470"/>
      <c r="AK470"/>
      <c r="AL470"/>
      <c r="AM470"/>
      <c r="AN470"/>
      <c r="AO470"/>
      <c r="AP470"/>
      <c r="AQ470"/>
      <c r="AR470" s="37"/>
      <c r="AS470"/>
      <c r="AT470"/>
      <c r="AU470"/>
      <c r="AV470"/>
      <c r="AW470"/>
      <c r="AX470"/>
      <c r="AY470"/>
      <c r="AZ470"/>
      <c r="BA470"/>
      <c r="BB470"/>
      <c r="BC470"/>
      <c r="BD470"/>
      <c r="BE470"/>
      <c r="BF470"/>
      <c r="BG470"/>
      <c r="BH470"/>
      <c r="BI470" s="37"/>
      <c r="BJ470"/>
      <c r="BK470"/>
      <c r="BL470"/>
      <c r="BM470"/>
      <c r="BN470"/>
      <c r="BO470"/>
      <c r="BP470"/>
      <c r="BQ470"/>
      <c r="BR470"/>
      <c r="BS470" s="41"/>
    </row>
    <row r="471" spans="1:71" x14ac:dyDescent="0.2">
      <c r="A471" s="40" t="str">
        <f t="shared" si="17"/>
        <v/>
      </c>
      <c r="B471" s="40"/>
      <c r="C471" s="40"/>
      <c r="D471" s="40"/>
      <c r="E471" s="40"/>
      <c r="F471"/>
      <c r="G471"/>
      <c r="H471"/>
      <c r="I471"/>
      <c r="J471"/>
      <c r="K471"/>
      <c r="L471"/>
      <c r="M471"/>
      <c r="N471"/>
      <c r="O471"/>
      <c r="P471"/>
      <c r="Q471"/>
      <c r="R471"/>
      <c r="S471"/>
      <c r="T471"/>
      <c r="U471"/>
      <c r="V471"/>
      <c r="W471"/>
      <c r="X471"/>
      <c r="Y471"/>
      <c r="Z471" s="37"/>
      <c r="AA471"/>
      <c r="AB471"/>
      <c r="AC471"/>
      <c r="AD471"/>
      <c r="AE471"/>
      <c r="AF471"/>
      <c r="AG471"/>
      <c r="AH471"/>
      <c r="AI471"/>
      <c r="AJ471"/>
      <c r="AK471"/>
      <c r="AL471"/>
      <c r="AM471"/>
      <c r="AN471"/>
      <c r="AO471" s="37"/>
      <c r="AP471"/>
      <c r="AQ471"/>
      <c r="AR471" s="37"/>
      <c r="AS471"/>
      <c r="AT471" s="37"/>
      <c r="AU471"/>
      <c r="AV471" s="37"/>
      <c r="AW471"/>
      <c r="AX471"/>
      <c r="AY471"/>
      <c r="AZ471" s="37"/>
      <c r="BA471"/>
      <c r="BB471"/>
      <c r="BC471"/>
      <c r="BD471"/>
      <c r="BE471"/>
      <c r="BF471"/>
      <c r="BG471"/>
      <c r="BH471"/>
      <c r="BI471"/>
      <c r="BJ471"/>
      <c r="BK471"/>
      <c r="BL471"/>
      <c r="BM471"/>
      <c r="BN471"/>
      <c r="BO471"/>
      <c r="BP471"/>
      <c r="BQ471"/>
      <c r="BR471" s="37"/>
      <c r="BS471" s="41"/>
    </row>
    <row r="472" spans="1:71" x14ac:dyDescent="0.2">
      <c r="A472" s="40" t="str">
        <f t="shared" si="17"/>
        <v/>
      </c>
      <c r="B472" s="40"/>
      <c r="C472" s="40"/>
      <c r="D472" s="40"/>
      <c r="E472" s="40"/>
      <c r="F472"/>
      <c r="G472"/>
      <c r="H472"/>
      <c r="I472"/>
      <c r="J472"/>
      <c r="K472"/>
      <c r="L472"/>
      <c r="M472"/>
      <c r="N472"/>
      <c r="O472"/>
      <c r="P472"/>
      <c r="Q472"/>
      <c r="R472"/>
      <c r="S472"/>
      <c r="T472"/>
      <c r="U472"/>
      <c r="V472"/>
      <c r="W472"/>
      <c r="X472" s="37"/>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s="41"/>
    </row>
    <row r="473" spans="1:71" x14ac:dyDescent="0.2">
      <c r="A473" s="40" t="str">
        <f t="shared" si="17"/>
        <v/>
      </c>
      <c r="B473" s="40"/>
      <c r="C473" s="40"/>
      <c r="D473" s="40"/>
      <c r="E473" s="40"/>
      <c r="F473" s="37"/>
      <c r="G473" s="37"/>
      <c r="H473" s="37"/>
      <c r="I473"/>
      <c r="J473"/>
      <c r="K473" s="37"/>
      <c r="L473" s="37"/>
      <c r="M473"/>
      <c r="N473" s="37"/>
      <c r="O473"/>
      <c r="P473"/>
      <c r="Q473"/>
      <c r="R473"/>
      <c r="S473"/>
      <c r="T473"/>
      <c r="U473"/>
      <c r="V473" s="37"/>
      <c r="W473"/>
      <c r="X473" s="37"/>
      <c r="Y473"/>
      <c r="Z473" s="37"/>
      <c r="AA473"/>
      <c r="AB473" s="37"/>
      <c r="AC473"/>
      <c r="AD473"/>
      <c r="AE473" s="37"/>
      <c r="AF473" s="37"/>
      <c r="AG473"/>
      <c r="AH473" s="37"/>
      <c r="AI473" s="37"/>
      <c r="AJ473" s="37"/>
      <c r="AK473" s="37"/>
      <c r="AL473" s="37"/>
      <c r="AM473" s="37"/>
      <c r="AN473"/>
      <c r="AO473" s="37"/>
      <c r="AP473"/>
      <c r="AQ473" s="37"/>
      <c r="AR473" s="37"/>
      <c r="AS473" s="37"/>
      <c r="AT473" s="37"/>
      <c r="AU473" s="37"/>
      <c r="AV473" s="37"/>
      <c r="AW473" s="37"/>
      <c r="AX473" s="37"/>
      <c r="AY473" s="37"/>
      <c r="AZ473" s="37"/>
      <c r="BA473" s="37"/>
      <c r="BB473" s="37"/>
      <c r="BC473" s="37"/>
      <c r="BD473" s="37"/>
      <c r="BE473" s="37"/>
      <c r="BF473" s="37"/>
      <c r="BG473" s="37"/>
      <c r="BH473"/>
      <c r="BI473" s="37"/>
      <c r="BJ473"/>
      <c r="BK473" s="37"/>
      <c r="BL473"/>
      <c r="BM473" s="37"/>
      <c r="BN473"/>
      <c r="BO473"/>
      <c r="BP473"/>
      <c r="BQ473"/>
      <c r="BR473" s="37"/>
      <c r="BS473" s="41"/>
    </row>
    <row r="474" spans="1:71" x14ac:dyDescent="0.2">
      <c r="A474" s="40" t="str">
        <f t="shared" si="17"/>
        <v/>
      </c>
      <c r="B474" s="40"/>
      <c r="C474" s="40"/>
      <c r="D474" s="54"/>
      <c r="E474" s="54"/>
      <c r="F474" s="37"/>
      <c r="G474" s="37"/>
      <c r="H474" s="37"/>
      <c r="I474" s="37"/>
      <c r="J474" s="37"/>
      <c r="K474" s="37"/>
      <c r="L474" s="37"/>
      <c r="M474" s="37"/>
      <c r="N474" s="37"/>
      <c r="O474"/>
      <c r="P474"/>
      <c r="Q474"/>
      <c r="R474" s="37"/>
      <c r="S474" s="37"/>
      <c r="T474" s="37"/>
      <c r="U474" s="37"/>
      <c r="V474" s="37"/>
      <c r="W474" s="37"/>
      <c r="X474" s="37"/>
      <c r="Y474" s="37"/>
      <c r="Z474" s="37"/>
      <c r="AA474"/>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c r="BQ474" s="37"/>
      <c r="BR474" s="37"/>
      <c r="BS474" s="41"/>
    </row>
    <row r="475" spans="1:71" x14ac:dyDescent="0.2">
      <c r="A475" s="40" t="str">
        <f t="shared" si="17"/>
        <v/>
      </c>
      <c r="B475" s="40"/>
      <c r="C475" s="40"/>
      <c r="D475" s="40"/>
      <c r="E475" s="40"/>
      <c r="F475"/>
      <c r="G475"/>
      <c r="H475" s="37"/>
      <c r="I475"/>
      <c r="J475"/>
      <c r="K475"/>
      <c r="L475"/>
      <c r="M475"/>
      <c r="N475"/>
      <c r="O475"/>
      <c r="P475"/>
      <c r="Q475"/>
      <c r="R475"/>
      <c r="S475"/>
      <c r="T475"/>
      <c r="U475"/>
      <c r="V475"/>
      <c r="W475"/>
      <c r="X475"/>
      <c r="Y475"/>
      <c r="Z475"/>
      <c r="AA475"/>
      <c r="AB475"/>
      <c r="AC475"/>
      <c r="AD475"/>
      <c r="AE475"/>
      <c r="AF475"/>
      <c r="AG475"/>
      <c r="AH475"/>
      <c r="AI475"/>
      <c r="AJ475"/>
      <c r="AK475"/>
      <c r="AL475" s="37"/>
      <c r="AM475"/>
      <c r="AN475"/>
      <c r="AO475"/>
      <c r="AP475"/>
      <c r="AQ475"/>
      <c r="AR475"/>
      <c r="AS475" s="37"/>
      <c r="AT475"/>
      <c r="AU475"/>
      <c r="AV475"/>
      <c r="AW475"/>
      <c r="AX475" s="37"/>
      <c r="AY475"/>
      <c r="AZ475"/>
      <c r="BA475"/>
      <c r="BB475"/>
      <c r="BC475"/>
      <c r="BD475"/>
      <c r="BE475"/>
      <c r="BF475"/>
      <c r="BG475"/>
      <c r="BH475"/>
      <c r="BI475"/>
      <c r="BJ475"/>
      <c r="BK475" s="37"/>
      <c r="BL475"/>
      <c r="BM475"/>
      <c r="BN475"/>
      <c r="BO475"/>
      <c r="BP475"/>
      <c r="BQ475"/>
      <c r="BR475"/>
      <c r="BS475" s="41"/>
    </row>
    <row r="476" spans="1:71" x14ac:dyDescent="0.2">
      <c r="A476" s="40" t="str">
        <f t="shared" si="17"/>
        <v/>
      </c>
      <c r="B476" s="40"/>
      <c r="C476" s="40"/>
      <c r="D476" s="40"/>
      <c r="E476" s="40"/>
      <c r="F476"/>
      <c r="G476"/>
      <c r="H476" s="37"/>
      <c r="I476" s="37"/>
      <c r="J476" s="37"/>
      <c r="K476" s="37"/>
      <c r="L476"/>
      <c r="M476" s="37"/>
      <c r="N476" s="37"/>
      <c r="O476"/>
      <c r="P476"/>
      <c r="Q476"/>
      <c r="R476"/>
      <c r="S476"/>
      <c r="T476"/>
      <c r="U476" s="37"/>
      <c r="V476" s="37"/>
      <c r="W476"/>
      <c r="X476" s="37"/>
      <c r="Y476"/>
      <c r="Z476"/>
      <c r="AA476"/>
      <c r="AB476"/>
      <c r="AC476"/>
      <c r="AD476"/>
      <c r="AE476"/>
      <c r="AF476"/>
      <c r="AG476"/>
      <c r="AH476" s="37"/>
      <c r="AI476" s="37"/>
      <c r="AJ476"/>
      <c r="AK476"/>
      <c r="AL476"/>
      <c r="AM476"/>
      <c r="AN476" s="37"/>
      <c r="AO476"/>
      <c r="AP476"/>
      <c r="AQ476" s="37"/>
      <c r="AR476" s="37"/>
      <c r="AS476" s="37"/>
      <c r="AT476" s="37"/>
      <c r="AU476"/>
      <c r="AV476" s="37"/>
      <c r="AW476"/>
      <c r="AX476"/>
      <c r="AY476"/>
      <c r="AZ476"/>
      <c r="BA476"/>
      <c r="BB476"/>
      <c r="BC476" s="37"/>
      <c r="BD476"/>
      <c r="BE476"/>
      <c r="BF476" s="37"/>
      <c r="BG476" s="37"/>
      <c r="BH476" s="37"/>
      <c r="BI476" s="37"/>
      <c r="BJ476" s="37"/>
      <c r="BK476" s="37"/>
      <c r="BL476"/>
      <c r="BM476" s="37"/>
      <c r="BN476"/>
      <c r="BO476"/>
      <c r="BP476"/>
      <c r="BQ476"/>
      <c r="BR476"/>
      <c r="BS476" s="41"/>
    </row>
    <row r="477" spans="1:71" x14ac:dyDescent="0.2">
      <c r="A477" s="40" t="str">
        <f t="shared" si="17"/>
        <v/>
      </c>
      <c r="B477" s="40"/>
      <c r="C477" s="40"/>
      <c r="D477" s="40"/>
      <c r="E477" s="40"/>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s="37"/>
      <c r="BC477"/>
      <c r="BD477"/>
      <c r="BE477"/>
      <c r="BF477"/>
      <c r="BG477"/>
      <c r="BH477"/>
      <c r="BI477"/>
      <c r="BJ477"/>
      <c r="BK477"/>
      <c r="BL477"/>
      <c r="BM477"/>
      <c r="BN477"/>
      <c r="BO477"/>
      <c r="BP477"/>
      <c r="BQ477"/>
      <c r="BR477"/>
      <c r="BS477" s="41"/>
    </row>
    <row r="478" spans="1:71" x14ac:dyDescent="0.2">
      <c r="A478" s="40" t="str">
        <f t="shared" si="17"/>
        <v/>
      </c>
      <c r="B478" s="40"/>
      <c r="C478" s="40"/>
      <c r="D478" s="40"/>
      <c r="E478" s="40"/>
      <c r="F478"/>
      <c r="G478"/>
      <c r="H478"/>
      <c r="I478" s="37"/>
      <c r="J478"/>
      <c r="K478" s="37"/>
      <c r="L478" s="37"/>
      <c r="M478"/>
      <c r="N478" s="37"/>
      <c r="O478"/>
      <c r="P478"/>
      <c r="Q478" s="37"/>
      <c r="R478"/>
      <c r="S478" s="37"/>
      <c r="T478"/>
      <c r="U478"/>
      <c r="V478" s="37"/>
      <c r="W478" s="37"/>
      <c r="X478" s="37"/>
      <c r="Y478"/>
      <c r="Z478"/>
      <c r="AA478"/>
      <c r="AB478" s="37"/>
      <c r="AC478" s="37"/>
      <c r="AD478"/>
      <c r="AE478"/>
      <c r="AF478" s="37"/>
      <c r="AG478"/>
      <c r="AH478"/>
      <c r="AI478"/>
      <c r="AJ478"/>
      <c r="AK478"/>
      <c r="AL478"/>
      <c r="AM478" s="37"/>
      <c r="AN478"/>
      <c r="AO478"/>
      <c r="AP478"/>
      <c r="AQ478"/>
      <c r="AR478" s="37"/>
      <c r="AS478" s="37"/>
      <c r="AT478"/>
      <c r="AU478"/>
      <c r="AV478"/>
      <c r="AW478"/>
      <c r="AX478" s="37"/>
      <c r="AY478"/>
      <c r="AZ478"/>
      <c r="BA478" s="37"/>
      <c r="BB478"/>
      <c r="BC478" s="37"/>
      <c r="BD478" s="37"/>
      <c r="BE478"/>
      <c r="BF478"/>
      <c r="BG478"/>
      <c r="BH478"/>
      <c r="BI478" s="37"/>
      <c r="BJ478"/>
      <c r="BK478" s="37"/>
      <c r="BL478"/>
      <c r="BM478" s="37"/>
      <c r="BN478" s="37"/>
      <c r="BO478"/>
      <c r="BP478"/>
      <c r="BQ478"/>
      <c r="BR478"/>
      <c r="BS478" s="41"/>
    </row>
    <row r="479" spans="1:71" x14ac:dyDescent="0.2">
      <c r="A479" s="40" t="str">
        <f t="shared" si="17"/>
        <v/>
      </c>
      <c r="B479" s="40"/>
      <c r="C479" s="40"/>
      <c r="D479" s="40"/>
      <c r="E479" s="40"/>
      <c r="F479" s="37"/>
      <c r="G479" s="37"/>
      <c r="H479" s="37"/>
      <c r="I479" s="37"/>
      <c r="J479" s="37"/>
      <c r="K479" s="37"/>
      <c r="L479" s="37"/>
      <c r="M479" s="37"/>
      <c r="N479" s="37"/>
      <c r="O479"/>
      <c r="P479"/>
      <c r="Q479"/>
      <c r="R479" s="37"/>
      <c r="S479"/>
      <c r="T479"/>
      <c r="U479" s="37"/>
      <c r="V479" s="37"/>
      <c r="W479" s="37"/>
      <c r="X479" s="37"/>
      <c r="Y479"/>
      <c r="Z479" s="37"/>
      <c r="AA479"/>
      <c r="AB479"/>
      <c r="AC479" s="37"/>
      <c r="AD479"/>
      <c r="AE479"/>
      <c r="AF479"/>
      <c r="AG479" s="37"/>
      <c r="AH479"/>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c r="BO479" s="37"/>
      <c r="BP479"/>
      <c r="BQ479"/>
      <c r="BR479" s="37"/>
      <c r="BS479" s="41"/>
    </row>
    <row r="480" spans="1:71" x14ac:dyDescent="0.2">
      <c r="A480" s="40" t="str">
        <f t="shared" si="17"/>
        <v/>
      </c>
      <c r="B480" s="40"/>
      <c r="C480" s="40"/>
      <c r="D480" s="40"/>
      <c r="E480" s="40"/>
      <c r="F480"/>
      <c r="G480"/>
      <c r="H480"/>
      <c r="I480" s="37"/>
      <c r="J480"/>
      <c r="K480"/>
      <c r="L480"/>
      <c r="M480"/>
      <c r="N480"/>
      <c r="O480"/>
      <c r="P480"/>
      <c r="Q480"/>
      <c r="R480"/>
      <c r="S480"/>
      <c r="T480"/>
      <c r="U480"/>
      <c r="V480"/>
      <c r="W480"/>
      <c r="X480"/>
      <c r="Y480"/>
      <c r="Z480"/>
      <c r="AA480"/>
      <c r="AB480"/>
      <c r="AC480"/>
      <c r="AD480"/>
      <c r="AE480"/>
      <c r="AF480"/>
      <c r="AG480"/>
      <c r="AH480"/>
      <c r="AI480" s="37"/>
      <c r="AJ480"/>
      <c r="AK480"/>
      <c r="AL480"/>
      <c r="AM480"/>
      <c r="AN480"/>
      <c r="AO480"/>
      <c r="AP480"/>
      <c r="AQ480"/>
      <c r="AR480"/>
      <c r="AS480" s="37"/>
      <c r="AT480"/>
      <c r="AU480"/>
      <c r="AV480"/>
      <c r="AW480"/>
      <c r="AX480"/>
      <c r="AY480"/>
      <c r="AZ480"/>
      <c r="BA480"/>
      <c r="BB480"/>
      <c r="BC480"/>
      <c r="BD480"/>
      <c r="BE480"/>
      <c r="BF480"/>
      <c r="BG480"/>
      <c r="BH480"/>
      <c r="BI480"/>
      <c r="BJ480"/>
      <c r="BK480"/>
      <c r="BL480"/>
      <c r="BM480"/>
      <c r="BN480"/>
      <c r="BO480"/>
      <c r="BP480"/>
      <c r="BQ480"/>
      <c r="BR480"/>
      <c r="BS480" s="41"/>
    </row>
    <row r="481" spans="1:71" x14ac:dyDescent="0.2">
      <c r="A481" s="40" t="str">
        <f t="shared" si="17"/>
        <v/>
      </c>
      <c r="B481" s="40"/>
      <c r="C481" s="40"/>
      <c r="D481" s="40"/>
      <c r="E481" s="54"/>
      <c r="F481"/>
      <c r="G481" s="37"/>
      <c r="H481"/>
      <c r="I481" s="37"/>
      <c r="J481"/>
      <c r="K481" s="37"/>
      <c r="L481" s="37"/>
      <c r="M481" s="37"/>
      <c r="N481" s="37"/>
      <c r="O481"/>
      <c r="P481" s="37"/>
      <c r="Q481" s="37"/>
      <c r="R481" s="37"/>
      <c r="S481" s="37"/>
      <c r="T481"/>
      <c r="U481"/>
      <c r="V481" s="37"/>
      <c r="W481" s="37"/>
      <c r="X481" s="37"/>
      <c r="Y481"/>
      <c r="Z481" s="37"/>
      <c r="AA481" s="37"/>
      <c r="AB481"/>
      <c r="AC481" s="37"/>
      <c r="AD481" s="37"/>
      <c r="AE481"/>
      <c r="AF481" s="37"/>
      <c r="AG481" s="37"/>
      <c r="AH481"/>
      <c r="AI481" s="37"/>
      <c r="AJ481" s="37"/>
      <c r="AK481" s="37"/>
      <c r="AL481" s="37"/>
      <c r="AM481" s="37"/>
      <c r="AN481"/>
      <c r="AO481" s="37"/>
      <c r="AP481" s="37"/>
      <c r="AQ481"/>
      <c r="AR481"/>
      <c r="AS481" s="37"/>
      <c r="AT481"/>
      <c r="AU481"/>
      <c r="AV481" s="37"/>
      <c r="AW481" s="37"/>
      <c r="AX481" s="37"/>
      <c r="AY481" s="37"/>
      <c r="AZ481" s="37"/>
      <c r="BA481" s="37"/>
      <c r="BB481" s="37"/>
      <c r="BC481" s="37"/>
      <c r="BD481" s="37"/>
      <c r="BE481" s="37"/>
      <c r="BF481" s="37"/>
      <c r="BG481" s="37"/>
      <c r="BH481" s="37"/>
      <c r="BI481" s="37"/>
      <c r="BJ481"/>
      <c r="BK481" s="37"/>
      <c r="BL481" s="37"/>
      <c r="BM481" s="37"/>
      <c r="BN481" s="37"/>
      <c r="BO481"/>
      <c r="BP481"/>
      <c r="BQ481" s="37"/>
      <c r="BR481" s="37"/>
      <c r="BS481" s="41"/>
    </row>
    <row r="482" spans="1:71" x14ac:dyDescent="0.2">
      <c r="A482" s="40" t="str">
        <f t="shared" si="17"/>
        <v/>
      </c>
      <c r="B482" s="40"/>
      <c r="C482" s="40"/>
      <c r="D482" s="40"/>
      <c r="E482" s="40"/>
      <c r="F482"/>
      <c r="G482"/>
      <c r="H482"/>
      <c r="I482"/>
      <c r="J482"/>
      <c r="K482"/>
      <c r="L482"/>
      <c r="M482"/>
      <c r="N482"/>
      <c r="O482"/>
      <c r="P482"/>
      <c r="Q482"/>
      <c r="R482"/>
      <c r="S482"/>
      <c r="T482"/>
      <c r="U482"/>
      <c r="V482"/>
      <c r="W482"/>
      <c r="X482"/>
      <c r="Y482"/>
      <c r="Z482"/>
      <c r="AA482"/>
      <c r="AB482"/>
      <c r="AC482"/>
      <c r="AD482"/>
      <c r="AE482"/>
      <c r="AF482"/>
      <c r="AG482"/>
      <c r="AH482"/>
      <c r="AI482"/>
      <c r="AJ482"/>
      <c r="AK482"/>
      <c r="AL482" s="37"/>
      <c r="AM482"/>
      <c r="AN482"/>
      <c r="AO482"/>
      <c r="AP482"/>
      <c r="AQ482"/>
      <c r="AR482"/>
      <c r="AS482"/>
      <c r="AT482"/>
      <c r="AU482"/>
      <c r="AV482" s="37"/>
      <c r="AW482"/>
      <c r="AX482"/>
      <c r="AY482"/>
      <c r="AZ482" s="37"/>
      <c r="BA482"/>
      <c r="BB482"/>
      <c r="BC482" s="37"/>
      <c r="BD482" s="37"/>
      <c r="BE482"/>
      <c r="BF482"/>
      <c r="BG482"/>
      <c r="BH482"/>
      <c r="BI482"/>
      <c r="BJ482" s="37"/>
      <c r="BK482"/>
      <c r="BL482"/>
      <c r="BM482"/>
      <c r="BN482"/>
      <c r="BO482"/>
      <c r="BP482"/>
      <c r="BQ482"/>
      <c r="BR482"/>
      <c r="BS482" s="41"/>
    </row>
    <row r="483" spans="1:71" x14ac:dyDescent="0.2">
      <c r="A483" s="40" t="str">
        <f t="shared" si="17"/>
        <v/>
      </c>
      <c r="B483" s="40"/>
      <c r="C483" s="40"/>
      <c r="D483" s="40"/>
      <c r="E483" s="40"/>
      <c r="F483"/>
      <c r="G483" s="37"/>
      <c r="H483" s="37"/>
      <c r="I483" s="37"/>
      <c r="J483"/>
      <c r="K483" s="37"/>
      <c r="L483"/>
      <c r="M483" s="37"/>
      <c r="N483" s="37"/>
      <c r="O483"/>
      <c r="P483"/>
      <c r="Q483"/>
      <c r="R483"/>
      <c r="S483" s="37"/>
      <c r="T483"/>
      <c r="U483"/>
      <c r="V483"/>
      <c r="W483"/>
      <c r="X483" s="37"/>
      <c r="Y483"/>
      <c r="Z483"/>
      <c r="AA483"/>
      <c r="AB483"/>
      <c r="AC483"/>
      <c r="AD483"/>
      <c r="AE483" s="37"/>
      <c r="AF483"/>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c r="BK483" s="37"/>
      <c r="BL483"/>
      <c r="BM483" s="37"/>
      <c r="BN483"/>
      <c r="BO483"/>
      <c r="BP483"/>
      <c r="BQ483"/>
      <c r="BR483" s="37"/>
      <c r="BS483" s="41"/>
    </row>
    <row r="484" spans="1:71" x14ac:dyDescent="0.2">
      <c r="A484" s="40" t="str">
        <f t="shared" si="17"/>
        <v/>
      </c>
      <c r="B484" s="40"/>
      <c r="C484" s="40"/>
      <c r="D484" s="40"/>
      <c r="E484" s="40"/>
      <c r="F484"/>
      <c r="G484"/>
      <c r="H484"/>
      <c r="I484"/>
      <c r="J484"/>
      <c r="K484"/>
      <c r="L484"/>
      <c r="M484"/>
      <c r="N484" s="37"/>
      <c r="O484"/>
      <c r="P484"/>
      <c r="Q484"/>
      <c r="R484"/>
      <c r="S484" s="37"/>
      <c r="T484"/>
      <c r="U484"/>
      <c r="V484"/>
      <c r="W484" s="37"/>
      <c r="X484"/>
      <c r="Y484"/>
      <c r="Z484" s="37"/>
      <c r="AA484"/>
      <c r="AB484"/>
      <c r="AC484" s="37"/>
      <c r="AD484"/>
      <c r="AE484"/>
      <c r="AF484"/>
      <c r="AG484" s="37"/>
      <c r="AH484" s="37"/>
      <c r="AI484" s="37"/>
      <c r="AJ484" s="37"/>
      <c r="AK484"/>
      <c r="AL484" s="37"/>
      <c r="AM484" s="37"/>
      <c r="AN484"/>
      <c r="AO484" s="37"/>
      <c r="AP484" s="37"/>
      <c r="AQ484" s="37"/>
      <c r="AR484" s="37"/>
      <c r="AS484" s="37"/>
      <c r="AT484" s="37"/>
      <c r="AU484" s="37"/>
      <c r="AV484" s="37"/>
      <c r="AW484" s="37"/>
      <c r="AX484" s="37"/>
      <c r="AY484"/>
      <c r="AZ484" s="37"/>
      <c r="BA484" s="37"/>
      <c r="BB484" s="37"/>
      <c r="BC484" s="37"/>
      <c r="BD484" s="37"/>
      <c r="BE484" s="37"/>
      <c r="BF484" s="37"/>
      <c r="BG484" s="37"/>
      <c r="BH484" s="37"/>
      <c r="BI484" s="37"/>
      <c r="BJ484" s="37"/>
      <c r="BK484" s="37"/>
      <c r="BL484" s="37"/>
      <c r="BM484" s="37"/>
      <c r="BN484"/>
      <c r="BO484"/>
      <c r="BP484"/>
      <c r="BQ484"/>
      <c r="BR484" s="37"/>
      <c r="BS484" s="41"/>
    </row>
    <row r="485" spans="1:71" x14ac:dyDescent="0.2">
      <c r="A485" s="40" t="str">
        <f t="shared" si="17"/>
        <v/>
      </c>
      <c r="B485" s="40"/>
      <c r="C485" s="40"/>
      <c r="D485" s="40"/>
      <c r="E485" s="40"/>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s="37"/>
      <c r="BJ485"/>
      <c r="BK485"/>
      <c r="BL485"/>
      <c r="BM485"/>
      <c r="BN485"/>
      <c r="BO485"/>
      <c r="BP485"/>
      <c r="BQ485"/>
      <c r="BR485"/>
      <c r="BS485" s="41"/>
    </row>
    <row r="486" spans="1:71" x14ac:dyDescent="0.2">
      <c r="A486" s="40" t="str">
        <f t="shared" si="17"/>
        <v/>
      </c>
      <c r="B486" s="40"/>
      <c r="C486" s="40"/>
      <c r="D486" s="40"/>
      <c r="E486" s="40"/>
      <c r="F486"/>
      <c r="G486"/>
      <c r="H486"/>
      <c r="I486" s="37"/>
      <c r="J486" s="37"/>
      <c r="K486" s="37"/>
      <c r="L486"/>
      <c r="M486" s="37"/>
      <c r="N486"/>
      <c r="O486"/>
      <c r="P486"/>
      <c r="Q486"/>
      <c r="R486"/>
      <c r="S486"/>
      <c r="T486"/>
      <c r="U486"/>
      <c r="V486"/>
      <c r="W486"/>
      <c r="X486"/>
      <c r="Y486"/>
      <c r="Z486"/>
      <c r="AA486"/>
      <c r="AB486"/>
      <c r="AC486"/>
      <c r="AD486"/>
      <c r="AE486"/>
      <c r="AF486"/>
      <c r="AG486"/>
      <c r="AH486"/>
      <c r="AI486"/>
      <c r="AJ486"/>
      <c r="AK486" s="37"/>
      <c r="AL486"/>
      <c r="AM486"/>
      <c r="AN486"/>
      <c r="AO486" s="37"/>
      <c r="AP486"/>
      <c r="AQ486" s="37"/>
      <c r="AR486" s="37"/>
      <c r="AS486" s="37"/>
      <c r="AT486"/>
      <c r="AU486"/>
      <c r="AV486" s="37"/>
      <c r="AW486" s="37"/>
      <c r="AX486"/>
      <c r="AY486"/>
      <c r="AZ486" s="37"/>
      <c r="BA486"/>
      <c r="BB486"/>
      <c r="BC486" s="37"/>
      <c r="BD486" s="37"/>
      <c r="BE486"/>
      <c r="BF486"/>
      <c r="BG486" s="37"/>
      <c r="BH486"/>
      <c r="BI486"/>
      <c r="BJ486"/>
      <c r="BK486" s="37"/>
      <c r="BL486"/>
      <c r="BM486" s="37"/>
      <c r="BN486" s="37"/>
      <c r="BO486"/>
      <c r="BP486"/>
      <c r="BQ486"/>
      <c r="BR486" s="37"/>
      <c r="BS486" s="41"/>
    </row>
    <row r="487" spans="1:71" x14ac:dyDescent="0.2">
      <c r="A487" s="40" t="str">
        <f t="shared" si="17"/>
        <v/>
      </c>
      <c r="B487" s="40"/>
      <c r="C487" s="40"/>
      <c r="D487" s="40"/>
      <c r="E487" s="40"/>
      <c r="F487"/>
      <c r="G487"/>
      <c r="H487"/>
      <c r="I487"/>
      <c r="J487"/>
      <c r="K487"/>
      <c r="L487"/>
      <c r="M487"/>
      <c r="N487"/>
      <c r="O487"/>
      <c r="P487"/>
      <c r="Q487"/>
      <c r="R487"/>
      <c r="S487"/>
      <c r="T487"/>
      <c r="U487"/>
      <c r="V487"/>
      <c r="W487"/>
      <c r="X487"/>
      <c r="Y487"/>
      <c r="Z487"/>
      <c r="AA487"/>
      <c r="AB487"/>
      <c r="AC487"/>
      <c r="AD487"/>
      <c r="AE487"/>
      <c r="AF487"/>
      <c r="AG487"/>
      <c r="AH487"/>
      <c r="AI487"/>
      <c r="AJ487" s="37"/>
      <c r="AK487"/>
      <c r="AL487"/>
      <c r="AM487"/>
      <c r="AN487"/>
      <c r="AO487"/>
      <c r="AP487"/>
      <c r="AQ487"/>
      <c r="AR487"/>
      <c r="AS487"/>
      <c r="AT487"/>
      <c r="AU487"/>
      <c r="AV487" s="37"/>
      <c r="AW487"/>
      <c r="AX487"/>
      <c r="AY487"/>
      <c r="AZ487"/>
      <c r="BA487"/>
      <c r="BB487"/>
      <c r="BC487" s="37"/>
      <c r="BD487"/>
      <c r="BE487"/>
      <c r="BF487"/>
      <c r="BG487"/>
      <c r="BH487"/>
      <c r="BI487"/>
      <c r="BJ487"/>
      <c r="BK487"/>
      <c r="BL487" s="37"/>
      <c r="BM487" s="37"/>
      <c r="BN487"/>
      <c r="BO487"/>
      <c r="BP487"/>
      <c r="BQ487"/>
      <c r="BR487" s="37"/>
      <c r="BS487" s="41"/>
    </row>
    <row r="488" spans="1:71" x14ac:dyDescent="0.2">
      <c r="A488" s="40" t="str">
        <f t="shared" si="17"/>
        <v/>
      </c>
      <c r="B488" s="40"/>
      <c r="C488" s="40"/>
      <c r="D488" s="40"/>
      <c r="E488" s="40"/>
      <c r="F488"/>
      <c r="G488"/>
      <c r="H488"/>
      <c r="I488"/>
      <c r="J488"/>
      <c r="K488"/>
      <c r="L488"/>
      <c r="M488"/>
      <c r="N488" s="37"/>
      <c r="O488"/>
      <c r="P488"/>
      <c r="Q488"/>
      <c r="R488"/>
      <c r="S488"/>
      <c r="T488"/>
      <c r="U488"/>
      <c r="V488"/>
      <c r="W488"/>
      <c r="X488"/>
      <c r="Y488"/>
      <c r="Z488"/>
      <c r="AA488"/>
      <c r="AB488"/>
      <c r="AC488"/>
      <c r="AD488"/>
      <c r="AE488"/>
      <c r="AF488"/>
      <c r="AG488"/>
      <c r="AH488"/>
      <c r="AI488"/>
      <c r="AJ488"/>
      <c r="AK488"/>
      <c r="AL488"/>
      <c r="AM488"/>
      <c r="AN488"/>
      <c r="AO488"/>
      <c r="AP488"/>
      <c r="AQ488"/>
      <c r="AR488"/>
      <c r="AS488"/>
      <c r="AT488" s="37"/>
      <c r="AU488"/>
      <c r="AV488"/>
      <c r="AW488"/>
      <c r="AX488" s="37"/>
      <c r="AY488"/>
      <c r="AZ488"/>
      <c r="BA488" s="37"/>
      <c r="BB488"/>
      <c r="BC488" s="37"/>
      <c r="BD488"/>
      <c r="BE488"/>
      <c r="BF488"/>
      <c r="BG488"/>
      <c r="BH488"/>
      <c r="BI488" s="37"/>
      <c r="BJ488"/>
      <c r="BK488" s="37"/>
      <c r="BL488"/>
      <c r="BM488" s="37"/>
      <c r="BN488"/>
      <c r="BO488"/>
      <c r="BP488"/>
      <c r="BQ488"/>
      <c r="BR488" s="37"/>
      <c r="BS488" s="41"/>
    </row>
    <row r="489" spans="1:71" x14ac:dyDescent="0.2">
      <c r="A489" s="40" t="str">
        <f t="shared" si="17"/>
        <v/>
      </c>
      <c r="B489" s="40"/>
      <c r="C489" s="40"/>
      <c r="D489" s="40"/>
      <c r="E489" s="54"/>
      <c r="F489"/>
      <c r="G489" s="37"/>
      <c r="H489" s="37"/>
      <c r="I489" s="37"/>
      <c r="J489" s="37"/>
      <c r="K489" s="37"/>
      <c r="L489" s="37"/>
      <c r="M489" s="37"/>
      <c r="N489" s="37"/>
      <c r="O489" s="37"/>
      <c r="P489"/>
      <c r="Q489" s="37"/>
      <c r="R489" s="37"/>
      <c r="S489"/>
      <c r="T489"/>
      <c r="U489" s="37"/>
      <c r="V489" s="37"/>
      <c r="W489"/>
      <c r="X489" s="37"/>
      <c r="Y489" s="37"/>
      <c r="Z489" s="37"/>
      <c r="AA489" s="37"/>
      <c r="AB489"/>
      <c r="AC489" s="37"/>
      <c r="AD489"/>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c r="BO489" s="37"/>
      <c r="BP489"/>
      <c r="BQ489"/>
      <c r="BR489" s="37"/>
      <c r="BS489" s="41"/>
    </row>
    <row r="490" spans="1:71" x14ac:dyDescent="0.2">
      <c r="A490" s="40" t="str">
        <f t="shared" si="17"/>
        <v/>
      </c>
      <c r="B490" s="40"/>
      <c r="C490" s="40"/>
      <c r="D490" s="40"/>
      <c r="E490" s="40"/>
      <c r="F490"/>
      <c r="G490"/>
      <c r="H490"/>
      <c r="I490"/>
      <c r="J490"/>
      <c r="K490"/>
      <c r="L490"/>
      <c r="M490"/>
      <c r="N490"/>
      <c r="O490"/>
      <c r="P490"/>
      <c r="Q490"/>
      <c r="R490"/>
      <c r="S490" s="37"/>
      <c r="T490"/>
      <c r="U490"/>
      <c r="V490"/>
      <c r="W490"/>
      <c r="X490" s="37"/>
      <c r="Y490"/>
      <c r="Z490"/>
      <c r="AA490"/>
      <c r="AB490"/>
      <c r="AC490"/>
      <c r="AD490"/>
      <c r="AE490"/>
      <c r="AF490"/>
      <c r="AG490"/>
      <c r="AH490"/>
      <c r="AI490"/>
      <c r="AJ490" s="37"/>
      <c r="AK490" s="37"/>
      <c r="AL490" s="37"/>
      <c r="AM490"/>
      <c r="AN490"/>
      <c r="AO490" s="37"/>
      <c r="AP490" s="37"/>
      <c r="AQ490" s="37"/>
      <c r="AR490" s="37"/>
      <c r="AS490"/>
      <c r="AT490" s="37"/>
      <c r="AU490"/>
      <c r="AV490" s="37"/>
      <c r="AW490" s="37"/>
      <c r="AX490" s="37"/>
      <c r="AY490"/>
      <c r="AZ490" s="37"/>
      <c r="BA490" s="37"/>
      <c r="BB490" s="37"/>
      <c r="BC490" s="37"/>
      <c r="BD490" s="37"/>
      <c r="BE490" s="37"/>
      <c r="BF490" s="37"/>
      <c r="BG490" s="37"/>
      <c r="BH490" s="37"/>
      <c r="BI490" s="37"/>
      <c r="BJ490" s="37"/>
      <c r="BK490" s="37"/>
      <c r="BL490"/>
      <c r="BM490" s="37"/>
      <c r="BN490"/>
      <c r="BO490"/>
      <c r="BP490"/>
      <c r="BQ490"/>
      <c r="BR490" s="37"/>
      <c r="BS490" s="41"/>
    </row>
    <row r="491" spans="1:71" x14ac:dyDescent="0.2">
      <c r="A491" s="40" t="str">
        <f t="shared" si="17"/>
        <v/>
      </c>
      <c r="B491" s="40"/>
      <c r="C491" s="40"/>
      <c r="D491" s="40"/>
      <c r="E491" s="40"/>
      <c r="F491"/>
      <c r="G491" s="37"/>
      <c r="H491" s="37"/>
      <c r="I491" s="37"/>
      <c r="J491"/>
      <c r="K491" s="37"/>
      <c r="L491"/>
      <c r="M491"/>
      <c r="N491" s="37"/>
      <c r="O491"/>
      <c r="P491"/>
      <c r="Q491" s="37"/>
      <c r="R491"/>
      <c r="S491" s="37"/>
      <c r="T491"/>
      <c r="U491"/>
      <c r="V491"/>
      <c r="W491"/>
      <c r="X491"/>
      <c r="Y491"/>
      <c r="Z491" s="37"/>
      <c r="AA491"/>
      <c r="AB491"/>
      <c r="AC491"/>
      <c r="AD491"/>
      <c r="AE491" s="37"/>
      <c r="AF491" s="37"/>
      <c r="AG491"/>
      <c r="AH491"/>
      <c r="AI491"/>
      <c r="AJ491" s="37"/>
      <c r="AK491"/>
      <c r="AL491" s="37"/>
      <c r="AM491" s="37"/>
      <c r="AN491"/>
      <c r="AO491" s="37"/>
      <c r="AP491" s="37"/>
      <c r="AQ491" s="37"/>
      <c r="AR491" s="37"/>
      <c r="AS491" s="37"/>
      <c r="AT491" s="37"/>
      <c r="AU491" s="37"/>
      <c r="AV491" s="37"/>
      <c r="AW491" s="37"/>
      <c r="AX491" s="37"/>
      <c r="AY491" s="37"/>
      <c r="AZ491" s="37"/>
      <c r="BA491" s="37"/>
      <c r="BB491"/>
      <c r="BC491" s="37"/>
      <c r="BD491" s="37"/>
      <c r="BE491"/>
      <c r="BF491"/>
      <c r="BG491" s="37"/>
      <c r="BH491"/>
      <c r="BI491" s="37"/>
      <c r="BJ491" s="37"/>
      <c r="BK491" s="37"/>
      <c r="BL491"/>
      <c r="BM491" s="37"/>
      <c r="BN491"/>
      <c r="BO491"/>
      <c r="BP491"/>
      <c r="BQ491"/>
      <c r="BR491" s="37"/>
      <c r="BS491" s="41"/>
    </row>
    <row r="492" spans="1:71" x14ac:dyDescent="0.2">
      <c r="A492" s="40" t="str">
        <f t="shared" si="17"/>
        <v/>
      </c>
      <c r="B492" s="40"/>
      <c r="C492" s="40"/>
      <c r="D492" s="40"/>
      <c r="E492" s="40"/>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s="37"/>
      <c r="BA492"/>
      <c r="BB492"/>
      <c r="BC492"/>
      <c r="BD492"/>
      <c r="BE492"/>
      <c r="BF492"/>
      <c r="BG492"/>
      <c r="BH492"/>
      <c r="BI492"/>
      <c r="BJ492"/>
      <c r="BK492"/>
      <c r="BL492"/>
      <c r="BM492"/>
      <c r="BN492"/>
      <c r="BO492"/>
      <c r="BP492"/>
      <c r="BQ492"/>
      <c r="BR492"/>
      <c r="BS492" s="41"/>
    </row>
    <row r="493" spans="1:71" x14ac:dyDescent="0.2">
      <c r="A493" s="40" t="str">
        <f t="shared" si="17"/>
        <v/>
      </c>
      <c r="B493" s="40"/>
      <c r="C493" s="40"/>
      <c r="D493" s="40"/>
      <c r="E493" s="40"/>
      <c r="F493" s="37"/>
      <c r="G493" s="37"/>
      <c r="H493" s="37"/>
      <c r="I493" s="37"/>
      <c r="J493" s="37"/>
      <c r="K493" s="37"/>
      <c r="L493" s="37"/>
      <c r="M493" s="37"/>
      <c r="N493" s="37"/>
      <c r="O493"/>
      <c r="P493"/>
      <c r="Q493"/>
      <c r="R493"/>
      <c r="S493" s="37"/>
      <c r="T493"/>
      <c r="U493" s="37"/>
      <c r="V493" s="37"/>
      <c r="W493" s="37"/>
      <c r="X493" s="37"/>
      <c r="Y493"/>
      <c r="Z493"/>
      <c r="AA493"/>
      <c r="AB493"/>
      <c r="AC493"/>
      <c r="AD493"/>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c r="BP493"/>
      <c r="BQ493"/>
      <c r="BR493" s="37"/>
      <c r="BS493" s="41"/>
    </row>
    <row r="494" spans="1:71" x14ac:dyDescent="0.2">
      <c r="A494" s="40" t="str">
        <f t="shared" si="17"/>
        <v/>
      </c>
      <c r="B494" s="40"/>
      <c r="C494" s="40"/>
      <c r="D494" s="40"/>
      <c r="E494" s="40"/>
      <c r="F494"/>
      <c r="G494"/>
      <c r="H494"/>
      <c r="I494"/>
      <c r="J494"/>
      <c r="K494" s="37"/>
      <c r="L494"/>
      <c r="M494"/>
      <c r="N494" s="37"/>
      <c r="O494"/>
      <c r="P494"/>
      <c r="Q494"/>
      <c r="R494"/>
      <c r="S494"/>
      <c r="T494"/>
      <c r="U494"/>
      <c r="V494"/>
      <c r="W494"/>
      <c r="X494" s="37"/>
      <c r="Y494"/>
      <c r="Z494"/>
      <c r="AA494"/>
      <c r="AB494"/>
      <c r="AC494"/>
      <c r="AD494"/>
      <c r="AE494"/>
      <c r="AF494"/>
      <c r="AG494"/>
      <c r="AH494"/>
      <c r="AI494"/>
      <c r="AJ494"/>
      <c r="AK494"/>
      <c r="AL494"/>
      <c r="AM494"/>
      <c r="AN494"/>
      <c r="AO494"/>
      <c r="AP494" s="37"/>
      <c r="AQ494"/>
      <c r="AR494"/>
      <c r="AS494"/>
      <c r="AT494"/>
      <c r="AU494"/>
      <c r="AV494"/>
      <c r="AW494"/>
      <c r="AX494"/>
      <c r="AY494"/>
      <c r="AZ494"/>
      <c r="BA494"/>
      <c r="BB494"/>
      <c r="BC494" s="37"/>
      <c r="BD494"/>
      <c r="BE494"/>
      <c r="BF494"/>
      <c r="BG494"/>
      <c r="BH494"/>
      <c r="BI494" s="37"/>
      <c r="BJ494" s="37"/>
      <c r="BK494"/>
      <c r="BL494"/>
      <c r="BM494" s="37"/>
      <c r="BN494"/>
      <c r="BO494"/>
      <c r="BP494"/>
      <c r="BQ494"/>
      <c r="BR494"/>
      <c r="BS494" s="41"/>
    </row>
    <row r="495" spans="1:71" x14ac:dyDescent="0.2">
      <c r="A495" s="40" t="str">
        <f t="shared" si="17"/>
        <v/>
      </c>
      <c r="B495" s="40"/>
      <c r="C495" s="40"/>
      <c r="D495" s="40"/>
      <c r="E495" s="40"/>
      <c r="F495"/>
      <c r="G495"/>
      <c r="H495"/>
      <c r="I495"/>
      <c r="J495"/>
      <c r="K495"/>
      <c r="L495" s="37"/>
      <c r="M495"/>
      <c r="N495"/>
      <c r="O495"/>
      <c r="P495"/>
      <c r="Q495"/>
      <c r="R495"/>
      <c r="S495"/>
      <c r="T495"/>
      <c r="U495"/>
      <c r="V495"/>
      <c r="W495" s="37"/>
      <c r="X495"/>
      <c r="Y495"/>
      <c r="Z495"/>
      <c r="AA495"/>
      <c r="AB495"/>
      <c r="AC495"/>
      <c r="AD495"/>
      <c r="AE495"/>
      <c r="AF495"/>
      <c r="AG495"/>
      <c r="AH495"/>
      <c r="AI495"/>
      <c r="AJ495"/>
      <c r="AK495"/>
      <c r="AL495" s="37"/>
      <c r="AM495"/>
      <c r="AN495"/>
      <c r="AO495"/>
      <c r="AP495"/>
      <c r="AQ495"/>
      <c r="AR495"/>
      <c r="AS495"/>
      <c r="AT495"/>
      <c r="AU495"/>
      <c r="AV495" s="37"/>
      <c r="AW495"/>
      <c r="AX495"/>
      <c r="AY495"/>
      <c r="AZ495" s="37"/>
      <c r="BA495"/>
      <c r="BB495"/>
      <c r="BC495"/>
      <c r="BD495" s="37"/>
      <c r="BE495"/>
      <c r="BF495"/>
      <c r="BG495"/>
      <c r="BH495"/>
      <c r="BI495"/>
      <c r="BJ495"/>
      <c r="BK495"/>
      <c r="BL495"/>
      <c r="BM495"/>
      <c r="BN495"/>
      <c r="BO495"/>
      <c r="BP495"/>
      <c r="BQ495"/>
      <c r="BR495"/>
      <c r="BS495" s="41"/>
    </row>
    <row r="496" spans="1:71" x14ac:dyDescent="0.2">
      <c r="A496" s="40" t="str">
        <f t="shared" si="17"/>
        <v/>
      </c>
      <c r="B496" s="40"/>
      <c r="C496" s="40"/>
      <c r="D496" s="40"/>
      <c r="E496" s="40"/>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s="37"/>
      <c r="BC496" s="37"/>
      <c r="BD496"/>
      <c r="BE496"/>
      <c r="BF496"/>
      <c r="BG496"/>
      <c r="BH496"/>
      <c r="BI496"/>
      <c r="BJ496"/>
      <c r="BK496"/>
      <c r="BL496"/>
      <c r="BM496"/>
      <c r="BN496"/>
      <c r="BO496"/>
      <c r="BP496"/>
      <c r="BQ496"/>
      <c r="BR496"/>
      <c r="BS496" s="41"/>
    </row>
    <row r="497" spans="1:71" x14ac:dyDescent="0.2">
      <c r="A497" s="40" t="str">
        <f t="shared" si="17"/>
        <v/>
      </c>
      <c r="B497" s="40"/>
      <c r="C497" s="40"/>
      <c r="D497" s="40"/>
      <c r="E497" s="40"/>
      <c r="F497"/>
      <c r="G497"/>
      <c r="H497"/>
      <c r="I497" s="37"/>
      <c r="J497"/>
      <c r="K497"/>
      <c r="L497" s="37"/>
      <c r="M497" s="37"/>
      <c r="N497"/>
      <c r="O497"/>
      <c r="P497"/>
      <c r="Q497"/>
      <c r="R497"/>
      <c r="S497"/>
      <c r="T497"/>
      <c r="U497"/>
      <c r="V497"/>
      <c r="W497" s="37"/>
      <c r="X497" s="37"/>
      <c r="Y497"/>
      <c r="Z497"/>
      <c r="AA497"/>
      <c r="AB497"/>
      <c r="AC497"/>
      <c r="AD497"/>
      <c r="AE497" s="37"/>
      <c r="AF497" s="37"/>
      <c r="AG497"/>
      <c r="AH497"/>
      <c r="AI497"/>
      <c r="AJ497" s="37"/>
      <c r="AK497" s="37"/>
      <c r="AL497" s="37"/>
      <c r="AM497" s="37"/>
      <c r="AN497"/>
      <c r="AO497"/>
      <c r="AP497" s="37"/>
      <c r="AQ497"/>
      <c r="AR497" s="37"/>
      <c r="AS497" s="37"/>
      <c r="AT497"/>
      <c r="AU497"/>
      <c r="AV497" s="37"/>
      <c r="AW497"/>
      <c r="AX497"/>
      <c r="AY497"/>
      <c r="AZ497" s="37"/>
      <c r="BA497"/>
      <c r="BB497" s="37"/>
      <c r="BC497" s="37"/>
      <c r="BD497"/>
      <c r="BE497"/>
      <c r="BF497"/>
      <c r="BG497" s="37"/>
      <c r="BH497"/>
      <c r="BI497"/>
      <c r="BJ497"/>
      <c r="BK497"/>
      <c r="BL497"/>
      <c r="BM497" s="37"/>
      <c r="BN497" s="37"/>
      <c r="BO497"/>
      <c r="BP497"/>
      <c r="BQ497"/>
      <c r="BR497" s="37"/>
      <c r="BS497" s="41"/>
    </row>
    <row r="498" spans="1:71" x14ac:dyDescent="0.2">
      <c r="A498" s="40" t="str">
        <f t="shared" si="17"/>
        <v/>
      </c>
      <c r="B498" s="40"/>
      <c r="C498" s="40"/>
      <c r="D498" s="40"/>
      <c r="E498" s="40"/>
      <c r="F498"/>
      <c r="G498"/>
      <c r="H498"/>
      <c r="I498" s="37"/>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s="37"/>
      <c r="AQ498"/>
      <c r="AR498"/>
      <c r="AS498"/>
      <c r="AT498"/>
      <c r="AU498"/>
      <c r="AV498"/>
      <c r="AW498"/>
      <c r="AX498"/>
      <c r="AY498"/>
      <c r="AZ498"/>
      <c r="BA498"/>
      <c r="BB498"/>
      <c r="BC498"/>
      <c r="BD498"/>
      <c r="BE498"/>
      <c r="BF498"/>
      <c r="BG498"/>
      <c r="BH498"/>
      <c r="BI498"/>
      <c r="BJ498"/>
      <c r="BK498"/>
      <c r="BL498"/>
      <c r="BM498"/>
      <c r="BN498"/>
      <c r="BO498"/>
      <c r="BP498"/>
      <c r="BQ498"/>
      <c r="BR498"/>
      <c r="BS498" s="41"/>
    </row>
    <row r="499" spans="1:71" x14ac:dyDescent="0.2">
      <c r="A499" s="40" t="str">
        <f t="shared" si="17"/>
        <v/>
      </c>
      <c r="B499" s="40"/>
      <c r="C499" s="40"/>
      <c r="D499" s="40"/>
      <c r="E499" s="40"/>
      <c r="F499"/>
      <c r="G499"/>
      <c r="H499"/>
      <c r="I499" s="37"/>
      <c r="J499"/>
      <c r="K499"/>
      <c r="L499"/>
      <c r="M499" s="37"/>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s="37"/>
      <c r="AW499"/>
      <c r="AX499"/>
      <c r="AY499"/>
      <c r="AZ499" s="37"/>
      <c r="BA499" s="37"/>
      <c r="BB499" s="37"/>
      <c r="BC499" s="37"/>
      <c r="BD499"/>
      <c r="BE499"/>
      <c r="BF499"/>
      <c r="BG499"/>
      <c r="BH499" s="37"/>
      <c r="BI499" s="37"/>
      <c r="BJ499"/>
      <c r="BK499" s="37"/>
      <c r="BL499"/>
      <c r="BM499" s="37"/>
      <c r="BN499"/>
      <c r="BO499"/>
      <c r="BP499"/>
      <c r="BQ499"/>
      <c r="BR499"/>
      <c r="BS499" s="41"/>
    </row>
    <row r="500" spans="1:71" x14ac:dyDescent="0.2">
      <c r="A500" s="40" t="str">
        <f t="shared" si="17"/>
        <v/>
      </c>
      <c r="B500" s="40"/>
      <c r="C500" s="40"/>
      <c r="D500" s="40"/>
      <c r="E500" s="40"/>
      <c r="F500"/>
      <c r="G500"/>
      <c r="H500"/>
      <c r="I500"/>
      <c r="J500"/>
      <c r="K500"/>
      <c r="L500" s="37"/>
      <c r="M500"/>
      <c r="N500"/>
      <c r="O500"/>
      <c r="P500"/>
      <c r="Q500"/>
      <c r="R500"/>
      <c r="S500"/>
      <c r="T500"/>
      <c r="U500"/>
      <c r="V500"/>
      <c r="W500"/>
      <c r="X500"/>
      <c r="Y500"/>
      <c r="Z500"/>
      <c r="AA500"/>
      <c r="AB500"/>
      <c r="AC500"/>
      <c r="AD500"/>
      <c r="AE500"/>
      <c r="AF500"/>
      <c r="AG500"/>
      <c r="AH500"/>
      <c r="AI500"/>
      <c r="AJ500" s="37"/>
      <c r="AK500"/>
      <c r="AL500"/>
      <c r="AM500"/>
      <c r="AN500"/>
      <c r="AO500"/>
      <c r="AP500"/>
      <c r="AQ500"/>
      <c r="AR500"/>
      <c r="AS500"/>
      <c r="AT500"/>
      <c r="AU500"/>
      <c r="AV500"/>
      <c r="AW500"/>
      <c r="AX500"/>
      <c r="AY500"/>
      <c r="AZ500"/>
      <c r="BA500"/>
      <c r="BB500"/>
      <c r="BC500" s="37"/>
      <c r="BD500"/>
      <c r="BE500" s="37"/>
      <c r="BF500"/>
      <c r="BG500"/>
      <c r="BH500"/>
      <c r="BI500"/>
      <c r="BJ500"/>
      <c r="BK500"/>
      <c r="BL500"/>
      <c r="BM500"/>
      <c r="BN500"/>
      <c r="BO500"/>
      <c r="BP500"/>
      <c r="BQ500"/>
      <c r="BR500"/>
      <c r="BS500" s="41"/>
    </row>
    <row r="501" spans="1:71" x14ac:dyDescent="0.2">
      <c r="A501" s="40" t="str">
        <f t="shared" si="17"/>
        <v/>
      </c>
      <c r="B501" s="40"/>
      <c r="C501" s="40"/>
      <c r="D501" s="40"/>
      <c r="E501" s="40"/>
      <c r="F501" s="37"/>
      <c r="G501" s="37"/>
      <c r="H501" s="37"/>
      <c r="I501" s="37"/>
      <c r="J501" s="37"/>
      <c r="K501" s="37"/>
      <c r="L501" s="37"/>
      <c r="M501" s="37"/>
      <c r="N501" s="37"/>
      <c r="O501" s="37"/>
      <c r="P501"/>
      <c r="Q501"/>
      <c r="R501" s="37"/>
      <c r="S501" s="37"/>
      <c r="T501"/>
      <c r="U501"/>
      <c r="V501" s="37"/>
      <c r="W501" s="37"/>
      <c r="X501" s="37"/>
      <c r="Y501"/>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c r="BQ501"/>
      <c r="BR501" s="37"/>
      <c r="BS501" s="41"/>
    </row>
    <row r="502" spans="1:71" x14ac:dyDescent="0.2">
      <c r="A502" s="40" t="str">
        <f t="shared" si="17"/>
        <v/>
      </c>
      <c r="B502" s="40"/>
      <c r="C502" s="40"/>
      <c r="D502" s="40"/>
      <c r="E502" s="40"/>
      <c r="F502"/>
      <c r="G502"/>
      <c r="H502"/>
      <c r="I502" s="37"/>
      <c r="J502"/>
      <c r="K502"/>
      <c r="L502"/>
      <c r="M502"/>
      <c r="N502"/>
      <c r="O502"/>
      <c r="P502"/>
      <c r="Q502"/>
      <c r="R502"/>
      <c r="S502"/>
      <c r="T502"/>
      <c r="U502"/>
      <c r="V502"/>
      <c r="W502"/>
      <c r="X502"/>
      <c r="Y502"/>
      <c r="Z502"/>
      <c r="AA502"/>
      <c r="AB502"/>
      <c r="AC502"/>
      <c r="AD502"/>
      <c r="AE502"/>
      <c r="AF502"/>
      <c r="AG502"/>
      <c r="AH502"/>
      <c r="AI502"/>
      <c r="AJ502"/>
      <c r="AK502"/>
      <c r="AL502" s="37"/>
      <c r="AM502" s="37"/>
      <c r="AN502"/>
      <c r="AO502" s="37"/>
      <c r="AP502"/>
      <c r="AQ502"/>
      <c r="AR502"/>
      <c r="AS502"/>
      <c r="AT502"/>
      <c r="AU502"/>
      <c r="AV502" s="37"/>
      <c r="AW502"/>
      <c r="AX502"/>
      <c r="AY502"/>
      <c r="AZ502" s="37"/>
      <c r="BA502" s="37"/>
      <c r="BB502"/>
      <c r="BC502" s="37"/>
      <c r="BD502"/>
      <c r="BE502"/>
      <c r="BF502"/>
      <c r="BG502"/>
      <c r="BH502"/>
      <c r="BI502" s="37"/>
      <c r="BJ502"/>
      <c r="BK502" s="37"/>
      <c r="BL502"/>
      <c r="BM502" s="37"/>
      <c r="BN502"/>
      <c r="BO502"/>
      <c r="BP502"/>
      <c r="BQ502"/>
      <c r="BR502"/>
      <c r="BS502" s="41"/>
    </row>
    <row r="503" spans="1:71" x14ac:dyDescent="0.2">
      <c r="A503" s="40" t="str">
        <f t="shared" si="17"/>
        <v/>
      </c>
      <c r="B503" s="40"/>
      <c r="C503" s="40"/>
      <c r="D503" s="40"/>
      <c r="E503" s="40"/>
      <c r="F503"/>
      <c r="G503"/>
      <c r="H503"/>
      <c r="I503"/>
      <c r="J503"/>
      <c r="K503"/>
      <c r="L503"/>
      <c r="M503"/>
      <c r="N503" s="37"/>
      <c r="O503"/>
      <c r="P503"/>
      <c r="Q503"/>
      <c r="R503"/>
      <c r="S503"/>
      <c r="T503"/>
      <c r="U503"/>
      <c r="V503"/>
      <c r="W503"/>
      <c r="X503"/>
      <c r="Y503"/>
      <c r="Z503"/>
      <c r="AA503"/>
      <c r="AB503"/>
      <c r="AC503"/>
      <c r="AD503"/>
      <c r="AE503"/>
      <c r="AF503"/>
      <c r="AG503"/>
      <c r="AH503"/>
      <c r="AI503" s="37"/>
      <c r="AJ503"/>
      <c r="AK503" s="37"/>
      <c r="AL503" s="37"/>
      <c r="AM503"/>
      <c r="AN503"/>
      <c r="AO503" s="37"/>
      <c r="AP503" s="37"/>
      <c r="AQ503"/>
      <c r="AR503" s="37"/>
      <c r="AS503" s="37"/>
      <c r="AT503"/>
      <c r="AU503" s="37"/>
      <c r="AV503" s="37"/>
      <c r="AW503" s="37"/>
      <c r="AX503" s="37"/>
      <c r="AY503" s="37"/>
      <c r="AZ503" s="37"/>
      <c r="BA503" s="37"/>
      <c r="BB503" s="37"/>
      <c r="BC503" s="37"/>
      <c r="BD503" s="37"/>
      <c r="BE503" s="37"/>
      <c r="BF503" s="37"/>
      <c r="BG503" s="37"/>
      <c r="BH503"/>
      <c r="BI503" s="37"/>
      <c r="BJ503"/>
      <c r="BK503" s="37"/>
      <c r="BL503"/>
      <c r="BM503" s="37"/>
      <c r="BN503"/>
      <c r="BO503"/>
      <c r="BP503"/>
      <c r="BQ503"/>
      <c r="BR503" s="37"/>
      <c r="BS503" s="41"/>
    </row>
    <row r="504" spans="1:71" x14ac:dyDescent="0.2">
      <c r="A504" s="40" t="str">
        <f t="shared" si="17"/>
        <v/>
      </c>
      <c r="B504" s="40"/>
      <c r="C504" s="40"/>
      <c r="D504" s="40"/>
      <c r="E504" s="40"/>
      <c r="F504"/>
      <c r="G504" s="37"/>
      <c r="H504"/>
      <c r="I504"/>
      <c r="J504"/>
      <c r="K504" s="37"/>
      <c r="L504" s="37"/>
      <c r="M504"/>
      <c r="N504"/>
      <c r="O504"/>
      <c r="P504"/>
      <c r="Q504" s="37"/>
      <c r="R504"/>
      <c r="S504" s="37"/>
      <c r="T504"/>
      <c r="U504"/>
      <c r="V504"/>
      <c r="W504" s="37"/>
      <c r="X504"/>
      <c r="Y504"/>
      <c r="Z504"/>
      <c r="AA504"/>
      <c r="AB504"/>
      <c r="AC504" s="37"/>
      <c r="AD504"/>
      <c r="AE504"/>
      <c r="AF504" s="37"/>
      <c r="AG504"/>
      <c r="AH504"/>
      <c r="AI504"/>
      <c r="AJ504"/>
      <c r="AK504" s="37"/>
      <c r="AL504"/>
      <c r="AM504"/>
      <c r="AN504"/>
      <c r="AO504" s="37"/>
      <c r="AP504"/>
      <c r="AQ504"/>
      <c r="AR504"/>
      <c r="AS504" s="37"/>
      <c r="AT504" s="37"/>
      <c r="AU504"/>
      <c r="AV504" s="37"/>
      <c r="AW504" s="37"/>
      <c r="AX504" s="37"/>
      <c r="AY504" s="37"/>
      <c r="AZ504" s="37"/>
      <c r="BA504" s="37"/>
      <c r="BB504" s="37"/>
      <c r="BC504" s="37"/>
      <c r="BD504" s="37"/>
      <c r="BE504" s="37"/>
      <c r="BF504"/>
      <c r="BG504"/>
      <c r="BH504"/>
      <c r="BI504"/>
      <c r="BJ504"/>
      <c r="BK504" s="37"/>
      <c r="BL504"/>
      <c r="BM504" s="37"/>
      <c r="BN504"/>
      <c r="BO504"/>
      <c r="BP504"/>
      <c r="BQ504" s="37"/>
      <c r="BR504" s="37"/>
      <c r="BS504" s="41"/>
    </row>
    <row r="505" spans="1:71" x14ac:dyDescent="0.2">
      <c r="A505" s="40" t="str">
        <f t="shared" si="17"/>
        <v/>
      </c>
      <c r="B505" s="40"/>
      <c r="C505" s="40"/>
      <c r="D505" s="40"/>
      <c r="E505" s="40"/>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s="37"/>
      <c r="AS505"/>
      <c r="AT505"/>
      <c r="AU505"/>
      <c r="AV505"/>
      <c r="AW505"/>
      <c r="AX505"/>
      <c r="AY505"/>
      <c r="AZ505"/>
      <c r="BA505"/>
      <c r="BB505"/>
      <c r="BC505"/>
      <c r="BD505"/>
      <c r="BE505"/>
      <c r="BF505"/>
      <c r="BG505"/>
      <c r="BH505"/>
      <c r="BI505"/>
      <c r="BJ505"/>
      <c r="BK505"/>
      <c r="BL505"/>
      <c r="BM505"/>
      <c r="BN505"/>
      <c r="BO505"/>
      <c r="BP505"/>
      <c r="BQ505"/>
      <c r="BR505"/>
      <c r="BS505" s="41"/>
    </row>
    <row r="506" spans="1:71" x14ac:dyDescent="0.2">
      <c r="A506" s="40" t="str">
        <f t="shared" si="17"/>
        <v/>
      </c>
      <c r="B506" s="40"/>
      <c r="C506" s="40"/>
      <c r="D506" s="40"/>
      <c r="E506" s="54"/>
      <c r="F506" s="37"/>
      <c r="G506" s="37"/>
      <c r="H506" s="37"/>
      <c r="I506" s="37"/>
      <c r="J506" s="37"/>
      <c r="K506" s="37"/>
      <c r="L506" s="37"/>
      <c r="M506" s="37"/>
      <c r="N506" s="37"/>
      <c r="O506"/>
      <c r="P506"/>
      <c r="Q506"/>
      <c r="R506"/>
      <c r="S506"/>
      <c r="T506" s="37"/>
      <c r="U506"/>
      <c r="V506"/>
      <c r="W506"/>
      <c r="X506" s="37"/>
      <c r="Y506"/>
      <c r="Z506" s="37"/>
      <c r="AA506"/>
      <c r="AB506"/>
      <c r="AC506" s="37"/>
      <c r="AD506"/>
      <c r="AE506" s="37"/>
      <c r="AF506"/>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c r="BO506"/>
      <c r="BP506"/>
      <c r="BQ506"/>
      <c r="BR506" s="37"/>
      <c r="BS506" s="41"/>
    </row>
    <row r="507" spans="1:71" x14ac:dyDescent="0.2">
      <c r="A507" s="40" t="str">
        <f t="shared" si="17"/>
        <v/>
      </c>
      <c r="B507" s="40"/>
      <c r="C507" s="40"/>
      <c r="D507" s="40"/>
      <c r="E507" s="40"/>
      <c r="F507"/>
      <c r="G507" s="37"/>
      <c r="H507" s="37"/>
      <c r="I507" s="37"/>
      <c r="J507" s="37"/>
      <c r="K507" s="37"/>
      <c r="L507"/>
      <c r="M507" s="37"/>
      <c r="N507" s="37"/>
      <c r="O507"/>
      <c r="P507"/>
      <c r="Q507"/>
      <c r="R507"/>
      <c r="S507"/>
      <c r="T507"/>
      <c r="U507" s="37"/>
      <c r="V507"/>
      <c r="W507"/>
      <c r="X507" s="37"/>
      <c r="Y507" s="37"/>
      <c r="Z507" s="37"/>
      <c r="AA507"/>
      <c r="AB507"/>
      <c r="AC507" s="37"/>
      <c r="AD507" s="37"/>
      <c r="AE507"/>
      <c r="AF507"/>
      <c r="AG507"/>
      <c r="AH507"/>
      <c r="AI507"/>
      <c r="AJ507"/>
      <c r="AK507"/>
      <c r="AL507" s="37"/>
      <c r="AM507" s="37"/>
      <c r="AN507"/>
      <c r="AO507" s="37"/>
      <c r="AP507" s="37"/>
      <c r="AQ507" s="37"/>
      <c r="AR507" s="37"/>
      <c r="AS507" s="37"/>
      <c r="AT507" s="37"/>
      <c r="AU507"/>
      <c r="AV507" s="37"/>
      <c r="AW507"/>
      <c r="AX507" s="37"/>
      <c r="AY507"/>
      <c r="AZ507" s="37"/>
      <c r="BA507"/>
      <c r="BB507" s="37"/>
      <c r="BC507" s="37"/>
      <c r="BD507" s="37"/>
      <c r="BE507"/>
      <c r="BF507"/>
      <c r="BG507" s="37"/>
      <c r="BH507" s="37"/>
      <c r="BI507" s="37"/>
      <c r="BJ507" s="37"/>
      <c r="BK507" s="37"/>
      <c r="BL507"/>
      <c r="BM507" s="37"/>
      <c r="BN507"/>
      <c r="BO507"/>
      <c r="BP507"/>
      <c r="BQ507"/>
      <c r="BR507" s="37"/>
      <c r="BS507" s="41"/>
    </row>
    <row r="508" spans="1:71" x14ac:dyDescent="0.2">
      <c r="A508" s="40" t="str">
        <f t="shared" si="17"/>
        <v/>
      </c>
      <c r="B508" s="40"/>
      <c r="C508" s="40"/>
      <c r="D508" s="40"/>
      <c r="E508" s="40"/>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s="37"/>
      <c r="AS508"/>
      <c r="AT508"/>
      <c r="AU508"/>
      <c r="AV508"/>
      <c r="AW508"/>
      <c r="AX508"/>
      <c r="AY508"/>
      <c r="AZ508"/>
      <c r="BA508"/>
      <c r="BB508"/>
      <c r="BC508"/>
      <c r="BD508"/>
      <c r="BE508"/>
      <c r="BF508"/>
      <c r="BG508"/>
      <c r="BH508"/>
      <c r="BI508"/>
      <c r="BJ508"/>
      <c r="BK508"/>
      <c r="BL508"/>
      <c r="BM508"/>
      <c r="BN508"/>
      <c r="BO508"/>
      <c r="BP508"/>
      <c r="BQ508"/>
      <c r="BR508"/>
      <c r="BS508" s="41"/>
    </row>
    <row r="509" spans="1:71" x14ac:dyDescent="0.2">
      <c r="A509" s="40" t="str">
        <f t="shared" si="17"/>
        <v/>
      </c>
      <c r="B509" s="40"/>
      <c r="C509" s="40"/>
      <c r="D509" s="40"/>
      <c r="E509" s="40"/>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s="37"/>
      <c r="AP509"/>
      <c r="AQ509"/>
      <c r="AR509"/>
      <c r="AS509"/>
      <c r="AT509"/>
      <c r="AU509"/>
      <c r="AV509"/>
      <c r="AW509"/>
      <c r="AX509"/>
      <c r="AY509"/>
      <c r="AZ509"/>
      <c r="BA509"/>
      <c r="BB509"/>
      <c r="BC509"/>
      <c r="BD509" s="37"/>
      <c r="BE509"/>
      <c r="BF509"/>
      <c r="BG509"/>
      <c r="BH509"/>
      <c r="BI509"/>
      <c r="BJ509"/>
      <c r="BK509"/>
      <c r="BL509"/>
      <c r="BM509"/>
      <c r="BN509"/>
      <c r="BO509"/>
      <c r="BP509"/>
      <c r="BQ509"/>
      <c r="BR509"/>
      <c r="BS509" s="41"/>
    </row>
    <row r="510" spans="1:71" x14ac:dyDescent="0.2">
      <c r="A510" s="40" t="str">
        <f t="shared" si="17"/>
        <v/>
      </c>
      <c r="B510" s="40"/>
      <c r="C510" s="40"/>
      <c r="D510" s="40"/>
      <c r="E510" s="4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s="37"/>
      <c r="BL510"/>
      <c r="BM510"/>
      <c r="BN510"/>
      <c r="BO510"/>
      <c r="BP510"/>
      <c r="BQ510"/>
      <c r="BR510"/>
      <c r="BS510" s="41"/>
    </row>
    <row r="511" spans="1:71" x14ac:dyDescent="0.2">
      <c r="A511" s="40" t="str">
        <f t="shared" si="17"/>
        <v/>
      </c>
      <c r="B511" s="40"/>
      <c r="C511" s="40"/>
      <c r="D511" s="40"/>
      <c r="E511" s="40"/>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s="37"/>
      <c r="AX511"/>
      <c r="AY511"/>
      <c r="AZ511"/>
      <c r="BA511"/>
      <c r="BB511"/>
      <c r="BC511"/>
      <c r="BD511" s="37"/>
      <c r="BE511"/>
      <c r="BF511"/>
      <c r="BG511"/>
      <c r="BH511"/>
      <c r="BI511"/>
      <c r="BJ511"/>
      <c r="BK511"/>
      <c r="BL511"/>
      <c r="BM511"/>
      <c r="BN511"/>
      <c r="BO511"/>
      <c r="BP511"/>
      <c r="BQ511"/>
      <c r="BR511"/>
      <c r="BS511" s="41"/>
    </row>
    <row r="512" spans="1:71" x14ac:dyDescent="0.2">
      <c r="A512" s="40" t="str">
        <f t="shared" si="17"/>
        <v/>
      </c>
      <c r="B512" s="40"/>
      <c r="C512" s="40"/>
      <c r="D512" s="40"/>
      <c r="E512" s="40"/>
      <c r="F512"/>
      <c r="G512"/>
      <c r="H512"/>
      <c r="I512"/>
      <c r="J512"/>
      <c r="K512"/>
      <c r="L512"/>
      <c r="M512"/>
      <c r="N512"/>
      <c r="O512"/>
      <c r="P512"/>
      <c r="Q512"/>
      <c r="R512"/>
      <c r="S512"/>
      <c r="T512"/>
      <c r="U512"/>
      <c r="V512"/>
      <c r="W512"/>
      <c r="X512" s="37"/>
      <c r="Y512"/>
      <c r="Z512"/>
      <c r="AA512"/>
      <c r="AB512"/>
      <c r="AC512"/>
      <c r="AD512"/>
      <c r="AE512"/>
      <c r="AF512"/>
      <c r="AG512"/>
      <c r="AH512" s="37"/>
      <c r="AI512" s="37"/>
      <c r="AJ512" s="37"/>
      <c r="AK512"/>
      <c r="AL512" s="37"/>
      <c r="AM512" s="37"/>
      <c r="AN512"/>
      <c r="AO512" s="37"/>
      <c r="AP512"/>
      <c r="AQ512"/>
      <c r="AR512" s="37"/>
      <c r="AS512" s="37"/>
      <c r="AT512"/>
      <c r="AU512" s="37"/>
      <c r="AV512" s="37"/>
      <c r="AW512" s="37"/>
      <c r="AX512" s="37"/>
      <c r="AY512"/>
      <c r="AZ512" s="37"/>
      <c r="BA512" s="37"/>
      <c r="BB512" s="37"/>
      <c r="BC512" s="37"/>
      <c r="BD512" s="37"/>
      <c r="BE512" s="37"/>
      <c r="BF512" s="37"/>
      <c r="BG512" s="37"/>
      <c r="BH512"/>
      <c r="BI512" s="37"/>
      <c r="BJ512" s="37"/>
      <c r="BK512" s="37"/>
      <c r="BL512"/>
      <c r="BM512" s="37"/>
      <c r="BN512"/>
      <c r="BO512"/>
      <c r="BP512"/>
      <c r="BQ512"/>
      <c r="BR512" s="37"/>
      <c r="BS512" s="41"/>
    </row>
    <row r="513" spans="1:71" x14ac:dyDescent="0.2">
      <c r="A513" s="40" t="str">
        <f t="shared" si="17"/>
        <v/>
      </c>
      <c r="B513" s="40"/>
      <c r="C513" s="40"/>
      <c r="D513" s="40"/>
      <c r="E513" s="40"/>
      <c r="F513"/>
      <c r="G513"/>
      <c r="H513" s="37"/>
      <c r="I513" s="37"/>
      <c r="J513"/>
      <c r="K513" s="37"/>
      <c r="L513" s="37"/>
      <c r="M513" s="37"/>
      <c r="N513" s="37"/>
      <c r="O513"/>
      <c r="P513"/>
      <c r="Q513"/>
      <c r="R513"/>
      <c r="S513" s="37"/>
      <c r="T513"/>
      <c r="U513"/>
      <c r="V513" s="37"/>
      <c r="W513"/>
      <c r="X513"/>
      <c r="Y513"/>
      <c r="Z513" s="37"/>
      <c r="AA513"/>
      <c r="AB513"/>
      <c r="AC513"/>
      <c r="AD513"/>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c r="BK513" s="37"/>
      <c r="BL513" s="37"/>
      <c r="BM513" s="37"/>
      <c r="BN513" s="37"/>
      <c r="BO513"/>
      <c r="BP513"/>
      <c r="BQ513"/>
      <c r="BR513" s="37"/>
      <c r="BS513" s="41"/>
    </row>
    <row r="514" spans="1:71" x14ac:dyDescent="0.2">
      <c r="A514" s="40" t="str">
        <f t="shared" si="17"/>
        <v/>
      </c>
      <c r="B514" s="40"/>
      <c r="C514" s="40"/>
      <c r="D514" s="40"/>
      <c r="E514" s="40"/>
      <c r="F514" s="37"/>
      <c r="G514"/>
      <c r="H514" s="37"/>
      <c r="I514" s="37"/>
      <c r="J514" s="37"/>
      <c r="K514" s="37"/>
      <c r="L514" s="37"/>
      <c r="M514" s="37"/>
      <c r="N514" s="37"/>
      <c r="O514"/>
      <c r="P514"/>
      <c r="Q514"/>
      <c r="R514" s="37"/>
      <c r="S514"/>
      <c r="T514"/>
      <c r="U514"/>
      <c r="V514" s="37"/>
      <c r="W514"/>
      <c r="X514" s="37"/>
      <c r="Y514"/>
      <c r="Z514" s="37"/>
      <c r="AA514"/>
      <c r="AB514"/>
      <c r="AC514"/>
      <c r="AD514"/>
      <c r="AE514" s="37"/>
      <c r="AF514" s="37"/>
      <c r="AG514" s="37"/>
      <c r="AH514" s="37"/>
      <c r="AI514" s="37"/>
      <c r="AJ514"/>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c r="BP514"/>
      <c r="BQ514"/>
      <c r="BR514" s="37"/>
      <c r="BS514" s="41"/>
    </row>
    <row r="515" spans="1:71" x14ac:dyDescent="0.2">
      <c r="A515" s="40" t="str">
        <f t="shared" ref="A515:A578" si="18">B515&amp;C515</f>
        <v/>
      </c>
      <c r="B515" s="40"/>
      <c r="C515" s="40"/>
      <c r="D515" s="40"/>
      <c r="E515" s="40"/>
      <c r="F515"/>
      <c r="G515"/>
      <c r="H515"/>
      <c r="I515" s="37"/>
      <c r="J515"/>
      <c r="K515"/>
      <c r="L515"/>
      <c r="M515" s="37"/>
      <c r="N515"/>
      <c r="O515"/>
      <c r="P515"/>
      <c r="Q515"/>
      <c r="R515"/>
      <c r="S515"/>
      <c r="T515"/>
      <c r="U515"/>
      <c r="V515"/>
      <c r="W515"/>
      <c r="X515"/>
      <c r="Y515"/>
      <c r="Z515"/>
      <c r="AA515"/>
      <c r="AB515"/>
      <c r="AC515"/>
      <c r="AD515"/>
      <c r="AE515"/>
      <c r="AF515"/>
      <c r="AG515"/>
      <c r="AH515"/>
      <c r="AI515"/>
      <c r="AJ515"/>
      <c r="AK515"/>
      <c r="AL515"/>
      <c r="AM515"/>
      <c r="AN515"/>
      <c r="AO515"/>
      <c r="AP515"/>
      <c r="AQ515"/>
      <c r="AR515"/>
      <c r="AS515" s="37"/>
      <c r="AT515"/>
      <c r="AU515"/>
      <c r="AV515"/>
      <c r="AW515"/>
      <c r="AX515"/>
      <c r="AY515"/>
      <c r="AZ515"/>
      <c r="BA515"/>
      <c r="BB515"/>
      <c r="BC515"/>
      <c r="BD515"/>
      <c r="BE515" s="37"/>
      <c r="BF515"/>
      <c r="BG515"/>
      <c r="BH515"/>
      <c r="BI515"/>
      <c r="BJ515"/>
      <c r="BK515"/>
      <c r="BL515" s="37"/>
      <c r="BM515" s="37"/>
      <c r="BN515"/>
      <c r="BO515"/>
      <c r="BP515"/>
      <c r="BQ515"/>
      <c r="BR515"/>
      <c r="BS515" s="41"/>
    </row>
    <row r="516" spans="1:71" x14ac:dyDescent="0.2">
      <c r="A516" s="40" t="str">
        <f t="shared" si="18"/>
        <v/>
      </c>
      <c r="B516" s="40"/>
      <c r="C516" s="40"/>
      <c r="D516" s="40"/>
      <c r="E516" s="40"/>
      <c r="F516" s="37"/>
      <c r="G516" s="37"/>
      <c r="H516" s="37"/>
      <c r="I516" s="37"/>
      <c r="J516" s="37"/>
      <c r="K516" s="37"/>
      <c r="L516" s="37"/>
      <c r="M516" s="37"/>
      <c r="N516" s="37"/>
      <c r="O516"/>
      <c r="P516"/>
      <c r="Q516" s="37"/>
      <c r="R516" s="37"/>
      <c r="S516" s="37"/>
      <c r="T516"/>
      <c r="U516" s="37"/>
      <c r="V516" s="37"/>
      <c r="W516"/>
      <c r="X516" s="37"/>
      <c r="Y516"/>
      <c r="Z516" s="37"/>
      <c r="AA516"/>
      <c r="AB516"/>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c r="BO516" s="37"/>
      <c r="BP516"/>
      <c r="BQ516"/>
      <c r="BR516" s="37"/>
      <c r="BS516" s="41"/>
    </row>
    <row r="517" spans="1:71" x14ac:dyDescent="0.2">
      <c r="A517" s="40" t="str">
        <f t="shared" si="18"/>
        <v/>
      </c>
      <c r="B517" s="40"/>
      <c r="C517" s="40"/>
      <c r="D517" s="40"/>
      <c r="E517" s="40"/>
      <c r="F517"/>
      <c r="G517" s="37"/>
      <c r="H517"/>
      <c r="I517" s="3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s="37"/>
      <c r="AQ517"/>
      <c r="AR517"/>
      <c r="AS517"/>
      <c r="AT517"/>
      <c r="AU517"/>
      <c r="AV517"/>
      <c r="AW517" s="37"/>
      <c r="AX517"/>
      <c r="AY517"/>
      <c r="AZ517"/>
      <c r="BA517"/>
      <c r="BB517"/>
      <c r="BC517" s="37"/>
      <c r="BD517"/>
      <c r="BE517"/>
      <c r="BF517"/>
      <c r="BG517"/>
      <c r="BH517"/>
      <c r="BI517"/>
      <c r="BJ517"/>
      <c r="BK517" s="37"/>
      <c r="BL517"/>
      <c r="BM517"/>
      <c r="BN517"/>
      <c r="BO517"/>
      <c r="BP517"/>
      <c r="BQ517"/>
      <c r="BR517"/>
      <c r="BS517" s="41"/>
    </row>
    <row r="518" spans="1:71" x14ac:dyDescent="0.2">
      <c r="A518" s="40" t="str">
        <f t="shared" si="18"/>
        <v/>
      </c>
      <c r="B518" s="40"/>
      <c r="C518" s="40"/>
      <c r="D518" s="40"/>
      <c r="E518" s="54"/>
      <c r="F518" s="37"/>
      <c r="G518" s="37"/>
      <c r="H518" s="37"/>
      <c r="I518" s="37"/>
      <c r="J518" s="37"/>
      <c r="K518" s="37"/>
      <c r="L518" s="37"/>
      <c r="M518" s="37"/>
      <c r="N518" s="37"/>
      <c r="O518"/>
      <c r="P518"/>
      <c r="Q518" s="37"/>
      <c r="R518" s="37"/>
      <c r="S518" s="37"/>
      <c r="T518"/>
      <c r="U518" s="37"/>
      <c r="V518" s="37"/>
      <c r="W518"/>
      <c r="X518" s="37"/>
      <c r="Y518"/>
      <c r="Z518" s="37"/>
      <c r="AA518"/>
      <c r="AB518"/>
      <c r="AC518" s="37"/>
      <c r="AD518"/>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c r="BO518" s="37"/>
      <c r="BP518"/>
      <c r="BQ518" s="37"/>
      <c r="BR518" s="37"/>
      <c r="BS518" s="41"/>
    </row>
    <row r="519" spans="1:71" x14ac:dyDescent="0.2">
      <c r="A519" s="40" t="str">
        <f t="shared" si="18"/>
        <v/>
      </c>
      <c r="B519" s="40"/>
      <c r="C519" s="40"/>
      <c r="D519" s="40"/>
      <c r="E519" s="40"/>
      <c r="F519"/>
      <c r="G519" s="37"/>
      <c r="H519"/>
      <c r="I519" s="37"/>
      <c r="J519"/>
      <c r="K519" s="37"/>
      <c r="L519"/>
      <c r="M519"/>
      <c r="N519"/>
      <c r="O519"/>
      <c r="P519"/>
      <c r="Q519"/>
      <c r="R519"/>
      <c r="S519"/>
      <c r="T519"/>
      <c r="U519"/>
      <c r="V519"/>
      <c r="W519"/>
      <c r="X519"/>
      <c r="Y519"/>
      <c r="Z519"/>
      <c r="AA519"/>
      <c r="AB519"/>
      <c r="AC519"/>
      <c r="AD519"/>
      <c r="AE519"/>
      <c r="AF519"/>
      <c r="AG519"/>
      <c r="AH519"/>
      <c r="AI519"/>
      <c r="AJ519"/>
      <c r="AK519"/>
      <c r="AL519"/>
      <c r="AM519"/>
      <c r="AN519"/>
      <c r="AO519" s="37"/>
      <c r="AP519"/>
      <c r="AQ519"/>
      <c r="AR519"/>
      <c r="AS519"/>
      <c r="AT519"/>
      <c r="AU519"/>
      <c r="AV519"/>
      <c r="AW519"/>
      <c r="AX519"/>
      <c r="AY519"/>
      <c r="AZ519"/>
      <c r="BA519"/>
      <c r="BB519"/>
      <c r="BC519"/>
      <c r="BD519" s="37"/>
      <c r="BE519"/>
      <c r="BF519"/>
      <c r="BG519" s="37"/>
      <c r="BH519"/>
      <c r="BI519"/>
      <c r="BJ519"/>
      <c r="BK519"/>
      <c r="BL519"/>
      <c r="BM519"/>
      <c r="BN519"/>
      <c r="BO519"/>
      <c r="BP519"/>
      <c r="BQ519"/>
      <c r="BR519"/>
      <c r="BS519" s="41"/>
    </row>
    <row r="520" spans="1:71" x14ac:dyDescent="0.2">
      <c r="A520" s="40" t="str">
        <f t="shared" si="18"/>
        <v/>
      </c>
      <c r="B520" s="40"/>
      <c r="C520" s="40"/>
      <c r="D520" s="40"/>
      <c r="E520" s="4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s="37"/>
      <c r="BA520"/>
      <c r="BB520"/>
      <c r="BC520"/>
      <c r="BD520"/>
      <c r="BE520"/>
      <c r="BF520"/>
      <c r="BG520"/>
      <c r="BH520"/>
      <c r="BI520"/>
      <c r="BJ520"/>
      <c r="BK520"/>
      <c r="BL520"/>
      <c r="BM520"/>
      <c r="BN520"/>
      <c r="BO520"/>
      <c r="BP520"/>
      <c r="BQ520"/>
      <c r="BR520"/>
      <c r="BS520" s="41"/>
    </row>
    <row r="521" spans="1:71" x14ac:dyDescent="0.2">
      <c r="A521" s="40" t="str">
        <f t="shared" si="18"/>
        <v/>
      </c>
      <c r="B521" s="40"/>
      <c r="C521" s="40"/>
      <c r="D521" s="40"/>
      <c r="E521" s="40"/>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s="37"/>
      <c r="AQ521"/>
      <c r="AR521" s="37"/>
      <c r="AS521" s="37"/>
      <c r="AT521"/>
      <c r="AU521"/>
      <c r="AV521" s="37"/>
      <c r="AW521" s="37"/>
      <c r="AX521"/>
      <c r="AY521"/>
      <c r="AZ521" s="37"/>
      <c r="BA521" s="37"/>
      <c r="BB521" s="37"/>
      <c r="BC521" s="37"/>
      <c r="BD521"/>
      <c r="BE521"/>
      <c r="BF521"/>
      <c r="BG521"/>
      <c r="BH521" s="37"/>
      <c r="BI521" s="37"/>
      <c r="BJ521" s="37"/>
      <c r="BK521"/>
      <c r="BL521"/>
      <c r="BM521" s="37"/>
      <c r="BN521"/>
      <c r="BO521"/>
      <c r="BP521"/>
      <c r="BQ521"/>
      <c r="BR521" s="37"/>
      <c r="BS521" s="41"/>
    </row>
    <row r="522" spans="1:71" x14ac:dyDescent="0.2">
      <c r="A522" s="40" t="str">
        <f t="shared" si="18"/>
        <v/>
      </c>
      <c r="B522" s="40"/>
      <c r="C522" s="40"/>
      <c r="D522" s="40"/>
      <c r="E522" s="40"/>
      <c r="F522"/>
      <c r="G522"/>
      <c r="H522"/>
      <c r="I522" s="37"/>
      <c r="J522" s="37"/>
      <c r="K522" s="37"/>
      <c r="L522"/>
      <c r="M522" s="37"/>
      <c r="N522" s="37"/>
      <c r="O522"/>
      <c r="P522"/>
      <c r="Q522"/>
      <c r="R522" s="37"/>
      <c r="S522"/>
      <c r="T522"/>
      <c r="U522"/>
      <c r="V522" s="37"/>
      <c r="W522"/>
      <c r="X522"/>
      <c r="Y522"/>
      <c r="Z522" s="37"/>
      <c r="AA522"/>
      <c r="AB522"/>
      <c r="AC522" s="37"/>
      <c r="AD522"/>
      <c r="AE522"/>
      <c r="AF522" s="37"/>
      <c r="AG522" s="37"/>
      <c r="AH522"/>
      <c r="AI522" s="37"/>
      <c r="AJ522"/>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c r="BO522"/>
      <c r="BP522"/>
      <c r="BQ522"/>
      <c r="BR522" s="37"/>
      <c r="BS522" s="41"/>
    </row>
    <row r="523" spans="1:71" x14ac:dyDescent="0.2">
      <c r="A523" s="40" t="str">
        <f t="shared" si="18"/>
        <v/>
      </c>
      <c r="B523" s="40"/>
      <c r="C523" s="40"/>
      <c r="D523" s="40"/>
      <c r="E523" s="40"/>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s="37"/>
      <c r="AS523"/>
      <c r="AT523"/>
      <c r="AU523"/>
      <c r="AV523"/>
      <c r="AW523"/>
      <c r="AX523"/>
      <c r="AY523"/>
      <c r="AZ523"/>
      <c r="BA523"/>
      <c r="BB523"/>
      <c r="BC523"/>
      <c r="BD523"/>
      <c r="BE523"/>
      <c r="BF523"/>
      <c r="BG523"/>
      <c r="BH523"/>
      <c r="BI523"/>
      <c r="BJ523"/>
      <c r="BK523"/>
      <c r="BL523"/>
      <c r="BM523"/>
      <c r="BN523"/>
      <c r="BO523"/>
      <c r="BP523"/>
      <c r="BQ523"/>
      <c r="BR523"/>
      <c r="BS523" s="41"/>
    </row>
    <row r="524" spans="1:71" x14ac:dyDescent="0.2">
      <c r="A524" s="40" t="str">
        <f t="shared" si="18"/>
        <v/>
      </c>
      <c r="B524" s="40"/>
      <c r="C524" s="40"/>
      <c r="D524" s="40"/>
      <c r="E524" s="40"/>
      <c r="F524"/>
      <c r="G524"/>
      <c r="H524"/>
      <c r="I524"/>
      <c r="J524"/>
      <c r="K524"/>
      <c r="L524"/>
      <c r="M524"/>
      <c r="N524"/>
      <c r="O524"/>
      <c r="P524"/>
      <c r="Q524"/>
      <c r="R524"/>
      <c r="S524"/>
      <c r="T524"/>
      <c r="U524"/>
      <c r="V524"/>
      <c r="W524"/>
      <c r="X524" s="37"/>
      <c r="Y524"/>
      <c r="Z524"/>
      <c r="AA524"/>
      <c r="AB524"/>
      <c r="AC524"/>
      <c r="AD524"/>
      <c r="AE524"/>
      <c r="AF524"/>
      <c r="AG524"/>
      <c r="AH524"/>
      <c r="AI524"/>
      <c r="AJ524"/>
      <c r="AK524"/>
      <c r="AL524"/>
      <c r="AM524"/>
      <c r="AN524"/>
      <c r="AO524"/>
      <c r="AP524"/>
      <c r="AQ524"/>
      <c r="AR524"/>
      <c r="AS524"/>
      <c r="AT524"/>
      <c r="AU524"/>
      <c r="AV524"/>
      <c r="AW524"/>
      <c r="AX524"/>
      <c r="AY524"/>
      <c r="AZ524"/>
      <c r="BA524"/>
      <c r="BB524"/>
      <c r="BC524" s="37"/>
      <c r="BD524"/>
      <c r="BE524"/>
      <c r="BF524"/>
      <c r="BG524"/>
      <c r="BH524"/>
      <c r="BI524"/>
      <c r="BJ524"/>
      <c r="BK524"/>
      <c r="BL524"/>
      <c r="BM524" s="37"/>
      <c r="BN524"/>
      <c r="BO524"/>
      <c r="BP524"/>
      <c r="BQ524"/>
      <c r="BR524"/>
      <c r="BS524" s="41"/>
    </row>
    <row r="525" spans="1:71" x14ac:dyDescent="0.2">
      <c r="A525" s="40" t="str">
        <f t="shared" si="18"/>
        <v/>
      </c>
      <c r="B525" s="40"/>
      <c r="C525" s="40"/>
      <c r="D525" s="40"/>
      <c r="E525" s="40"/>
      <c r="F525"/>
      <c r="G525"/>
      <c r="H525" s="37"/>
      <c r="I525" s="37"/>
      <c r="J525" s="37"/>
      <c r="K525"/>
      <c r="L525"/>
      <c r="M525" s="37"/>
      <c r="N525" s="37"/>
      <c r="O525"/>
      <c r="P525"/>
      <c r="Q525"/>
      <c r="R525"/>
      <c r="S525"/>
      <c r="T525"/>
      <c r="U525" s="37"/>
      <c r="V525" s="37"/>
      <c r="W525"/>
      <c r="X525"/>
      <c r="Y525"/>
      <c r="Z525" s="37"/>
      <c r="AA525"/>
      <c r="AB525"/>
      <c r="AC525"/>
      <c r="AD525"/>
      <c r="AE525" s="37"/>
      <c r="AF525"/>
      <c r="AG525" s="37"/>
      <c r="AH525"/>
      <c r="AI525" s="37"/>
      <c r="AJ525" s="37"/>
      <c r="AK525" s="37"/>
      <c r="AL525" s="37"/>
      <c r="AM525" s="37"/>
      <c r="AN525"/>
      <c r="AO525" s="37"/>
      <c r="AP525"/>
      <c r="AQ525" s="37"/>
      <c r="AR525" s="37"/>
      <c r="AS525" s="37"/>
      <c r="AT525" s="37"/>
      <c r="AU525" s="37"/>
      <c r="AV525" s="37"/>
      <c r="AW525" s="37"/>
      <c r="AX525" s="37"/>
      <c r="AY525" s="37"/>
      <c r="AZ525" s="37"/>
      <c r="BA525" s="37"/>
      <c r="BB525" s="37"/>
      <c r="BC525" s="37"/>
      <c r="BD525" s="37"/>
      <c r="BE525" s="37"/>
      <c r="BF525" s="37"/>
      <c r="BG525" s="37"/>
      <c r="BH525" s="37"/>
      <c r="BI525" s="37"/>
      <c r="BJ525"/>
      <c r="BK525" s="37"/>
      <c r="BL525" s="37"/>
      <c r="BM525" s="37"/>
      <c r="BN525"/>
      <c r="BO525"/>
      <c r="BP525"/>
      <c r="BQ525"/>
      <c r="BR525" s="37"/>
      <c r="BS525" s="41"/>
    </row>
    <row r="526" spans="1:71" x14ac:dyDescent="0.2">
      <c r="A526" s="40" t="str">
        <f t="shared" si="18"/>
        <v/>
      </c>
      <c r="B526" s="40"/>
      <c r="C526" s="40"/>
      <c r="D526" s="40"/>
      <c r="E526" s="40"/>
      <c r="F526"/>
      <c r="G526" s="37"/>
      <c r="H526" s="37"/>
      <c r="I526"/>
      <c r="J526"/>
      <c r="K526"/>
      <c r="L526"/>
      <c r="M526"/>
      <c r="N526"/>
      <c r="O526"/>
      <c r="P526"/>
      <c r="Q526"/>
      <c r="R526"/>
      <c r="S526"/>
      <c r="T526"/>
      <c r="U526"/>
      <c r="V526" s="37"/>
      <c r="W526"/>
      <c r="X526"/>
      <c r="Y526"/>
      <c r="Z526"/>
      <c r="AA526"/>
      <c r="AB526"/>
      <c r="AC526"/>
      <c r="AD526"/>
      <c r="AE526"/>
      <c r="AF526"/>
      <c r="AG526"/>
      <c r="AH526"/>
      <c r="AI526"/>
      <c r="AJ526"/>
      <c r="AK526"/>
      <c r="AL526"/>
      <c r="AM526"/>
      <c r="AN526"/>
      <c r="AO526"/>
      <c r="AP526"/>
      <c r="AQ526"/>
      <c r="AR526" s="37"/>
      <c r="AS526"/>
      <c r="AT526"/>
      <c r="AU526"/>
      <c r="AV526"/>
      <c r="AW526"/>
      <c r="AX526"/>
      <c r="AY526"/>
      <c r="AZ526"/>
      <c r="BA526"/>
      <c r="BB526"/>
      <c r="BC526"/>
      <c r="BD526"/>
      <c r="BE526"/>
      <c r="BF526"/>
      <c r="BG526"/>
      <c r="BH526"/>
      <c r="BI526" s="37"/>
      <c r="BJ526"/>
      <c r="BK526"/>
      <c r="BL526"/>
      <c r="BM526" s="37"/>
      <c r="BN526"/>
      <c r="BO526"/>
      <c r="BP526"/>
      <c r="BQ526"/>
      <c r="BR526"/>
      <c r="BS526" s="41"/>
    </row>
    <row r="527" spans="1:71" x14ac:dyDescent="0.2">
      <c r="A527" s="40" t="str">
        <f t="shared" si="18"/>
        <v/>
      </c>
      <c r="B527" s="40"/>
      <c r="C527" s="40"/>
      <c r="D527" s="54"/>
      <c r="E527" s="54"/>
      <c r="F527" s="37"/>
      <c r="G527" s="37"/>
      <c r="H527" s="37"/>
      <c r="I527" s="37"/>
      <c r="J527" s="37"/>
      <c r="K527" s="37"/>
      <c r="L527" s="37"/>
      <c r="M527" s="37"/>
      <c r="N527" s="37"/>
      <c r="O527" s="37"/>
      <c r="P527"/>
      <c r="Q527"/>
      <c r="R527" s="37"/>
      <c r="S527"/>
      <c r="T527"/>
      <c r="U527" s="37"/>
      <c r="V527" s="37"/>
      <c r="W527" s="37"/>
      <c r="X527" s="37"/>
      <c r="Y527"/>
      <c r="Z527" s="37"/>
      <c r="AA527"/>
      <c r="AB527"/>
      <c r="AC527" s="37"/>
      <c r="AD52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c r="BQ527" s="37"/>
      <c r="BR527" s="37"/>
      <c r="BS527" s="41"/>
    </row>
    <row r="528" spans="1:71" x14ac:dyDescent="0.2">
      <c r="A528" s="40" t="str">
        <f t="shared" si="18"/>
        <v/>
      </c>
      <c r="B528" s="40"/>
      <c r="C528" s="40"/>
      <c r="D528" s="40"/>
      <c r="E528" s="40"/>
      <c r="F528"/>
      <c r="G528"/>
      <c r="H528" s="37"/>
      <c r="I528"/>
      <c r="J528"/>
      <c r="K528"/>
      <c r="L528"/>
      <c r="M528"/>
      <c r="N528"/>
      <c r="O528"/>
      <c r="P528"/>
      <c r="Q528"/>
      <c r="R528"/>
      <c r="S528"/>
      <c r="T528"/>
      <c r="U528"/>
      <c r="V528"/>
      <c r="W528"/>
      <c r="X528"/>
      <c r="Y528"/>
      <c r="Z528"/>
      <c r="AA528"/>
      <c r="AB528"/>
      <c r="AC528"/>
      <c r="AD528"/>
      <c r="AE528"/>
      <c r="AF528"/>
      <c r="AG528"/>
      <c r="AH528"/>
      <c r="AI528"/>
      <c r="AJ528" s="37"/>
      <c r="AK528"/>
      <c r="AL528" s="37"/>
      <c r="AM528"/>
      <c r="AN528"/>
      <c r="AO528" s="37"/>
      <c r="AP528"/>
      <c r="AQ528"/>
      <c r="AR528"/>
      <c r="AS528"/>
      <c r="AT528" s="37"/>
      <c r="AU528"/>
      <c r="AV528" s="37"/>
      <c r="AW528"/>
      <c r="AX528"/>
      <c r="AY528"/>
      <c r="AZ528"/>
      <c r="BA528"/>
      <c r="BB528" s="37"/>
      <c r="BC528" s="37"/>
      <c r="BD528" s="37"/>
      <c r="BE528" s="37"/>
      <c r="BF528"/>
      <c r="BG528"/>
      <c r="BH528"/>
      <c r="BI528" s="37"/>
      <c r="BJ528"/>
      <c r="BK528"/>
      <c r="BL528"/>
      <c r="BM528" s="37"/>
      <c r="BN528"/>
      <c r="BO528"/>
      <c r="BP528"/>
      <c r="BQ528"/>
      <c r="BR528"/>
      <c r="BS528" s="41"/>
    </row>
    <row r="529" spans="1:71" x14ac:dyDescent="0.2">
      <c r="A529" s="40" t="str">
        <f t="shared" si="18"/>
        <v/>
      </c>
      <c r="B529" s="40"/>
      <c r="C529" s="40"/>
      <c r="D529" s="40"/>
      <c r="E529" s="40"/>
      <c r="F529"/>
      <c r="G529"/>
      <c r="H529" s="37"/>
      <c r="I529"/>
      <c r="J529"/>
      <c r="K529"/>
      <c r="L529"/>
      <c r="M529"/>
      <c r="N529"/>
      <c r="O529"/>
      <c r="P529"/>
      <c r="Q529"/>
      <c r="R529"/>
      <c r="S529"/>
      <c r="T529"/>
      <c r="U529"/>
      <c r="V529"/>
      <c r="W529"/>
      <c r="X529"/>
      <c r="Y529"/>
      <c r="Z529"/>
      <c r="AA529"/>
      <c r="AB529"/>
      <c r="AC529"/>
      <c r="AD529"/>
      <c r="AE529"/>
      <c r="AF529"/>
      <c r="AG529"/>
      <c r="AH529"/>
      <c r="AI529"/>
      <c r="AJ529"/>
      <c r="AK529"/>
      <c r="AL529" s="37"/>
      <c r="AM529"/>
      <c r="AN529"/>
      <c r="AO529"/>
      <c r="AP529"/>
      <c r="AQ529"/>
      <c r="AR529" s="37"/>
      <c r="AS529"/>
      <c r="AT529" s="37"/>
      <c r="AU529"/>
      <c r="AV529"/>
      <c r="AW529"/>
      <c r="AX529" s="37"/>
      <c r="AY529"/>
      <c r="AZ529"/>
      <c r="BA529"/>
      <c r="BB529"/>
      <c r="BC529"/>
      <c r="BD529"/>
      <c r="BE529"/>
      <c r="BF529"/>
      <c r="BG529"/>
      <c r="BH529"/>
      <c r="BI529"/>
      <c r="BJ529"/>
      <c r="BK529"/>
      <c r="BL529"/>
      <c r="BM529"/>
      <c r="BN529"/>
      <c r="BO529"/>
      <c r="BP529"/>
      <c r="BQ529"/>
      <c r="BR529"/>
      <c r="BS529" s="41"/>
    </row>
    <row r="530" spans="1:71" x14ac:dyDescent="0.2">
      <c r="A530" s="40" t="str">
        <f t="shared" si="18"/>
        <v/>
      </c>
      <c r="B530" s="40"/>
      <c r="C530" s="40"/>
      <c r="D530" s="54"/>
      <c r="E530" s="54"/>
      <c r="F530" s="37"/>
      <c r="G530" s="37"/>
      <c r="H530" s="37"/>
      <c r="I530" s="37"/>
      <c r="J530" s="37"/>
      <c r="K530" s="37"/>
      <c r="L530" s="37"/>
      <c r="M530" s="37"/>
      <c r="N530" s="37"/>
      <c r="O530" s="37"/>
      <c r="P530"/>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41"/>
    </row>
    <row r="531" spans="1:71" x14ac:dyDescent="0.2">
      <c r="A531" s="40" t="str">
        <f t="shared" si="18"/>
        <v/>
      </c>
      <c r="B531" s="40"/>
      <c r="C531" s="40"/>
      <c r="D531" s="40"/>
      <c r="E531" s="40"/>
      <c r="F531"/>
      <c r="G531"/>
      <c r="H531"/>
      <c r="I531"/>
      <c r="J531"/>
      <c r="K531" s="37"/>
      <c r="L531" s="37"/>
      <c r="M531"/>
      <c r="N531"/>
      <c r="O531"/>
      <c r="P531"/>
      <c r="Q531" s="37"/>
      <c r="R531"/>
      <c r="S531" s="37"/>
      <c r="T531"/>
      <c r="U531"/>
      <c r="V531"/>
      <c r="W531"/>
      <c r="X531"/>
      <c r="Y531"/>
      <c r="Z531" s="37"/>
      <c r="AA531"/>
      <c r="AB531"/>
      <c r="AC531" s="37"/>
      <c r="AD531"/>
      <c r="AE531"/>
      <c r="AF531"/>
      <c r="AG531"/>
      <c r="AH531"/>
      <c r="AI531" s="37"/>
      <c r="AJ531"/>
      <c r="AK531"/>
      <c r="AL531"/>
      <c r="AM531"/>
      <c r="AN531"/>
      <c r="AO531"/>
      <c r="AP531"/>
      <c r="AQ531"/>
      <c r="AR531"/>
      <c r="AS531"/>
      <c r="AT531"/>
      <c r="AU531"/>
      <c r="AV531" s="37"/>
      <c r="AW531" s="37"/>
      <c r="AX531"/>
      <c r="AY531"/>
      <c r="AZ531" s="37"/>
      <c r="BA531"/>
      <c r="BB531" s="37"/>
      <c r="BC531" s="37"/>
      <c r="BD531" s="37"/>
      <c r="BE531" s="37"/>
      <c r="BF531"/>
      <c r="BG531"/>
      <c r="BH531"/>
      <c r="BI531"/>
      <c r="BJ531"/>
      <c r="BK531"/>
      <c r="BL531"/>
      <c r="BM531"/>
      <c r="BN531"/>
      <c r="BO531"/>
      <c r="BP531"/>
      <c r="BQ531"/>
      <c r="BR531"/>
      <c r="BS531" s="41"/>
    </row>
    <row r="532" spans="1:71" x14ac:dyDescent="0.2">
      <c r="A532" s="40" t="str">
        <f t="shared" si="18"/>
        <v/>
      </c>
      <c r="B532" s="40"/>
      <c r="C532" s="40"/>
      <c r="D532" s="40"/>
      <c r="E532" s="40"/>
      <c r="F532"/>
      <c r="G532"/>
      <c r="H532"/>
      <c r="I532"/>
      <c r="J532"/>
      <c r="K532"/>
      <c r="L532"/>
      <c r="M532"/>
      <c r="N532"/>
      <c r="O532"/>
      <c r="P532"/>
      <c r="Q532"/>
      <c r="R532"/>
      <c r="S532"/>
      <c r="T532"/>
      <c r="U532"/>
      <c r="V532"/>
      <c r="W532"/>
      <c r="X532" s="37"/>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s="37"/>
      <c r="BJ532"/>
      <c r="BK532"/>
      <c r="BL532"/>
      <c r="BM532"/>
      <c r="BN532"/>
      <c r="BO532"/>
      <c r="BP532"/>
      <c r="BQ532"/>
      <c r="BR532"/>
      <c r="BS532" s="41"/>
    </row>
    <row r="533" spans="1:71" x14ac:dyDescent="0.2">
      <c r="A533" s="40" t="str">
        <f t="shared" si="18"/>
        <v/>
      </c>
      <c r="B533" s="40"/>
      <c r="C533" s="40"/>
      <c r="D533" s="40"/>
      <c r="E533" s="40"/>
      <c r="F533"/>
      <c r="G533" s="37"/>
      <c r="H533" s="37"/>
      <c r="I533" s="37"/>
      <c r="J533" s="37"/>
      <c r="K533" s="37"/>
      <c r="L533" s="37"/>
      <c r="M533" s="37"/>
      <c r="N533" s="37"/>
      <c r="O533"/>
      <c r="P533"/>
      <c r="Q533"/>
      <c r="R533"/>
      <c r="S533" s="37"/>
      <c r="T533"/>
      <c r="U533" s="37"/>
      <c r="V533" s="37"/>
      <c r="W533"/>
      <c r="X533" s="37"/>
      <c r="Y533"/>
      <c r="Z533" s="37"/>
      <c r="AA533"/>
      <c r="AB533" s="37"/>
      <c r="AC533" s="37"/>
      <c r="AD533" s="37"/>
      <c r="AE533"/>
      <c r="AF533" s="37"/>
      <c r="AG533" s="37"/>
      <c r="AH533" s="37"/>
      <c r="AI533" s="37"/>
      <c r="AJ533" s="37"/>
      <c r="AK533" s="37"/>
      <c r="AL533" s="37"/>
      <c r="AM533" s="37"/>
      <c r="AN533" s="37"/>
      <c r="AO533" s="37"/>
      <c r="AP533" s="37"/>
      <c r="AQ533" s="37"/>
      <c r="AR533" s="37"/>
      <c r="AS533" s="37"/>
      <c r="AT533" s="37"/>
      <c r="AU533" s="37"/>
      <c r="AV533" s="37"/>
      <c r="AW533" s="37"/>
      <c r="AX533" s="37"/>
      <c r="AY533"/>
      <c r="AZ533" s="37"/>
      <c r="BA533" s="37"/>
      <c r="BB533" s="37"/>
      <c r="BC533" s="37"/>
      <c r="BD533" s="37"/>
      <c r="BE533" s="37"/>
      <c r="BF533" s="37"/>
      <c r="BG533" s="37"/>
      <c r="BH533" s="37"/>
      <c r="BI533" s="37"/>
      <c r="BJ533" s="37"/>
      <c r="BK533" s="37"/>
      <c r="BL533" s="37"/>
      <c r="BM533" s="37"/>
      <c r="BN533"/>
      <c r="BO533"/>
      <c r="BP533"/>
      <c r="BQ533"/>
      <c r="BR533" s="37"/>
      <c r="BS533" s="41"/>
    </row>
    <row r="534" spans="1:71" x14ac:dyDescent="0.2">
      <c r="A534" s="40" t="str">
        <f t="shared" si="18"/>
        <v/>
      </c>
      <c r="B534" s="40"/>
      <c r="C534" s="40"/>
      <c r="D534" s="40"/>
      <c r="E534" s="40"/>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s="37"/>
      <c r="BI534" s="37"/>
      <c r="BJ534" s="37"/>
      <c r="BK534"/>
      <c r="BL534"/>
      <c r="BM534"/>
      <c r="BN534"/>
      <c r="BO534"/>
      <c r="BP534"/>
      <c r="BQ534"/>
      <c r="BR534"/>
      <c r="BS534" s="41"/>
    </row>
    <row r="535" spans="1:71" x14ac:dyDescent="0.2">
      <c r="A535" s="40" t="str">
        <f t="shared" si="18"/>
        <v/>
      </c>
      <c r="B535" s="40"/>
      <c r="C535" s="40"/>
      <c r="D535" s="40"/>
      <c r="E535" s="40"/>
      <c r="F535"/>
      <c r="G535"/>
      <c r="H535"/>
      <c r="I535"/>
      <c r="J535"/>
      <c r="K535"/>
      <c r="L535" s="37"/>
      <c r="M535"/>
      <c r="N535"/>
      <c r="O535"/>
      <c r="P535"/>
      <c r="Q535"/>
      <c r="R535"/>
      <c r="S535"/>
      <c r="T535"/>
      <c r="U535"/>
      <c r="V535"/>
      <c r="W535" s="37"/>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s="37"/>
      <c r="BD535"/>
      <c r="BE535"/>
      <c r="BF535"/>
      <c r="BG535"/>
      <c r="BH535"/>
      <c r="BI535"/>
      <c r="BJ535"/>
      <c r="BK535"/>
      <c r="BL535"/>
      <c r="BM535" s="37"/>
      <c r="BN535"/>
      <c r="BO535"/>
      <c r="BP535"/>
      <c r="BQ535"/>
      <c r="BR535"/>
      <c r="BS535" s="41"/>
    </row>
    <row r="536" spans="1:71" x14ac:dyDescent="0.2">
      <c r="A536" s="40" t="str">
        <f t="shared" si="18"/>
        <v/>
      </c>
      <c r="B536" s="40"/>
      <c r="C536" s="40"/>
      <c r="D536" s="40"/>
      <c r="E536" s="40"/>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s="37"/>
      <c r="BE536"/>
      <c r="BF536"/>
      <c r="BG536"/>
      <c r="BH536"/>
      <c r="BI536"/>
      <c r="BJ536"/>
      <c r="BK536"/>
      <c r="BL536"/>
      <c r="BM536"/>
      <c r="BN536"/>
      <c r="BO536"/>
      <c r="BP536"/>
      <c r="BQ536"/>
      <c r="BR536"/>
      <c r="BS536" s="41"/>
    </row>
    <row r="537" spans="1:71" x14ac:dyDescent="0.2">
      <c r="A537" s="40" t="str">
        <f t="shared" si="18"/>
        <v/>
      </c>
      <c r="B537" s="40"/>
      <c r="C537" s="40"/>
      <c r="D537" s="40"/>
      <c r="E537" s="40"/>
      <c r="F537"/>
      <c r="G537"/>
      <c r="H537"/>
      <c r="I537" s="37"/>
      <c r="J537"/>
      <c r="K537"/>
      <c r="L537"/>
      <c r="M537"/>
      <c r="N537"/>
      <c r="O537"/>
      <c r="P537"/>
      <c r="Q537"/>
      <c r="R537"/>
      <c r="S537"/>
      <c r="T537"/>
      <c r="U537"/>
      <c r="V537"/>
      <c r="W537"/>
      <c r="X537" s="37"/>
      <c r="Y537"/>
      <c r="Z537"/>
      <c r="AA537"/>
      <c r="AB537"/>
      <c r="AC537"/>
      <c r="AD537"/>
      <c r="AE537"/>
      <c r="AF537"/>
      <c r="AG537"/>
      <c r="AH537"/>
      <c r="AI537"/>
      <c r="AJ537"/>
      <c r="AK537"/>
      <c r="AL537"/>
      <c r="AM537"/>
      <c r="AN537" s="37"/>
      <c r="AO537"/>
      <c r="AP537" s="37"/>
      <c r="AQ537"/>
      <c r="AR537"/>
      <c r="AS537" s="37"/>
      <c r="AT537"/>
      <c r="AU537"/>
      <c r="AV537" s="37"/>
      <c r="AW537"/>
      <c r="AX537"/>
      <c r="AY537"/>
      <c r="AZ537"/>
      <c r="BA537" s="37"/>
      <c r="BB537"/>
      <c r="BC537"/>
      <c r="BD537" s="37"/>
      <c r="BE537"/>
      <c r="BF537"/>
      <c r="BG537" s="37"/>
      <c r="BH537" s="37"/>
      <c r="BI537" s="37"/>
      <c r="BJ537"/>
      <c r="BK537"/>
      <c r="BL537"/>
      <c r="BM537" s="37"/>
      <c r="BN537"/>
      <c r="BO537"/>
      <c r="BP537"/>
      <c r="BQ537"/>
      <c r="BR537"/>
      <c r="BS537" s="41"/>
    </row>
    <row r="538" spans="1:71" x14ac:dyDescent="0.2">
      <c r="A538" s="40" t="str">
        <f t="shared" si="18"/>
        <v/>
      </c>
      <c r="B538" s="40"/>
      <c r="C538" s="40"/>
      <c r="D538" s="40"/>
      <c r="E538" s="40"/>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s="37"/>
      <c r="BN538"/>
      <c r="BO538"/>
      <c r="BP538"/>
      <c r="BQ538"/>
      <c r="BR538"/>
      <c r="BS538" s="41"/>
    </row>
    <row r="539" spans="1:71" x14ac:dyDescent="0.2">
      <c r="A539" s="40" t="str">
        <f t="shared" si="18"/>
        <v/>
      </c>
      <c r="B539" s="40"/>
      <c r="C539" s="40"/>
      <c r="D539" s="54"/>
      <c r="E539" s="54"/>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41"/>
    </row>
    <row r="540" spans="1:71" x14ac:dyDescent="0.2">
      <c r="A540" s="40" t="str">
        <f t="shared" si="18"/>
        <v/>
      </c>
      <c r="B540" s="40"/>
      <c r="C540" s="40"/>
      <c r="D540" s="40"/>
      <c r="E540" s="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s="37"/>
      <c r="AS540"/>
      <c r="AT540"/>
      <c r="AU540"/>
      <c r="AV540" s="37"/>
      <c r="AW540"/>
      <c r="AX540"/>
      <c r="AY540"/>
      <c r="AZ540"/>
      <c r="BA540"/>
      <c r="BB540"/>
      <c r="BC540"/>
      <c r="BD540"/>
      <c r="BE540"/>
      <c r="BF540"/>
      <c r="BG540"/>
      <c r="BH540"/>
      <c r="BI540"/>
      <c r="BJ540"/>
      <c r="BK540"/>
      <c r="BL540"/>
      <c r="BM540"/>
      <c r="BN540"/>
      <c r="BO540"/>
      <c r="BP540"/>
      <c r="BQ540"/>
      <c r="BR540"/>
      <c r="BS540" s="41"/>
    </row>
    <row r="541" spans="1:71" x14ac:dyDescent="0.2">
      <c r="A541" s="40" t="str">
        <f t="shared" si="18"/>
        <v/>
      </c>
      <c r="B541" s="40"/>
      <c r="C541" s="40"/>
      <c r="D541" s="40"/>
      <c r="E541" s="40"/>
      <c r="F541"/>
      <c r="G541"/>
      <c r="H541"/>
      <c r="I541"/>
      <c r="J541"/>
      <c r="K541"/>
      <c r="L541"/>
      <c r="M541"/>
      <c r="N541"/>
      <c r="O541"/>
      <c r="P541"/>
      <c r="Q541"/>
      <c r="R541"/>
      <c r="S541"/>
      <c r="T541"/>
      <c r="U541"/>
      <c r="V541"/>
      <c r="W541"/>
      <c r="X541" s="37"/>
      <c r="Y541"/>
      <c r="Z541"/>
      <c r="AA541"/>
      <c r="AB541"/>
      <c r="AC541"/>
      <c r="AD541"/>
      <c r="AE541"/>
      <c r="AF541"/>
      <c r="AG541"/>
      <c r="AH541"/>
      <c r="AI541"/>
      <c r="AJ541"/>
      <c r="AK541"/>
      <c r="AL541"/>
      <c r="AM541"/>
      <c r="AN541"/>
      <c r="AO541"/>
      <c r="AP541"/>
      <c r="AQ541" s="37"/>
      <c r="AR541"/>
      <c r="AS541"/>
      <c r="AT541"/>
      <c r="AU541"/>
      <c r="AV541"/>
      <c r="AW541"/>
      <c r="AX541"/>
      <c r="AY541"/>
      <c r="AZ541"/>
      <c r="BA541"/>
      <c r="BB541"/>
      <c r="BC541"/>
      <c r="BD541"/>
      <c r="BE541"/>
      <c r="BF541"/>
      <c r="BG541"/>
      <c r="BH541"/>
      <c r="BI541" s="37"/>
      <c r="BJ541" s="37"/>
      <c r="BK541"/>
      <c r="BL541"/>
      <c r="BM541"/>
      <c r="BN541"/>
      <c r="BO541"/>
      <c r="BP541"/>
      <c r="BQ541"/>
      <c r="BR541"/>
      <c r="BS541" s="41"/>
    </row>
    <row r="542" spans="1:71" x14ac:dyDescent="0.2">
      <c r="A542" s="40" t="str">
        <f t="shared" si="18"/>
        <v/>
      </c>
      <c r="B542" s="40"/>
      <c r="C542" s="40"/>
      <c r="D542" s="40"/>
      <c r="E542" s="40"/>
      <c r="F542"/>
      <c r="G542"/>
      <c r="H542"/>
      <c r="I542"/>
      <c r="J542"/>
      <c r="K542"/>
      <c r="L542"/>
      <c r="M542"/>
      <c r="N542"/>
      <c r="O542"/>
      <c r="P542"/>
      <c r="Q542"/>
      <c r="R542"/>
      <c r="S542"/>
      <c r="T542"/>
      <c r="U542"/>
      <c r="V542"/>
      <c r="W542"/>
      <c r="X542"/>
      <c r="Y542"/>
      <c r="Z542" s="37"/>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s="41"/>
    </row>
    <row r="543" spans="1:71" x14ac:dyDescent="0.2">
      <c r="A543" s="40" t="str">
        <f t="shared" si="18"/>
        <v/>
      </c>
      <c r="B543" s="40"/>
      <c r="C543" s="40"/>
      <c r="D543" s="40"/>
      <c r="E543" s="40"/>
      <c r="F543"/>
      <c r="G543"/>
      <c r="H543"/>
      <c r="I543"/>
      <c r="J543"/>
      <c r="K543"/>
      <c r="L543"/>
      <c r="M543"/>
      <c r="N543"/>
      <c r="O543"/>
      <c r="P543"/>
      <c r="Q543"/>
      <c r="R543"/>
      <c r="S543"/>
      <c r="T543"/>
      <c r="U543"/>
      <c r="V543"/>
      <c r="W543"/>
      <c r="X543"/>
      <c r="Y543"/>
      <c r="Z543"/>
      <c r="AA543"/>
      <c r="AB543"/>
      <c r="AC543"/>
      <c r="AD543"/>
      <c r="AE543"/>
      <c r="AF543"/>
      <c r="AG543"/>
      <c r="AH543"/>
      <c r="AI543"/>
      <c r="AJ543" s="37"/>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s="41"/>
    </row>
    <row r="544" spans="1:71" x14ac:dyDescent="0.2">
      <c r="A544" s="40" t="str">
        <f t="shared" si="18"/>
        <v/>
      </c>
      <c r="B544" s="40"/>
      <c r="C544" s="40"/>
      <c r="D544" s="40"/>
      <c r="E544" s="40"/>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s="37"/>
      <c r="AS544"/>
      <c r="AT544"/>
      <c r="AU544"/>
      <c r="AV544"/>
      <c r="AW544"/>
      <c r="AX544"/>
      <c r="AY544"/>
      <c r="AZ544"/>
      <c r="BA544"/>
      <c r="BB544"/>
      <c r="BC544"/>
      <c r="BD544" s="37"/>
      <c r="BE544"/>
      <c r="BF544"/>
      <c r="BG544"/>
      <c r="BH544"/>
      <c r="BI544"/>
      <c r="BJ544"/>
      <c r="BK544"/>
      <c r="BL544"/>
      <c r="BM544"/>
      <c r="BN544"/>
      <c r="BO544"/>
      <c r="BP544"/>
      <c r="BQ544"/>
      <c r="BR544"/>
      <c r="BS544" s="41"/>
    </row>
    <row r="545" spans="1:71" x14ac:dyDescent="0.2">
      <c r="A545" s="40" t="str">
        <f t="shared" si="18"/>
        <v/>
      </c>
      <c r="B545" s="40"/>
      <c r="C545" s="40"/>
      <c r="D545" s="40"/>
      <c r="E545" s="40"/>
      <c r="F545"/>
      <c r="G545"/>
      <c r="H545" s="37"/>
      <c r="I545" s="37"/>
      <c r="J545" s="37"/>
      <c r="K545" s="37"/>
      <c r="L545" s="37"/>
      <c r="M545"/>
      <c r="N545" s="37"/>
      <c r="O545"/>
      <c r="P545"/>
      <c r="Q545" s="37"/>
      <c r="R545"/>
      <c r="S545"/>
      <c r="T545"/>
      <c r="U545"/>
      <c r="V545" s="37"/>
      <c r="W545" s="37"/>
      <c r="X545" s="37"/>
      <c r="Y545"/>
      <c r="Z545"/>
      <c r="AA545"/>
      <c r="AB545"/>
      <c r="AC545" s="37"/>
      <c r="AD545"/>
      <c r="AE545" s="37"/>
      <c r="AF545" s="37"/>
      <c r="AG545"/>
      <c r="AH545"/>
      <c r="AI545" s="37"/>
      <c r="AJ545" s="37"/>
      <c r="AK545"/>
      <c r="AL545"/>
      <c r="AM545" s="37"/>
      <c r="AN545" s="37"/>
      <c r="AO545" s="37"/>
      <c r="AP545"/>
      <c r="AQ545"/>
      <c r="AR545"/>
      <c r="AS545"/>
      <c r="AT545" s="37"/>
      <c r="AU545"/>
      <c r="AV545" s="37"/>
      <c r="AW545" s="37"/>
      <c r="AX545" s="37"/>
      <c r="AY545"/>
      <c r="AZ545" s="37"/>
      <c r="BA545"/>
      <c r="BB545"/>
      <c r="BC545" s="37"/>
      <c r="BD545" s="37"/>
      <c r="BE545"/>
      <c r="BF545"/>
      <c r="BG545"/>
      <c r="BH545"/>
      <c r="BI545" s="37"/>
      <c r="BJ545" s="37"/>
      <c r="BK545" s="37"/>
      <c r="BL545"/>
      <c r="BM545" s="37"/>
      <c r="BN545"/>
      <c r="BO545"/>
      <c r="BP545"/>
      <c r="BQ545"/>
      <c r="BR545" s="37"/>
      <c r="BS545" s="41"/>
    </row>
    <row r="546" spans="1:71" x14ac:dyDescent="0.2">
      <c r="A546" s="40" t="str">
        <f t="shared" si="18"/>
        <v/>
      </c>
      <c r="B546" s="40"/>
      <c r="C546" s="40"/>
      <c r="D546" s="40"/>
      <c r="E546" s="40"/>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s="37"/>
      <c r="BJ546"/>
      <c r="BK546"/>
      <c r="BL546"/>
      <c r="BM546"/>
      <c r="BN546"/>
      <c r="BO546"/>
      <c r="BP546"/>
      <c r="BQ546"/>
      <c r="BR546"/>
      <c r="BS546" s="41"/>
    </row>
    <row r="547" spans="1:71" x14ac:dyDescent="0.2">
      <c r="A547" s="40" t="str">
        <f t="shared" si="18"/>
        <v/>
      </c>
      <c r="B547" s="40"/>
      <c r="C547" s="40"/>
      <c r="D547" s="40"/>
      <c r="E547" s="40"/>
      <c r="F547"/>
      <c r="G547"/>
      <c r="H547" s="37"/>
      <c r="I547"/>
      <c r="J547"/>
      <c r="K547" s="37"/>
      <c r="L547"/>
      <c r="M547" s="37"/>
      <c r="N547" s="37"/>
      <c r="O547"/>
      <c r="P547"/>
      <c r="Q547"/>
      <c r="R547"/>
      <c r="S547" s="37"/>
      <c r="T547"/>
      <c r="U547"/>
      <c r="V547" s="37"/>
      <c r="W547"/>
      <c r="X547" s="37"/>
      <c r="Y547"/>
      <c r="Z547" s="37"/>
      <c r="AA547"/>
      <c r="AB547"/>
      <c r="AC547"/>
      <c r="AD547"/>
      <c r="AE547" s="37"/>
      <c r="AF547" s="37"/>
      <c r="AG547" s="37"/>
      <c r="AH547" s="37"/>
      <c r="AI547" s="37"/>
      <c r="AJ54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c r="BO547"/>
      <c r="BP547"/>
      <c r="BQ547"/>
      <c r="BR547" s="37"/>
      <c r="BS547" s="41"/>
    </row>
    <row r="548" spans="1:71" x14ac:dyDescent="0.2">
      <c r="A548" s="40" t="str">
        <f t="shared" si="18"/>
        <v/>
      </c>
      <c r="B548" s="40"/>
      <c r="C548" s="40"/>
      <c r="D548" s="54"/>
      <c r="E548" s="54"/>
      <c r="F548" s="37"/>
      <c r="G548" s="37"/>
      <c r="H548" s="37"/>
      <c r="I548" s="37"/>
      <c r="J548" s="37"/>
      <c r="K548" s="37"/>
      <c r="L548" s="37"/>
      <c r="M548" s="37"/>
      <c r="N548" s="37"/>
      <c r="O548"/>
      <c r="P548" s="37"/>
      <c r="Q548" s="37"/>
      <c r="R548" s="37"/>
      <c r="S548" s="37"/>
      <c r="T548" s="37"/>
      <c r="U548" s="37"/>
      <c r="V548"/>
      <c r="W548" s="37"/>
      <c r="X548" s="37"/>
      <c r="Y548"/>
      <c r="Z548" s="37"/>
      <c r="AA548"/>
      <c r="AB548"/>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c r="BQ548"/>
      <c r="BR548" s="37"/>
      <c r="BS548" s="41"/>
    </row>
    <row r="549" spans="1:71" x14ac:dyDescent="0.2">
      <c r="A549" s="40" t="str">
        <f t="shared" si="18"/>
        <v/>
      </c>
      <c r="B549" s="40"/>
      <c r="C549" s="40"/>
      <c r="D549" s="40"/>
      <c r="E549" s="40"/>
      <c r="F549"/>
      <c r="G549" s="37"/>
      <c r="H549" s="37"/>
      <c r="I549" s="37"/>
      <c r="J549" s="37"/>
      <c r="K549" s="37"/>
      <c r="L549"/>
      <c r="M549" s="37"/>
      <c r="N549"/>
      <c r="O549"/>
      <c r="P549"/>
      <c r="Q549"/>
      <c r="R549"/>
      <c r="S549"/>
      <c r="T549"/>
      <c r="U549" s="37"/>
      <c r="V549"/>
      <c r="W549"/>
      <c r="X549" s="37"/>
      <c r="Y549"/>
      <c r="Z549"/>
      <c r="AA549"/>
      <c r="AB549"/>
      <c r="AC549"/>
      <c r="AD549"/>
      <c r="AE549"/>
      <c r="AF549"/>
      <c r="AG549"/>
      <c r="AH549" s="37"/>
      <c r="AI549"/>
      <c r="AJ549"/>
      <c r="AK549"/>
      <c r="AL549"/>
      <c r="AM549"/>
      <c r="AN549" s="37"/>
      <c r="AO549"/>
      <c r="AP549"/>
      <c r="AQ549" s="37"/>
      <c r="AR549" s="37"/>
      <c r="AS549" s="37"/>
      <c r="AT549"/>
      <c r="AU549"/>
      <c r="AV549" s="37"/>
      <c r="AW549"/>
      <c r="AX549"/>
      <c r="AY549"/>
      <c r="AZ549"/>
      <c r="BA549"/>
      <c r="BB549"/>
      <c r="BC549" s="37"/>
      <c r="BD549"/>
      <c r="BE549"/>
      <c r="BF549"/>
      <c r="BG549"/>
      <c r="BH549" s="37"/>
      <c r="BI549" s="37"/>
      <c r="BJ549" s="37"/>
      <c r="BK549" s="37"/>
      <c r="BL549"/>
      <c r="BM549" s="37"/>
      <c r="BN549"/>
      <c r="BO549"/>
      <c r="BP549"/>
      <c r="BQ549"/>
      <c r="BR549"/>
      <c r="BS549" s="41"/>
    </row>
    <row r="550" spans="1:71" x14ac:dyDescent="0.2">
      <c r="A550" s="40" t="str">
        <f t="shared" si="18"/>
        <v/>
      </c>
      <c r="B550" s="40"/>
      <c r="C550" s="40"/>
      <c r="D550" s="40"/>
      <c r="E550" s="40"/>
      <c r="F550"/>
      <c r="G550"/>
      <c r="H550"/>
      <c r="I550"/>
      <c r="J550"/>
      <c r="K550"/>
      <c r="L550"/>
      <c r="M550"/>
      <c r="N550" s="37"/>
      <c r="O550"/>
      <c r="P550"/>
      <c r="Q550"/>
      <c r="R550"/>
      <c r="S550"/>
      <c r="T550"/>
      <c r="U550"/>
      <c r="V550"/>
      <c r="W550"/>
      <c r="X550"/>
      <c r="Y550"/>
      <c r="Z550"/>
      <c r="AA550"/>
      <c r="AB550"/>
      <c r="AC550"/>
      <c r="AD550"/>
      <c r="AE550"/>
      <c r="AF550"/>
      <c r="AG550"/>
      <c r="AH550"/>
      <c r="AI550" s="37"/>
      <c r="AJ550"/>
      <c r="AK550"/>
      <c r="AL550"/>
      <c r="AM550"/>
      <c r="AN550"/>
      <c r="AO550"/>
      <c r="AP550"/>
      <c r="AQ550"/>
      <c r="AR550"/>
      <c r="AS550"/>
      <c r="AT550"/>
      <c r="AU550"/>
      <c r="AV550" s="37"/>
      <c r="AW550"/>
      <c r="AX550"/>
      <c r="AY550"/>
      <c r="AZ550"/>
      <c r="BA550"/>
      <c r="BB550"/>
      <c r="BC550"/>
      <c r="BD550"/>
      <c r="BE550"/>
      <c r="BF550"/>
      <c r="BG550"/>
      <c r="BH550"/>
      <c r="BI550"/>
      <c r="BJ550"/>
      <c r="BK550"/>
      <c r="BL550"/>
      <c r="BM550"/>
      <c r="BN550"/>
      <c r="BO550"/>
      <c r="BP550"/>
      <c r="BQ550"/>
      <c r="BR550"/>
      <c r="BS550" s="41"/>
    </row>
    <row r="551" spans="1:71" x14ac:dyDescent="0.2">
      <c r="A551" s="40" t="str">
        <f t="shared" si="18"/>
        <v/>
      </c>
      <c r="B551" s="40"/>
      <c r="C551" s="40"/>
      <c r="D551" s="40"/>
      <c r="E551" s="40"/>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s="37"/>
      <c r="BA551"/>
      <c r="BB551"/>
      <c r="BC551"/>
      <c r="BD551"/>
      <c r="BE551"/>
      <c r="BF551"/>
      <c r="BG551"/>
      <c r="BH551"/>
      <c r="BI551"/>
      <c r="BJ551"/>
      <c r="BK551"/>
      <c r="BL551"/>
      <c r="BM551" s="37"/>
      <c r="BN551"/>
      <c r="BO551"/>
      <c r="BP551"/>
      <c r="BQ551"/>
      <c r="BR551"/>
      <c r="BS551" s="41"/>
    </row>
    <row r="552" spans="1:71" x14ac:dyDescent="0.2">
      <c r="A552" s="40" t="str">
        <f t="shared" si="18"/>
        <v/>
      </c>
      <c r="B552" s="40"/>
      <c r="C552" s="40"/>
      <c r="D552" s="40"/>
      <c r="E552" s="40"/>
      <c r="F552"/>
      <c r="G552"/>
      <c r="H552"/>
      <c r="I552"/>
      <c r="J552"/>
      <c r="K552" s="37"/>
      <c r="L552"/>
      <c r="M552"/>
      <c r="N552"/>
      <c r="O552"/>
      <c r="P552"/>
      <c r="Q552"/>
      <c r="R552"/>
      <c r="S552"/>
      <c r="T552"/>
      <c r="U552"/>
      <c r="V552"/>
      <c r="W552"/>
      <c r="X552"/>
      <c r="Y552"/>
      <c r="Z552"/>
      <c r="AA552"/>
      <c r="AB552"/>
      <c r="AC552"/>
      <c r="AD552"/>
      <c r="AE552"/>
      <c r="AF552"/>
      <c r="AG552"/>
      <c r="AH552"/>
      <c r="AI552"/>
      <c r="AJ552" s="37"/>
      <c r="AK552"/>
      <c r="AL552"/>
      <c r="AM552"/>
      <c r="AN552"/>
      <c r="AO552"/>
      <c r="AP552"/>
      <c r="AQ552"/>
      <c r="AR552" s="37"/>
      <c r="AS552"/>
      <c r="AT552"/>
      <c r="AU552"/>
      <c r="AV552"/>
      <c r="AW552"/>
      <c r="AX552" s="37"/>
      <c r="AY552"/>
      <c r="AZ552"/>
      <c r="BA552"/>
      <c r="BB552"/>
      <c r="BC552" s="37"/>
      <c r="BD552"/>
      <c r="BE552"/>
      <c r="BF552"/>
      <c r="BG552"/>
      <c r="BH552"/>
      <c r="BI552"/>
      <c r="BJ552"/>
      <c r="BK552" s="37"/>
      <c r="BL552"/>
      <c r="BM552"/>
      <c r="BN552"/>
      <c r="BO552"/>
      <c r="BP552"/>
      <c r="BQ552"/>
      <c r="BR552"/>
      <c r="BS552" s="41"/>
    </row>
    <row r="553" spans="1:71" x14ac:dyDescent="0.2">
      <c r="A553" s="40" t="str">
        <f t="shared" si="18"/>
        <v/>
      </c>
      <c r="B553" s="40"/>
      <c r="C553" s="40"/>
      <c r="D553" s="40"/>
      <c r="E553" s="40"/>
      <c r="F553"/>
      <c r="G553"/>
      <c r="H553"/>
      <c r="I553" s="37"/>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s="37"/>
      <c r="AT553"/>
      <c r="AU553"/>
      <c r="AV553"/>
      <c r="AW553"/>
      <c r="AX553"/>
      <c r="AY553"/>
      <c r="AZ553"/>
      <c r="BA553"/>
      <c r="BB553"/>
      <c r="BC553"/>
      <c r="BD553"/>
      <c r="BE553"/>
      <c r="BF553"/>
      <c r="BG553"/>
      <c r="BH553"/>
      <c r="BI553"/>
      <c r="BJ553"/>
      <c r="BK553"/>
      <c r="BL553"/>
      <c r="BM553" s="37"/>
      <c r="BN553"/>
      <c r="BO553"/>
      <c r="BP553"/>
      <c r="BQ553"/>
      <c r="BR553"/>
      <c r="BS553" s="41"/>
    </row>
    <row r="554" spans="1:71" x14ac:dyDescent="0.2">
      <c r="A554" s="40" t="str">
        <f t="shared" si="18"/>
        <v/>
      </c>
      <c r="B554" s="40"/>
      <c r="C554" s="40"/>
      <c r="D554" s="40"/>
      <c r="E554" s="54"/>
      <c r="F554" s="37"/>
      <c r="G554"/>
      <c r="H554" s="37"/>
      <c r="I554" s="37"/>
      <c r="J554" s="37"/>
      <c r="K554" s="37"/>
      <c r="L554" s="37"/>
      <c r="M554" s="37"/>
      <c r="N554" s="37"/>
      <c r="O554"/>
      <c r="P554"/>
      <c r="Q554"/>
      <c r="R554" s="37"/>
      <c r="S554"/>
      <c r="T554"/>
      <c r="U554"/>
      <c r="V554" s="37"/>
      <c r="W554"/>
      <c r="X554" s="37"/>
      <c r="Y554"/>
      <c r="Z554" s="37"/>
      <c r="AA554"/>
      <c r="AB554" s="37"/>
      <c r="AC554" s="37"/>
      <c r="AD554" s="37"/>
      <c r="AE554" s="37"/>
      <c r="AF554" s="37"/>
      <c r="AG554" s="37"/>
      <c r="AH554" s="37"/>
      <c r="AI554" s="37"/>
      <c r="AJ554" s="37"/>
      <c r="AK554" s="37"/>
      <c r="AL554" s="37"/>
      <c r="AM554" s="37"/>
      <c r="AN554"/>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c r="BP554"/>
      <c r="BQ554"/>
      <c r="BR554" s="37"/>
      <c r="BS554" s="41"/>
    </row>
    <row r="555" spans="1:71" x14ac:dyDescent="0.2">
      <c r="A555" s="40" t="str">
        <f t="shared" si="18"/>
        <v/>
      </c>
      <c r="B555" s="40"/>
      <c r="C555" s="40"/>
      <c r="D555" s="40"/>
      <c r="E555" s="40"/>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s="37"/>
      <c r="AV555"/>
      <c r="AW555"/>
      <c r="AX555" s="37"/>
      <c r="AY555"/>
      <c r="AZ555"/>
      <c r="BA555" s="37"/>
      <c r="BB555"/>
      <c r="BC555"/>
      <c r="BD555"/>
      <c r="BE555" s="37"/>
      <c r="BF555"/>
      <c r="BG555"/>
      <c r="BH555"/>
      <c r="BI555"/>
      <c r="BJ555"/>
      <c r="BK555"/>
      <c r="BL555"/>
      <c r="BM555" s="37"/>
      <c r="BN555"/>
      <c r="BO555"/>
      <c r="BP555"/>
      <c r="BQ555"/>
      <c r="BR555"/>
      <c r="BS555" s="41"/>
    </row>
    <row r="556" spans="1:71" x14ac:dyDescent="0.2">
      <c r="A556" s="40" t="str">
        <f t="shared" si="18"/>
        <v/>
      </c>
      <c r="B556" s="40"/>
      <c r="C556" s="40"/>
      <c r="D556" s="40"/>
      <c r="E556" s="40"/>
      <c r="F556"/>
      <c r="G556"/>
      <c r="H556"/>
      <c r="I556"/>
      <c r="J556"/>
      <c r="K556"/>
      <c r="L556"/>
      <c r="M556"/>
      <c r="N556" s="37"/>
      <c r="O556"/>
      <c r="P556"/>
      <c r="Q556"/>
      <c r="R556"/>
      <c r="S556"/>
      <c r="T556"/>
      <c r="U556"/>
      <c r="V556"/>
      <c r="W556"/>
      <c r="X556"/>
      <c r="Y556"/>
      <c r="Z556"/>
      <c r="AA556"/>
      <c r="AB556"/>
      <c r="AC556"/>
      <c r="AD556"/>
      <c r="AE556"/>
      <c r="AF556"/>
      <c r="AG556"/>
      <c r="AH556"/>
      <c r="AI556"/>
      <c r="AJ556"/>
      <c r="AK556"/>
      <c r="AL556"/>
      <c r="AM556"/>
      <c r="AN556"/>
      <c r="AO556"/>
      <c r="AP556" s="37"/>
      <c r="AQ556"/>
      <c r="AR556"/>
      <c r="AS556"/>
      <c r="AT556"/>
      <c r="AU556"/>
      <c r="AV556"/>
      <c r="AW556"/>
      <c r="AX556"/>
      <c r="AY556"/>
      <c r="AZ556" s="37"/>
      <c r="BA556"/>
      <c r="BB556"/>
      <c r="BC556"/>
      <c r="BD556" s="37"/>
      <c r="BE556"/>
      <c r="BF556"/>
      <c r="BG556" s="37"/>
      <c r="BH556"/>
      <c r="BI556" s="37"/>
      <c r="BJ556" s="37"/>
      <c r="BK556" s="37"/>
      <c r="BL556"/>
      <c r="BM556" s="37"/>
      <c r="BN556"/>
      <c r="BO556"/>
      <c r="BP556"/>
      <c r="BQ556"/>
      <c r="BR556" s="37"/>
      <c r="BS556" s="41"/>
    </row>
    <row r="557" spans="1:71" x14ac:dyDescent="0.2">
      <c r="A557" s="40" t="str">
        <f t="shared" si="18"/>
        <v/>
      </c>
      <c r="B557" s="40"/>
      <c r="C557" s="40"/>
      <c r="D557" s="40"/>
      <c r="E557" s="40"/>
      <c r="F557"/>
      <c r="G557"/>
      <c r="H557" s="37"/>
      <c r="I557" s="37"/>
      <c r="J557"/>
      <c r="K557"/>
      <c r="L557"/>
      <c r="M557"/>
      <c r="N557"/>
      <c r="O557"/>
      <c r="P557"/>
      <c r="Q557" s="37"/>
      <c r="R557"/>
      <c r="S557" s="3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s="41"/>
    </row>
    <row r="558" spans="1:71" x14ac:dyDescent="0.2">
      <c r="A558" s="40" t="str">
        <f t="shared" si="18"/>
        <v/>
      </c>
      <c r="B558" s="40"/>
      <c r="C558" s="40"/>
      <c r="D558" s="40"/>
      <c r="E558" s="40"/>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s="37"/>
      <c r="BC558"/>
      <c r="BD558"/>
      <c r="BE558" s="37"/>
      <c r="BF558"/>
      <c r="BG558"/>
      <c r="BH558"/>
      <c r="BI558"/>
      <c r="BJ558"/>
      <c r="BK558"/>
      <c r="BL558"/>
      <c r="BM558"/>
      <c r="BN558"/>
      <c r="BO558"/>
      <c r="BP558"/>
      <c r="BQ558"/>
      <c r="BR558"/>
      <c r="BS558" s="41"/>
    </row>
    <row r="559" spans="1:71" x14ac:dyDescent="0.2">
      <c r="A559" s="40" t="str">
        <f t="shared" si="18"/>
        <v/>
      </c>
      <c r="B559" s="40"/>
      <c r="C559" s="40"/>
      <c r="D559" s="40"/>
      <c r="E559" s="54"/>
      <c r="F559"/>
      <c r="G559"/>
      <c r="H559" s="37"/>
      <c r="I559" s="37"/>
      <c r="J559" s="37"/>
      <c r="K559" s="37"/>
      <c r="L559" s="37"/>
      <c r="M559" s="37"/>
      <c r="N559"/>
      <c r="O559"/>
      <c r="P559"/>
      <c r="Q559" s="37"/>
      <c r="R559"/>
      <c r="S559" s="37"/>
      <c r="T559" s="37"/>
      <c r="U559"/>
      <c r="V559" s="37"/>
      <c r="W559" s="37"/>
      <c r="X559" s="37"/>
      <c r="Y559"/>
      <c r="Z559"/>
      <c r="AA559"/>
      <c r="AB559"/>
      <c r="AC559" s="37"/>
      <c r="AD559"/>
      <c r="AE559" s="37"/>
      <c r="AF559" s="37"/>
      <c r="AG559" s="37"/>
      <c r="AH559"/>
      <c r="AI559" s="37"/>
      <c r="AJ559"/>
      <c r="AK559"/>
      <c r="AL559" s="37"/>
      <c r="AM559" s="37"/>
      <c r="AN559" s="37"/>
      <c r="AO559" s="37"/>
      <c r="AP559" s="37"/>
      <c r="AQ559" s="37"/>
      <c r="AR559" s="37"/>
      <c r="AS559" s="37"/>
      <c r="AT559" s="37"/>
      <c r="AU559" s="37"/>
      <c r="AV559" s="37"/>
      <c r="AW559" s="37"/>
      <c r="AX559" s="37"/>
      <c r="AY559"/>
      <c r="AZ559" s="37"/>
      <c r="BA559"/>
      <c r="BB559"/>
      <c r="BC559" s="37"/>
      <c r="BD559" s="37"/>
      <c r="BE559" s="37"/>
      <c r="BF559" s="37"/>
      <c r="BG559" s="37"/>
      <c r="BH559" s="37"/>
      <c r="BI559" s="37"/>
      <c r="BJ559" s="37"/>
      <c r="BK559" s="37"/>
      <c r="BL559"/>
      <c r="BM559" s="37"/>
      <c r="BN559"/>
      <c r="BO559"/>
      <c r="BP559"/>
      <c r="BQ559"/>
      <c r="BR559" s="37"/>
      <c r="BS559" s="41"/>
    </row>
    <row r="560" spans="1:71" x14ac:dyDescent="0.2">
      <c r="A560" s="40" t="str">
        <f t="shared" si="18"/>
        <v/>
      </c>
      <c r="B560" s="40"/>
      <c r="C560" s="40"/>
      <c r="D560" s="40"/>
      <c r="E560" s="40"/>
      <c r="F560"/>
      <c r="G560"/>
      <c r="H560"/>
      <c r="I560"/>
      <c r="J560"/>
      <c r="K560"/>
      <c r="L560"/>
      <c r="M560"/>
      <c r="N560"/>
      <c r="O560"/>
      <c r="P560"/>
      <c r="Q560"/>
      <c r="R560"/>
      <c r="S560"/>
      <c r="T560"/>
      <c r="U560"/>
      <c r="V560"/>
      <c r="W560"/>
      <c r="X560"/>
      <c r="Y560"/>
      <c r="Z560" s="37"/>
      <c r="AA560"/>
      <c r="AB560"/>
      <c r="AC560"/>
      <c r="AD560"/>
      <c r="AE560"/>
      <c r="AF560"/>
      <c r="AG560"/>
      <c r="AH560"/>
      <c r="AI560"/>
      <c r="AJ560"/>
      <c r="AK560"/>
      <c r="AL560"/>
      <c r="AM560"/>
      <c r="AN560"/>
      <c r="AO560"/>
      <c r="AP560"/>
      <c r="AQ560"/>
      <c r="AR560" s="37"/>
      <c r="AS560"/>
      <c r="AT560"/>
      <c r="AU560"/>
      <c r="AV560"/>
      <c r="AW560"/>
      <c r="AX560"/>
      <c r="AY560"/>
      <c r="AZ560"/>
      <c r="BA560"/>
      <c r="BB560"/>
      <c r="BC560" s="37"/>
      <c r="BD560"/>
      <c r="BE560"/>
      <c r="BF560"/>
      <c r="BG560"/>
      <c r="BH560"/>
      <c r="BI560"/>
      <c r="BJ560"/>
      <c r="BK560"/>
      <c r="BL560"/>
      <c r="BM560"/>
      <c r="BN560"/>
      <c r="BO560"/>
      <c r="BP560"/>
      <c r="BQ560"/>
      <c r="BR560"/>
      <c r="BS560" s="41"/>
    </row>
    <row r="561" spans="1:71" x14ac:dyDescent="0.2">
      <c r="A561" s="40" t="str">
        <f t="shared" si="18"/>
        <v/>
      </c>
      <c r="B561" s="40"/>
      <c r="C561" s="40"/>
      <c r="D561" s="40"/>
      <c r="E561" s="40"/>
      <c r="F561"/>
      <c r="G561"/>
      <c r="H561"/>
      <c r="I561" s="37"/>
      <c r="J561" s="37"/>
      <c r="K561"/>
      <c r="L561" s="37"/>
      <c r="M561"/>
      <c r="N561"/>
      <c r="O561"/>
      <c r="P561"/>
      <c r="Q561" s="37"/>
      <c r="R561"/>
      <c r="S561" s="37"/>
      <c r="T561"/>
      <c r="U561"/>
      <c r="V561"/>
      <c r="W561"/>
      <c r="X561" s="37"/>
      <c r="Y561"/>
      <c r="Z561"/>
      <c r="AA561"/>
      <c r="AB561"/>
      <c r="AC561" s="37"/>
      <c r="AD561"/>
      <c r="AE561"/>
      <c r="AF561"/>
      <c r="AG561"/>
      <c r="AH561" s="37"/>
      <c r="AI561" s="37"/>
      <c r="AJ561"/>
      <c r="AK561"/>
      <c r="AL561"/>
      <c r="AM561" s="37"/>
      <c r="AN561"/>
      <c r="AO561" s="37"/>
      <c r="AP561"/>
      <c r="AQ561"/>
      <c r="AR561" s="37"/>
      <c r="AS561" s="37"/>
      <c r="AT561"/>
      <c r="AU561"/>
      <c r="AV561" s="37"/>
      <c r="AW561" s="37"/>
      <c r="AX561" s="37"/>
      <c r="AY561"/>
      <c r="AZ561" s="37"/>
      <c r="BA561" s="37"/>
      <c r="BB561" s="37"/>
      <c r="BC561" s="37"/>
      <c r="BD561"/>
      <c r="BE561" s="37"/>
      <c r="BF561" s="37"/>
      <c r="BG561" s="37"/>
      <c r="BH561" s="37"/>
      <c r="BI561" s="37"/>
      <c r="BJ561" s="37"/>
      <c r="BK561" s="37"/>
      <c r="BL561" s="37"/>
      <c r="BM561" s="37"/>
      <c r="BN561"/>
      <c r="BO561"/>
      <c r="BP561"/>
      <c r="BQ561"/>
      <c r="BR561" s="37"/>
      <c r="BS561" s="41"/>
    </row>
    <row r="562" spans="1:71" x14ac:dyDescent="0.2">
      <c r="A562" s="40" t="str">
        <f t="shared" si="18"/>
        <v/>
      </c>
      <c r="B562" s="40"/>
      <c r="C562" s="40"/>
      <c r="D562" s="40"/>
      <c r="E562" s="40"/>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s="37"/>
      <c r="AS562"/>
      <c r="AT562"/>
      <c r="AU562"/>
      <c r="AV562"/>
      <c r="AW562"/>
      <c r="AX562"/>
      <c r="AY562"/>
      <c r="AZ562"/>
      <c r="BA562"/>
      <c r="BB562"/>
      <c r="BC562"/>
      <c r="BD562"/>
      <c r="BE562"/>
      <c r="BF562"/>
      <c r="BG562"/>
      <c r="BH562"/>
      <c r="BI562"/>
      <c r="BJ562"/>
      <c r="BK562"/>
      <c r="BL562"/>
      <c r="BM562"/>
      <c r="BN562"/>
      <c r="BO562"/>
      <c r="BP562"/>
      <c r="BQ562"/>
      <c r="BR562"/>
      <c r="BS562" s="41"/>
    </row>
    <row r="563" spans="1:71" x14ac:dyDescent="0.2">
      <c r="A563" s="40" t="str">
        <f t="shared" si="18"/>
        <v/>
      </c>
      <c r="B563" s="40"/>
      <c r="C563" s="40"/>
      <c r="D563" s="40"/>
      <c r="E563" s="40"/>
      <c r="F563"/>
      <c r="G563" s="37"/>
      <c r="H563"/>
      <c r="I563" s="37"/>
      <c r="J563"/>
      <c r="K563" s="37"/>
      <c r="L563"/>
      <c r="M563" s="37"/>
      <c r="N563"/>
      <c r="O563"/>
      <c r="P563"/>
      <c r="Q563"/>
      <c r="R563"/>
      <c r="S563" s="37"/>
      <c r="T563"/>
      <c r="U563"/>
      <c r="V563"/>
      <c r="W563"/>
      <c r="X563"/>
      <c r="Y563"/>
      <c r="Z563"/>
      <c r="AA563"/>
      <c r="AB563"/>
      <c r="AC563"/>
      <c r="AD563"/>
      <c r="AE563"/>
      <c r="AF563"/>
      <c r="AG563"/>
      <c r="AH563"/>
      <c r="AI563"/>
      <c r="AJ563"/>
      <c r="AK563"/>
      <c r="AL563"/>
      <c r="AM563"/>
      <c r="AN563"/>
      <c r="AO563"/>
      <c r="AP563" s="37"/>
      <c r="AQ563"/>
      <c r="AR563"/>
      <c r="AS563"/>
      <c r="AT563"/>
      <c r="AU563"/>
      <c r="AV563"/>
      <c r="AW563"/>
      <c r="AX563"/>
      <c r="AY563"/>
      <c r="AZ563"/>
      <c r="BA563"/>
      <c r="BB563"/>
      <c r="BC563"/>
      <c r="BD563"/>
      <c r="BE563"/>
      <c r="BF563" s="37"/>
      <c r="BG563" s="37"/>
      <c r="BH563" s="37"/>
      <c r="BI563" s="37"/>
      <c r="BJ563" s="37"/>
      <c r="BK563"/>
      <c r="BL563"/>
      <c r="BM563" s="37"/>
      <c r="BN563"/>
      <c r="BO563"/>
      <c r="BP563"/>
      <c r="BQ563"/>
      <c r="BR563"/>
      <c r="BS563" s="41"/>
    </row>
    <row r="564" spans="1:71" x14ac:dyDescent="0.2">
      <c r="A564" s="40" t="str">
        <f t="shared" si="18"/>
        <v/>
      </c>
      <c r="B564" s="40"/>
      <c r="C564" s="40"/>
      <c r="D564" s="40"/>
      <c r="E564" s="40"/>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s="37"/>
      <c r="AP564"/>
      <c r="AQ564"/>
      <c r="AR564"/>
      <c r="AS564"/>
      <c r="AT564" s="37"/>
      <c r="AU564"/>
      <c r="AV564" s="37"/>
      <c r="AW564"/>
      <c r="AX564"/>
      <c r="AY564"/>
      <c r="AZ564" s="37"/>
      <c r="BA564"/>
      <c r="BB564"/>
      <c r="BC564"/>
      <c r="BD564"/>
      <c r="BE564"/>
      <c r="BF564"/>
      <c r="BG564"/>
      <c r="BH564"/>
      <c r="BI564"/>
      <c r="BJ564" s="37"/>
      <c r="BK564"/>
      <c r="BL564"/>
      <c r="BM564" s="37"/>
      <c r="BN564"/>
      <c r="BO564"/>
      <c r="BP564"/>
      <c r="BQ564"/>
      <c r="BR564" s="37"/>
      <c r="BS564" s="41"/>
    </row>
    <row r="565" spans="1:71" x14ac:dyDescent="0.2">
      <c r="A565" s="40" t="str">
        <f t="shared" si="18"/>
        <v/>
      </c>
      <c r="B565" s="40"/>
      <c r="C565" s="40"/>
      <c r="D565" s="40"/>
      <c r="E565" s="54"/>
      <c r="F565" s="37"/>
      <c r="G565" s="37"/>
      <c r="H565" s="37"/>
      <c r="I565" s="37"/>
      <c r="J565" s="37"/>
      <c r="K565" s="37"/>
      <c r="L565" s="37"/>
      <c r="M565" s="37"/>
      <c r="N565" s="37"/>
      <c r="O565"/>
      <c r="P565"/>
      <c r="Q565" s="37"/>
      <c r="R565" s="37"/>
      <c r="S565" s="37"/>
      <c r="T565" s="37"/>
      <c r="U565"/>
      <c r="V565" s="37"/>
      <c r="W565" s="37"/>
      <c r="X565" s="37"/>
      <c r="Y565" s="37"/>
      <c r="Z565" s="37"/>
      <c r="AA565"/>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c r="BO565" s="37"/>
      <c r="BP565"/>
      <c r="BQ565"/>
      <c r="BR565" s="37"/>
      <c r="BS565" s="41"/>
    </row>
    <row r="566" spans="1:71" x14ac:dyDescent="0.2">
      <c r="A566" s="40" t="str">
        <f t="shared" si="18"/>
        <v/>
      </c>
      <c r="B566" s="40"/>
      <c r="C566" s="40"/>
      <c r="D566" s="40"/>
      <c r="E566" s="40"/>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s="37"/>
      <c r="AW566" s="37"/>
      <c r="AX566"/>
      <c r="AY566"/>
      <c r="AZ566"/>
      <c r="BA566"/>
      <c r="BB566"/>
      <c r="BC566" s="37"/>
      <c r="BD566"/>
      <c r="BE566"/>
      <c r="BF566" s="37"/>
      <c r="BG566"/>
      <c r="BH566"/>
      <c r="BI566"/>
      <c r="BJ566"/>
      <c r="BK566"/>
      <c r="BL566"/>
      <c r="BM566"/>
      <c r="BN566"/>
      <c r="BO566"/>
      <c r="BP566"/>
      <c r="BQ566"/>
      <c r="BR566"/>
      <c r="BS566" s="41"/>
    </row>
    <row r="567" spans="1:71" x14ac:dyDescent="0.2">
      <c r="A567" s="40" t="str">
        <f t="shared" si="18"/>
        <v/>
      </c>
      <c r="B567" s="40"/>
      <c r="C567" s="40"/>
      <c r="D567" s="40"/>
      <c r="E567" s="40"/>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s="37"/>
      <c r="AW567"/>
      <c r="AX567"/>
      <c r="AY567"/>
      <c r="AZ567"/>
      <c r="BA567"/>
      <c r="BB567"/>
      <c r="BC567"/>
      <c r="BD567"/>
      <c r="BE567"/>
      <c r="BF567"/>
      <c r="BG567"/>
      <c r="BH567"/>
      <c r="BI567"/>
      <c r="BJ567"/>
      <c r="BK567"/>
      <c r="BL567"/>
      <c r="BM567"/>
      <c r="BN567"/>
      <c r="BO567"/>
      <c r="BP567"/>
      <c r="BQ567"/>
      <c r="BR567"/>
      <c r="BS567" s="41"/>
    </row>
    <row r="568" spans="1:71" x14ac:dyDescent="0.2">
      <c r="A568" s="40" t="str">
        <f t="shared" si="18"/>
        <v/>
      </c>
      <c r="B568" s="40"/>
      <c r="C568" s="40"/>
      <c r="D568" s="40"/>
      <c r="E568" s="40"/>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s="37"/>
      <c r="BB568"/>
      <c r="BC568" s="37"/>
      <c r="BD568"/>
      <c r="BE568"/>
      <c r="BF568"/>
      <c r="BG568"/>
      <c r="BH568"/>
      <c r="BI568"/>
      <c r="BJ568"/>
      <c r="BK568"/>
      <c r="BL568"/>
      <c r="BM568"/>
      <c r="BN568"/>
      <c r="BO568"/>
      <c r="BP568"/>
      <c r="BQ568"/>
      <c r="BR568"/>
      <c r="BS568" s="41"/>
    </row>
    <row r="569" spans="1:71" x14ac:dyDescent="0.2">
      <c r="A569" s="40" t="str">
        <f t="shared" si="18"/>
        <v/>
      </c>
      <c r="B569" s="40"/>
      <c r="C569" s="40"/>
      <c r="D569" s="40"/>
      <c r="E569" s="40"/>
      <c r="F569" s="37"/>
      <c r="G569" s="37"/>
      <c r="H569" s="37"/>
      <c r="I569" s="37"/>
      <c r="J569" s="37"/>
      <c r="K569" s="37"/>
      <c r="L569" s="37"/>
      <c r="M569" s="37"/>
      <c r="N569" s="37"/>
      <c r="O569" s="37"/>
      <c r="P569"/>
      <c r="Q569" s="37"/>
      <c r="R569" s="37"/>
      <c r="S569" s="37"/>
      <c r="T569"/>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c r="BO569" s="37"/>
      <c r="BP569"/>
      <c r="BQ569"/>
      <c r="BR569" s="37"/>
      <c r="BS569" s="41"/>
    </row>
    <row r="570" spans="1:71" x14ac:dyDescent="0.2">
      <c r="A570" s="40" t="str">
        <f t="shared" si="18"/>
        <v/>
      </c>
      <c r="B570" s="40"/>
      <c r="C570" s="40"/>
      <c r="D570" s="40"/>
      <c r="E570" s="40"/>
      <c r="F570"/>
      <c r="G570" s="37"/>
      <c r="H570"/>
      <c r="I570" s="37"/>
      <c r="J570"/>
      <c r="K570"/>
      <c r="L570" s="37"/>
      <c r="M570"/>
      <c r="N570" s="37"/>
      <c r="O570"/>
      <c r="P570"/>
      <c r="Q570" s="37"/>
      <c r="R570"/>
      <c r="S570" s="37"/>
      <c r="T570" s="37"/>
      <c r="U570"/>
      <c r="V570" s="37"/>
      <c r="W570" s="37"/>
      <c r="X570" s="37"/>
      <c r="Y570"/>
      <c r="Z570"/>
      <c r="AA570"/>
      <c r="AB570"/>
      <c r="AC570" s="37"/>
      <c r="AD570"/>
      <c r="AE570" s="37"/>
      <c r="AF570" s="37"/>
      <c r="AG570"/>
      <c r="AH570"/>
      <c r="AI570"/>
      <c r="AJ570" s="37"/>
      <c r="AK570" s="37"/>
      <c r="AL570"/>
      <c r="AM570" s="37"/>
      <c r="AN570"/>
      <c r="AO570" s="37"/>
      <c r="AP570" s="37"/>
      <c r="AQ570" s="37"/>
      <c r="AR570"/>
      <c r="AS570" s="37"/>
      <c r="AT570" s="37"/>
      <c r="AU570" s="37"/>
      <c r="AV570" s="37"/>
      <c r="AW570" s="37"/>
      <c r="AX570" s="37"/>
      <c r="AY570"/>
      <c r="AZ570" s="37"/>
      <c r="BA570"/>
      <c r="BB570" s="37"/>
      <c r="BC570" s="37"/>
      <c r="BD570" s="37"/>
      <c r="BE570" s="37"/>
      <c r="BF570" s="37"/>
      <c r="BG570" s="37"/>
      <c r="BH570"/>
      <c r="BI570"/>
      <c r="BJ570"/>
      <c r="BK570"/>
      <c r="BL570" s="37"/>
      <c r="BM570" s="37"/>
      <c r="BN570"/>
      <c r="BO570"/>
      <c r="BP570"/>
      <c r="BQ570"/>
      <c r="BR570" s="37"/>
      <c r="BS570" s="41"/>
    </row>
    <row r="571" spans="1:71" x14ac:dyDescent="0.2">
      <c r="A571" s="40" t="str">
        <f t="shared" si="18"/>
        <v/>
      </c>
      <c r="B571" s="40"/>
      <c r="C571" s="40"/>
      <c r="D571" s="40"/>
      <c r="E571" s="40"/>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s="37"/>
      <c r="AU571"/>
      <c r="AV571"/>
      <c r="AW571"/>
      <c r="AX571"/>
      <c r="AY571"/>
      <c r="AZ571"/>
      <c r="BA571"/>
      <c r="BB571"/>
      <c r="BC571"/>
      <c r="BD571"/>
      <c r="BE571"/>
      <c r="BF571"/>
      <c r="BG571"/>
      <c r="BH571"/>
      <c r="BI571"/>
      <c r="BJ571"/>
      <c r="BK571"/>
      <c r="BL571"/>
      <c r="BM571" s="37"/>
      <c r="BN571"/>
      <c r="BO571"/>
      <c r="BP571"/>
      <c r="BQ571"/>
      <c r="BR571"/>
      <c r="BS571" s="41"/>
    </row>
    <row r="572" spans="1:71" x14ac:dyDescent="0.2">
      <c r="A572" s="40" t="str">
        <f t="shared" si="18"/>
        <v/>
      </c>
      <c r="B572" s="40"/>
      <c r="C572" s="40"/>
      <c r="D572" s="40"/>
      <c r="E572" s="40"/>
      <c r="F572"/>
      <c r="G572"/>
      <c r="H572" s="37"/>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s="37"/>
      <c r="AQ572"/>
      <c r="AR572" s="37"/>
      <c r="AS572" s="37"/>
      <c r="AT572"/>
      <c r="AU572"/>
      <c r="AV572" s="37"/>
      <c r="AW572"/>
      <c r="AX572"/>
      <c r="AY572"/>
      <c r="AZ572"/>
      <c r="BA572"/>
      <c r="BB572"/>
      <c r="BC572"/>
      <c r="BD572"/>
      <c r="BE572"/>
      <c r="BF572"/>
      <c r="BG572" s="37"/>
      <c r="BH572" s="37"/>
      <c r="BI572" s="37"/>
      <c r="BJ572" s="37"/>
      <c r="BK572"/>
      <c r="BL572"/>
      <c r="BM572" s="37"/>
      <c r="BN572"/>
      <c r="BO572"/>
      <c r="BP572"/>
      <c r="BQ572"/>
      <c r="BR572"/>
      <c r="BS572" s="41"/>
    </row>
    <row r="573" spans="1:71" x14ac:dyDescent="0.2">
      <c r="A573" s="40" t="str">
        <f t="shared" si="18"/>
        <v/>
      </c>
      <c r="B573" s="40"/>
      <c r="C573" s="40"/>
      <c r="D573" s="40"/>
      <c r="E573" s="40"/>
      <c r="F573"/>
      <c r="G573"/>
      <c r="H573"/>
      <c r="I573"/>
      <c r="J573"/>
      <c r="K573"/>
      <c r="L573"/>
      <c r="M573"/>
      <c r="N573"/>
      <c r="O573"/>
      <c r="P573"/>
      <c r="Q573"/>
      <c r="R573"/>
      <c r="S573"/>
      <c r="T573"/>
      <c r="U573"/>
      <c r="V573"/>
      <c r="W573"/>
      <c r="X573"/>
      <c r="Y573"/>
      <c r="Z573" s="37"/>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s="37"/>
      <c r="BN573"/>
      <c r="BO573"/>
      <c r="BP573"/>
      <c r="BQ573"/>
      <c r="BR573"/>
      <c r="BS573" s="41"/>
    </row>
    <row r="574" spans="1:71" x14ac:dyDescent="0.2">
      <c r="A574" s="40" t="str">
        <f t="shared" si="18"/>
        <v/>
      </c>
      <c r="B574" s="40"/>
      <c r="C574" s="40"/>
      <c r="D574" s="40"/>
      <c r="E574" s="40"/>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s="37"/>
      <c r="BD574"/>
      <c r="BE574"/>
      <c r="BF574"/>
      <c r="BG574"/>
      <c r="BH574"/>
      <c r="BI574"/>
      <c r="BJ574"/>
      <c r="BK574"/>
      <c r="BL574"/>
      <c r="BM574"/>
      <c r="BN574"/>
      <c r="BO574"/>
      <c r="BP574"/>
      <c r="BQ574"/>
      <c r="BR574"/>
      <c r="BS574" s="41"/>
    </row>
    <row r="575" spans="1:71" x14ac:dyDescent="0.2">
      <c r="A575" s="40" t="str">
        <f t="shared" si="18"/>
        <v/>
      </c>
      <c r="B575" s="40"/>
      <c r="C575" s="40"/>
      <c r="D575" s="40"/>
      <c r="E575" s="40"/>
      <c r="F575"/>
      <c r="G575"/>
      <c r="H575"/>
      <c r="I575" s="37"/>
      <c r="J575" s="37"/>
      <c r="K575" s="37"/>
      <c r="L575"/>
      <c r="M575"/>
      <c r="N575"/>
      <c r="O575"/>
      <c r="P575"/>
      <c r="Q575"/>
      <c r="R575"/>
      <c r="S575"/>
      <c r="T575"/>
      <c r="U575"/>
      <c r="V575"/>
      <c r="W575"/>
      <c r="X575" s="37"/>
      <c r="Y575"/>
      <c r="Z575"/>
      <c r="AA575"/>
      <c r="AB575"/>
      <c r="AC575"/>
      <c r="AD575"/>
      <c r="AE575"/>
      <c r="AF575"/>
      <c r="AG575"/>
      <c r="AH575"/>
      <c r="AI575"/>
      <c r="AJ575"/>
      <c r="AK575"/>
      <c r="AL575" s="37"/>
      <c r="AM575" s="37"/>
      <c r="AN575"/>
      <c r="AO575"/>
      <c r="AP575"/>
      <c r="AQ575"/>
      <c r="AR575" s="37"/>
      <c r="AS575" s="37"/>
      <c r="AT575"/>
      <c r="AU575"/>
      <c r="AV575"/>
      <c r="AW575"/>
      <c r="AX575" s="37"/>
      <c r="AY575"/>
      <c r="AZ575" s="37"/>
      <c r="BA575"/>
      <c r="BB575" s="37"/>
      <c r="BC575" s="37"/>
      <c r="BD575" s="37"/>
      <c r="BE575" s="37"/>
      <c r="BF575"/>
      <c r="BG575" s="37"/>
      <c r="BH575" s="37"/>
      <c r="BI575" s="37"/>
      <c r="BJ575"/>
      <c r="BK575"/>
      <c r="BL575"/>
      <c r="BM575" s="37"/>
      <c r="BN575"/>
      <c r="BO575"/>
      <c r="BP575"/>
      <c r="BQ575"/>
      <c r="BR575"/>
      <c r="BS575" s="41"/>
    </row>
    <row r="576" spans="1:71" x14ac:dyDescent="0.2">
      <c r="A576" s="40" t="str">
        <f t="shared" si="18"/>
        <v/>
      </c>
      <c r="B576" s="40"/>
      <c r="C576" s="40"/>
      <c r="D576" s="40"/>
      <c r="E576" s="40"/>
      <c r="F576"/>
      <c r="G576" s="37"/>
      <c r="H576"/>
      <c r="I576" s="37"/>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s="41"/>
    </row>
    <row r="577" spans="1:71" x14ac:dyDescent="0.2">
      <c r="A577" s="40" t="str">
        <f t="shared" si="18"/>
        <v/>
      </c>
      <c r="B577" s="40"/>
      <c r="C577" s="40"/>
      <c r="D577" s="40"/>
      <c r="E577" s="40"/>
      <c r="F577"/>
      <c r="G577"/>
      <c r="H577"/>
      <c r="I577" s="37"/>
      <c r="J577"/>
      <c r="K577"/>
      <c r="L577" s="37"/>
      <c r="M577"/>
      <c r="N577"/>
      <c r="O577"/>
      <c r="P577"/>
      <c r="Q577"/>
      <c r="R577"/>
      <c r="S577"/>
      <c r="T577"/>
      <c r="U577"/>
      <c r="V577"/>
      <c r="W577"/>
      <c r="X577" s="37"/>
      <c r="Y577"/>
      <c r="Z577"/>
      <c r="AA577"/>
      <c r="AB577"/>
      <c r="AC577"/>
      <c r="AD577"/>
      <c r="AE577"/>
      <c r="AF577"/>
      <c r="AG577"/>
      <c r="AH577"/>
      <c r="AI577"/>
      <c r="AJ577"/>
      <c r="AK577"/>
      <c r="AL577"/>
      <c r="AM577" s="37"/>
      <c r="AN577"/>
      <c r="AO577" s="37"/>
      <c r="AP577"/>
      <c r="AQ577"/>
      <c r="AR577"/>
      <c r="AS577"/>
      <c r="AT577"/>
      <c r="AU577"/>
      <c r="AV577" s="37"/>
      <c r="AW577" s="37"/>
      <c r="AX577"/>
      <c r="AY577"/>
      <c r="AZ577" s="37"/>
      <c r="BA577" s="37"/>
      <c r="BB577"/>
      <c r="BC577" s="37"/>
      <c r="BD577" s="37"/>
      <c r="BE577"/>
      <c r="BF577"/>
      <c r="BG577"/>
      <c r="BH577"/>
      <c r="BI577" s="37"/>
      <c r="BJ577"/>
      <c r="BK577" s="37"/>
      <c r="BL577"/>
      <c r="BM577" s="37"/>
      <c r="BN577"/>
      <c r="BO577"/>
      <c r="BP577"/>
      <c r="BQ577"/>
      <c r="BR577"/>
      <c r="BS577" s="41"/>
    </row>
    <row r="578" spans="1:71" x14ac:dyDescent="0.2">
      <c r="A578" s="40" t="str">
        <f t="shared" si="18"/>
        <v/>
      </c>
      <c r="B578" s="40"/>
      <c r="C578" s="40"/>
      <c r="D578" s="40"/>
      <c r="E578" s="54"/>
      <c r="F578"/>
      <c r="G578"/>
      <c r="H578"/>
      <c r="I578" s="37"/>
      <c r="J578"/>
      <c r="K578" s="37"/>
      <c r="L578"/>
      <c r="M578" s="37"/>
      <c r="N578"/>
      <c r="O578"/>
      <c r="P578"/>
      <c r="Q578"/>
      <c r="R578"/>
      <c r="S578"/>
      <c r="T578"/>
      <c r="U578"/>
      <c r="V578"/>
      <c r="W578"/>
      <c r="X578" s="37"/>
      <c r="Y578"/>
      <c r="Z578"/>
      <c r="AA578"/>
      <c r="AB578"/>
      <c r="AC578"/>
      <c r="AD578"/>
      <c r="AE578"/>
      <c r="AF578"/>
      <c r="AG578"/>
      <c r="AH578" s="37"/>
      <c r="AI578"/>
      <c r="AJ578"/>
      <c r="AK578"/>
      <c r="AL578" s="37"/>
      <c r="AM578"/>
      <c r="AN578"/>
      <c r="AO578"/>
      <c r="AP578"/>
      <c r="AQ578"/>
      <c r="AR578"/>
      <c r="AS578" s="37"/>
      <c r="AT578" s="37"/>
      <c r="AU578"/>
      <c r="AV578" s="37"/>
      <c r="AW578" s="37"/>
      <c r="AX578" s="37"/>
      <c r="AY578" s="37"/>
      <c r="AZ578" s="37"/>
      <c r="BA578" s="37"/>
      <c r="BB578" s="37"/>
      <c r="BC578" s="37"/>
      <c r="BD578" s="37"/>
      <c r="BE578"/>
      <c r="BF578" s="37"/>
      <c r="BG578" s="37"/>
      <c r="BH578"/>
      <c r="BI578" s="37"/>
      <c r="BJ578" s="37"/>
      <c r="BK578"/>
      <c r="BL578"/>
      <c r="BM578" s="37"/>
      <c r="BN578"/>
      <c r="BO578"/>
      <c r="BP578"/>
      <c r="BQ578"/>
      <c r="BR578" s="37"/>
      <c r="BS578" s="41"/>
    </row>
    <row r="579" spans="1:71" x14ac:dyDescent="0.2">
      <c r="A579" s="40" t="str">
        <f t="shared" ref="A579:A642" si="19">B579&amp;C579</f>
        <v/>
      </c>
      <c r="B579" s="40"/>
      <c r="C579" s="40"/>
      <c r="D579" s="40"/>
      <c r="E579" s="40"/>
      <c r="F579"/>
      <c r="G579"/>
      <c r="H579"/>
      <c r="I579" s="37"/>
      <c r="J579"/>
      <c r="K579" s="37"/>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s="41"/>
    </row>
    <row r="580" spans="1:71" x14ac:dyDescent="0.2">
      <c r="A580" s="40" t="str">
        <f t="shared" si="19"/>
        <v/>
      </c>
      <c r="B580" s="40"/>
      <c r="C580" s="40"/>
      <c r="D580" s="40"/>
      <c r="E580" s="4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s="37"/>
      <c r="AR580"/>
      <c r="AS580"/>
      <c r="AT580"/>
      <c r="AU580"/>
      <c r="AV580"/>
      <c r="AW580"/>
      <c r="AX580"/>
      <c r="AY580"/>
      <c r="AZ580"/>
      <c r="BA580"/>
      <c r="BB580"/>
      <c r="BC580" s="37"/>
      <c r="BD580"/>
      <c r="BE580" s="37"/>
      <c r="BF580"/>
      <c r="BG580"/>
      <c r="BH580"/>
      <c r="BI580" s="37"/>
      <c r="BJ580"/>
      <c r="BK580"/>
      <c r="BL580" s="37"/>
      <c r="BM580" s="37"/>
      <c r="BN580"/>
      <c r="BO580"/>
      <c r="BP580"/>
      <c r="BQ580"/>
      <c r="BR580"/>
      <c r="BS580" s="41"/>
    </row>
    <row r="581" spans="1:71" x14ac:dyDescent="0.2">
      <c r="A581" s="40" t="str">
        <f t="shared" si="19"/>
        <v/>
      </c>
      <c r="B581" s="40"/>
      <c r="C581" s="40"/>
      <c r="D581" s="40"/>
      <c r="E581" s="40"/>
      <c r="F581"/>
      <c r="G581"/>
      <c r="H581"/>
      <c r="I581"/>
      <c r="J581" s="37"/>
      <c r="K581" s="37"/>
      <c r="L581" s="37"/>
      <c r="M581"/>
      <c r="N581" s="37"/>
      <c r="O581"/>
      <c r="P581"/>
      <c r="Q581"/>
      <c r="R581"/>
      <c r="S581" s="37"/>
      <c r="T581"/>
      <c r="U581"/>
      <c r="V581" s="37"/>
      <c r="W581"/>
      <c r="X581"/>
      <c r="Y581"/>
      <c r="Z581"/>
      <c r="AA581"/>
      <c r="AB581"/>
      <c r="AC581"/>
      <c r="AD581"/>
      <c r="AE581" s="37"/>
      <c r="AF581" s="37"/>
      <c r="AG581"/>
      <c r="AH581" s="37"/>
      <c r="AI581" s="37"/>
      <c r="AJ581" s="37"/>
      <c r="AK581"/>
      <c r="AL581" s="37"/>
      <c r="AM581" s="37"/>
      <c r="AN581" s="37"/>
      <c r="AO581" s="37"/>
      <c r="AP581" s="37"/>
      <c r="AQ581" s="37"/>
      <c r="AR581" s="37"/>
      <c r="AS581" s="37"/>
      <c r="AT581" s="37"/>
      <c r="AU581"/>
      <c r="AV581" s="37"/>
      <c r="AW581" s="37"/>
      <c r="AX581" s="37"/>
      <c r="AY581" s="37"/>
      <c r="AZ581" s="37"/>
      <c r="BA581" s="37"/>
      <c r="BB581" s="37"/>
      <c r="BC581" s="37"/>
      <c r="BD581" s="37"/>
      <c r="BE581" s="37"/>
      <c r="BF581" s="37"/>
      <c r="BG581" s="37"/>
      <c r="BH581" s="37"/>
      <c r="BI581" s="37"/>
      <c r="BJ581" s="37"/>
      <c r="BK581" s="37"/>
      <c r="BL581" s="37"/>
      <c r="BM581" s="37"/>
      <c r="BN581"/>
      <c r="BO581"/>
      <c r="BP581"/>
      <c r="BQ581"/>
      <c r="BR581" s="37"/>
      <c r="BS581" s="41"/>
    </row>
    <row r="582" spans="1:71" x14ac:dyDescent="0.2">
      <c r="A582" s="40" t="str">
        <f t="shared" si="19"/>
        <v/>
      </c>
      <c r="B582" s="40"/>
      <c r="C582" s="40"/>
      <c r="D582" s="40"/>
      <c r="E582" s="54"/>
      <c r="F582" s="37"/>
      <c r="G582" s="37"/>
      <c r="H582" s="37"/>
      <c r="I582"/>
      <c r="J582"/>
      <c r="K582" s="37"/>
      <c r="L582"/>
      <c r="M582" s="37"/>
      <c r="N582" s="37"/>
      <c r="O582"/>
      <c r="P582"/>
      <c r="Q582"/>
      <c r="R582"/>
      <c r="S582" s="37"/>
      <c r="T582"/>
      <c r="U582"/>
      <c r="V582"/>
      <c r="W582"/>
      <c r="X582" s="37"/>
      <c r="Y582"/>
      <c r="Z582" s="37"/>
      <c r="AA582"/>
      <c r="AB582" s="37"/>
      <c r="AC582" s="37"/>
      <c r="AD582"/>
      <c r="AE582" s="37"/>
      <c r="AF582"/>
      <c r="AG582" s="37"/>
      <c r="AH582" s="37"/>
      <c r="AI582" s="37"/>
      <c r="AJ582"/>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c r="BO582"/>
      <c r="BP582"/>
      <c r="BQ582"/>
      <c r="BR582" s="37"/>
      <c r="BS582" s="41"/>
    </row>
    <row r="583" spans="1:71" x14ac:dyDescent="0.2">
      <c r="A583" s="40" t="str">
        <f t="shared" si="19"/>
        <v/>
      </c>
      <c r="B583" s="40"/>
      <c r="C583" s="40"/>
      <c r="D583" s="40"/>
      <c r="E583" s="40"/>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s="37"/>
      <c r="BE583"/>
      <c r="BF583"/>
      <c r="BG583"/>
      <c r="BH583"/>
      <c r="BI583"/>
      <c r="BJ583"/>
      <c r="BK583"/>
      <c r="BL583"/>
      <c r="BM583"/>
      <c r="BN583"/>
      <c r="BO583"/>
      <c r="BP583"/>
      <c r="BQ583"/>
      <c r="BR583"/>
      <c r="BS583" s="41"/>
    </row>
    <row r="584" spans="1:71" x14ac:dyDescent="0.2">
      <c r="A584" s="40" t="str">
        <f t="shared" si="19"/>
        <v/>
      </c>
      <c r="B584" s="40"/>
      <c r="C584" s="40"/>
      <c r="D584" s="40"/>
      <c r="E584" s="40"/>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s="37"/>
      <c r="BA584"/>
      <c r="BB584"/>
      <c r="BC584"/>
      <c r="BD584"/>
      <c r="BE584"/>
      <c r="BF584"/>
      <c r="BG584"/>
      <c r="BH584"/>
      <c r="BI584"/>
      <c r="BJ584"/>
      <c r="BK584"/>
      <c r="BL584"/>
      <c r="BM584"/>
      <c r="BN584"/>
      <c r="BO584"/>
      <c r="BP584"/>
      <c r="BQ584"/>
      <c r="BR584"/>
      <c r="BS584" s="41"/>
    </row>
    <row r="585" spans="1:71" x14ac:dyDescent="0.2">
      <c r="A585" s="40" t="str">
        <f t="shared" si="19"/>
        <v/>
      </c>
      <c r="B585" s="40"/>
      <c r="C585" s="40"/>
      <c r="D585" s="40"/>
      <c r="E585" s="40"/>
      <c r="F585"/>
      <c r="G585"/>
      <c r="H585"/>
      <c r="I585"/>
      <c r="J585"/>
      <c r="K585"/>
      <c r="L585"/>
      <c r="M585"/>
      <c r="N585"/>
      <c r="O585" s="37"/>
      <c r="P585"/>
      <c r="Q585"/>
      <c r="R585"/>
      <c r="S585"/>
      <c r="T585"/>
      <c r="U585"/>
      <c r="V585"/>
      <c r="W585"/>
      <c r="X585"/>
      <c r="Y585"/>
      <c r="Z585"/>
      <c r="AA585"/>
      <c r="AB585"/>
      <c r="AC585"/>
      <c r="AD585"/>
      <c r="AE585"/>
      <c r="AF585"/>
      <c r="AG585"/>
      <c r="AH585"/>
      <c r="AI585"/>
      <c r="AJ585"/>
      <c r="AK585"/>
      <c r="AL585"/>
      <c r="AM585"/>
      <c r="AN585"/>
      <c r="AO585" s="37"/>
      <c r="AP585"/>
      <c r="AQ585"/>
      <c r="AR585" s="37"/>
      <c r="AS585"/>
      <c r="AT585"/>
      <c r="AU585"/>
      <c r="AV585" s="37"/>
      <c r="AW585"/>
      <c r="AX585"/>
      <c r="AY585"/>
      <c r="AZ585"/>
      <c r="BA585"/>
      <c r="BB585"/>
      <c r="BC585" s="37"/>
      <c r="BD585"/>
      <c r="BE585"/>
      <c r="BF585"/>
      <c r="BG585"/>
      <c r="BH585"/>
      <c r="BI585"/>
      <c r="BJ585" s="37"/>
      <c r="BK585" s="37"/>
      <c r="BL585"/>
      <c r="BM585" s="37"/>
      <c r="BN585"/>
      <c r="BO585"/>
      <c r="BP585"/>
      <c r="BQ585"/>
      <c r="BR585"/>
      <c r="BS585" s="41"/>
    </row>
    <row r="586" spans="1:71" x14ac:dyDescent="0.2">
      <c r="A586" s="40" t="str">
        <f t="shared" si="19"/>
        <v/>
      </c>
      <c r="B586" s="40"/>
      <c r="C586" s="40"/>
      <c r="D586" s="40"/>
      <c r="E586" s="40"/>
      <c r="F586"/>
      <c r="G586"/>
      <c r="H586"/>
      <c r="I586" s="37"/>
      <c r="J586"/>
      <c r="K586" s="37"/>
      <c r="L586" s="37"/>
      <c r="M586"/>
      <c r="N586"/>
      <c r="O586" s="37"/>
      <c r="P586"/>
      <c r="Q586"/>
      <c r="R586"/>
      <c r="S586" s="37"/>
      <c r="T586"/>
      <c r="U586"/>
      <c r="V586"/>
      <c r="W586"/>
      <c r="X586" s="37"/>
      <c r="Y586"/>
      <c r="Z586"/>
      <c r="AA586"/>
      <c r="AB586" s="37"/>
      <c r="AC586"/>
      <c r="AD586"/>
      <c r="AE586"/>
      <c r="AF586"/>
      <c r="AG586" s="37"/>
      <c r="AH586"/>
      <c r="AI586" s="37"/>
      <c r="AJ586"/>
      <c r="AK586"/>
      <c r="AL586"/>
      <c r="AM586"/>
      <c r="AN586"/>
      <c r="AO586" s="37"/>
      <c r="AP586"/>
      <c r="AQ586"/>
      <c r="AR586" s="37"/>
      <c r="AS586"/>
      <c r="AT586"/>
      <c r="AU586"/>
      <c r="AV586" s="37"/>
      <c r="AW586"/>
      <c r="AX586"/>
      <c r="AY586"/>
      <c r="AZ586" s="37"/>
      <c r="BA586" s="37"/>
      <c r="BB586"/>
      <c r="BC586" s="37"/>
      <c r="BD586" s="37"/>
      <c r="BE586"/>
      <c r="BF586"/>
      <c r="BG586"/>
      <c r="BH586" s="37"/>
      <c r="BI586" s="37"/>
      <c r="BJ586"/>
      <c r="BK586"/>
      <c r="BL586"/>
      <c r="BM586" s="37"/>
      <c r="BN586"/>
      <c r="BO586"/>
      <c r="BP586"/>
      <c r="BQ586"/>
      <c r="BR586" s="37"/>
      <c r="BS586" s="41"/>
    </row>
    <row r="587" spans="1:71" x14ac:dyDescent="0.2">
      <c r="A587" s="40" t="str">
        <f t="shared" si="19"/>
        <v/>
      </c>
      <c r="B587" s="40"/>
      <c r="C587" s="40"/>
      <c r="D587" s="40"/>
      <c r="E587" s="40"/>
      <c r="F587"/>
      <c r="G587"/>
      <c r="H587" s="37"/>
      <c r="I587" s="37"/>
      <c r="J587"/>
      <c r="K587" s="37"/>
      <c r="L587"/>
      <c r="M587" s="37"/>
      <c r="N587"/>
      <c r="O587"/>
      <c r="P587"/>
      <c r="Q587"/>
      <c r="R587"/>
      <c r="S587"/>
      <c r="T587"/>
      <c r="U587"/>
      <c r="V587"/>
      <c r="W587"/>
      <c r="X587" s="37"/>
      <c r="Y587"/>
      <c r="Z587" s="37"/>
      <c r="AA587"/>
      <c r="AB587"/>
      <c r="AC587"/>
      <c r="AD587"/>
      <c r="AE587"/>
      <c r="AF587"/>
      <c r="AG587"/>
      <c r="AH587"/>
      <c r="AI587"/>
      <c r="AJ587"/>
      <c r="AK587"/>
      <c r="AL587" s="37"/>
      <c r="AM587"/>
      <c r="AN587"/>
      <c r="AO587"/>
      <c r="AP587"/>
      <c r="AQ587"/>
      <c r="AR587" s="37"/>
      <c r="AS587" s="37"/>
      <c r="AT587"/>
      <c r="AU587"/>
      <c r="AV587"/>
      <c r="AW587"/>
      <c r="AX587"/>
      <c r="AY587"/>
      <c r="AZ587"/>
      <c r="BA587"/>
      <c r="BB587"/>
      <c r="BC587" s="37"/>
      <c r="BD587" s="37"/>
      <c r="BE587"/>
      <c r="BF587" s="37"/>
      <c r="BG587" s="37"/>
      <c r="BH587"/>
      <c r="BI587" s="37"/>
      <c r="BJ587"/>
      <c r="BK587"/>
      <c r="BL587" s="37"/>
      <c r="BM587" s="37"/>
      <c r="BN587"/>
      <c r="BO587"/>
      <c r="BP587"/>
      <c r="BQ587"/>
      <c r="BR587"/>
      <c r="BS587" s="41"/>
    </row>
    <row r="588" spans="1:71" x14ac:dyDescent="0.2">
      <c r="A588" s="40" t="str">
        <f t="shared" si="19"/>
        <v/>
      </c>
      <c r="B588" s="40"/>
      <c r="C588" s="40"/>
      <c r="D588" s="40"/>
      <c r="E588" s="40"/>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s="37"/>
      <c r="AP588"/>
      <c r="AQ588"/>
      <c r="AR588"/>
      <c r="AS588"/>
      <c r="AT588"/>
      <c r="AU588"/>
      <c r="AV588"/>
      <c r="AW588"/>
      <c r="AX588"/>
      <c r="AY588"/>
      <c r="AZ588"/>
      <c r="BA588"/>
      <c r="BB588"/>
      <c r="BC588"/>
      <c r="BD588" s="37"/>
      <c r="BE588"/>
      <c r="BF588"/>
      <c r="BG588"/>
      <c r="BH588"/>
      <c r="BI588"/>
      <c r="BJ588"/>
      <c r="BK588"/>
      <c r="BL588"/>
      <c r="BM588"/>
      <c r="BN588"/>
      <c r="BO588"/>
      <c r="BP588"/>
      <c r="BQ588"/>
      <c r="BR588"/>
      <c r="BS588" s="41"/>
    </row>
    <row r="589" spans="1:71" x14ac:dyDescent="0.2">
      <c r="A589" s="40" t="str">
        <f t="shared" si="19"/>
        <v/>
      </c>
      <c r="B589" s="40"/>
      <c r="C589" s="40"/>
      <c r="D589" s="40"/>
      <c r="E589" s="40"/>
      <c r="F589"/>
      <c r="G589"/>
      <c r="H589"/>
      <c r="I589"/>
      <c r="J589"/>
      <c r="K589"/>
      <c r="L589"/>
      <c r="M589"/>
      <c r="N589"/>
      <c r="O589"/>
      <c r="P589"/>
      <c r="Q589"/>
      <c r="R589"/>
      <c r="S589" s="37"/>
      <c r="T589"/>
      <c r="U589"/>
      <c r="V589"/>
      <c r="W589"/>
      <c r="X589"/>
      <c r="Y589" s="37"/>
      <c r="Z589"/>
      <c r="AA589"/>
      <c r="AB589"/>
      <c r="AC589"/>
      <c r="AD589"/>
      <c r="AE589"/>
      <c r="AF589"/>
      <c r="AG589" s="37"/>
      <c r="AH589"/>
      <c r="AI589"/>
      <c r="AJ589"/>
      <c r="AK589"/>
      <c r="AL589"/>
      <c r="AM589"/>
      <c r="AN589"/>
      <c r="AO589" s="37"/>
      <c r="AP589" s="37"/>
      <c r="AQ589" s="37"/>
      <c r="AR589" s="37"/>
      <c r="AS589"/>
      <c r="AT589" s="37"/>
      <c r="AU589"/>
      <c r="AV589" s="37"/>
      <c r="AW589" s="37"/>
      <c r="AX589" s="37"/>
      <c r="AY589"/>
      <c r="AZ589" s="37"/>
      <c r="BA589" s="37"/>
      <c r="BB589" s="37"/>
      <c r="BC589" s="37"/>
      <c r="BD589" s="37"/>
      <c r="BE589"/>
      <c r="BF589" s="37"/>
      <c r="BG589" s="37"/>
      <c r="BH589"/>
      <c r="BI589"/>
      <c r="BJ589"/>
      <c r="BK589" s="37"/>
      <c r="BL589"/>
      <c r="BM589" s="37"/>
      <c r="BN589"/>
      <c r="BO589"/>
      <c r="BP589"/>
      <c r="BQ589"/>
      <c r="BR589" s="37"/>
      <c r="BS589" s="41"/>
    </row>
    <row r="590" spans="1:71" x14ac:dyDescent="0.2">
      <c r="A590" s="40" t="str">
        <f t="shared" si="19"/>
        <v/>
      </c>
      <c r="B590" s="40"/>
      <c r="C590" s="40"/>
      <c r="D590" s="40"/>
      <c r="E590" s="40"/>
      <c r="F590"/>
      <c r="G590"/>
      <c r="H590"/>
      <c r="I590" s="37"/>
      <c r="J590"/>
      <c r="K590" s="37"/>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s="37"/>
      <c r="AS590"/>
      <c r="AT590"/>
      <c r="AU590"/>
      <c r="AV590"/>
      <c r="AW590"/>
      <c r="AX590"/>
      <c r="AY590"/>
      <c r="AZ590"/>
      <c r="BA590"/>
      <c r="BB590"/>
      <c r="BC590" s="37"/>
      <c r="BD590"/>
      <c r="BE590"/>
      <c r="BF590"/>
      <c r="BG590" s="37"/>
      <c r="BH590" s="37"/>
      <c r="BI590" s="37"/>
      <c r="BJ590"/>
      <c r="BK590"/>
      <c r="BL590"/>
      <c r="BM590"/>
      <c r="BN590"/>
      <c r="BO590"/>
      <c r="BP590"/>
      <c r="BQ590"/>
      <c r="BR590" s="37"/>
      <c r="BS590" s="41"/>
    </row>
    <row r="591" spans="1:71" x14ac:dyDescent="0.2">
      <c r="A591" s="40" t="str">
        <f t="shared" si="19"/>
        <v/>
      </c>
      <c r="B591" s="40"/>
      <c r="C591" s="40"/>
      <c r="D591" s="40"/>
      <c r="E591" s="40"/>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s="37"/>
      <c r="BE591"/>
      <c r="BF591"/>
      <c r="BG591"/>
      <c r="BH591"/>
      <c r="BI591"/>
      <c r="BJ591"/>
      <c r="BK591"/>
      <c r="BL591"/>
      <c r="BM591"/>
      <c r="BN591"/>
      <c r="BO591"/>
      <c r="BP591"/>
      <c r="BQ591"/>
      <c r="BR591"/>
      <c r="BS591" s="41"/>
    </row>
    <row r="592" spans="1:71" x14ac:dyDescent="0.2">
      <c r="A592" s="40" t="str">
        <f t="shared" si="19"/>
        <v/>
      </c>
      <c r="B592" s="40"/>
      <c r="C592" s="40"/>
      <c r="D592" s="40"/>
      <c r="E592" s="40"/>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37"/>
      <c r="BF592"/>
      <c r="BG592"/>
      <c r="BH592"/>
      <c r="BI592"/>
      <c r="BJ592"/>
      <c r="BK592"/>
      <c r="BL592"/>
      <c r="BM592"/>
      <c r="BN592"/>
      <c r="BO592"/>
      <c r="BP592"/>
      <c r="BQ592"/>
      <c r="BR592"/>
      <c r="BS592" s="41"/>
    </row>
    <row r="593" spans="1:71" x14ac:dyDescent="0.2">
      <c r="A593" s="40" t="str">
        <f t="shared" si="19"/>
        <v/>
      </c>
      <c r="B593" s="40"/>
      <c r="C593" s="40"/>
      <c r="D593" s="40"/>
      <c r="E593" s="40"/>
      <c r="F593"/>
      <c r="G593"/>
      <c r="H593"/>
      <c r="I593"/>
      <c r="J593"/>
      <c r="K593"/>
      <c r="L593"/>
      <c r="M593"/>
      <c r="N593"/>
      <c r="O593"/>
      <c r="P593"/>
      <c r="Q593"/>
      <c r="R593"/>
      <c r="S593"/>
      <c r="T593"/>
      <c r="U593"/>
      <c r="V593"/>
      <c r="W593"/>
      <c r="X593"/>
      <c r="Y593"/>
      <c r="Z593"/>
      <c r="AA593"/>
      <c r="AB593"/>
      <c r="AC593"/>
      <c r="AD593"/>
      <c r="AE593"/>
      <c r="AF593"/>
      <c r="AG593"/>
      <c r="AH593"/>
      <c r="AI593"/>
      <c r="AJ593" s="37"/>
      <c r="AK593"/>
      <c r="AL593"/>
      <c r="AM593"/>
      <c r="AN593"/>
      <c r="AO593"/>
      <c r="AP593"/>
      <c r="AQ593" s="37"/>
      <c r="AR593"/>
      <c r="AS593"/>
      <c r="AT593"/>
      <c r="AU593"/>
      <c r="AV593"/>
      <c r="AW593"/>
      <c r="AX593"/>
      <c r="AY593"/>
      <c r="AZ593"/>
      <c r="BA593"/>
      <c r="BB593"/>
      <c r="BC593" s="37"/>
      <c r="BD593"/>
      <c r="BE593"/>
      <c r="BF593"/>
      <c r="BG593" s="37"/>
      <c r="BH593"/>
      <c r="BI593"/>
      <c r="BJ593"/>
      <c r="BK593"/>
      <c r="BL593"/>
      <c r="BM593" s="37"/>
      <c r="BN593"/>
      <c r="BO593"/>
      <c r="BP593"/>
      <c r="BQ593"/>
      <c r="BR593"/>
      <c r="BS593" s="41"/>
    </row>
    <row r="594" spans="1:71" x14ac:dyDescent="0.2">
      <c r="A594" s="40" t="str">
        <f t="shared" si="19"/>
        <v/>
      </c>
      <c r="B594" s="40"/>
      <c r="C594" s="40"/>
      <c r="D594" s="40"/>
      <c r="E594" s="54"/>
      <c r="F594" s="37"/>
      <c r="G594" s="37"/>
      <c r="H594" s="37"/>
      <c r="I594" s="37"/>
      <c r="J594" s="37"/>
      <c r="K594" s="37"/>
      <c r="L594" s="37"/>
      <c r="M594" s="37"/>
      <c r="N594" s="37"/>
      <c r="O594"/>
      <c r="P594"/>
      <c r="Q594" s="37"/>
      <c r="R594" s="37"/>
      <c r="S594" s="37"/>
      <c r="T594" s="37"/>
      <c r="U594" s="37"/>
      <c r="V594" s="37"/>
      <c r="W594" s="37"/>
      <c r="X594" s="37"/>
      <c r="Y594" s="37"/>
      <c r="Z594" s="37"/>
      <c r="AA594"/>
      <c r="AB594"/>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c r="BQ594"/>
      <c r="BR594" s="37"/>
      <c r="BS594" s="41"/>
    </row>
    <row r="595" spans="1:71" x14ac:dyDescent="0.2">
      <c r="A595" s="40" t="str">
        <f t="shared" si="19"/>
        <v/>
      </c>
      <c r="B595" s="40"/>
      <c r="C595" s="40"/>
      <c r="D595" s="40"/>
      <c r="E595" s="40"/>
      <c r="F595" s="37"/>
      <c r="G595" s="37"/>
      <c r="H595" s="37"/>
      <c r="I595" s="37"/>
      <c r="J595" s="37"/>
      <c r="K595" s="37"/>
      <c r="L595"/>
      <c r="M595" s="37"/>
      <c r="N595" s="37"/>
      <c r="O595"/>
      <c r="P595"/>
      <c r="Q595"/>
      <c r="R595" s="37"/>
      <c r="S595" s="37"/>
      <c r="T595" s="37"/>
      <c r="U595"/>
      <c r="V595"/>
      <c r="W595" s="37"/>
      <c r="X595"/>
      <c r="Y595"/>
      <c r="Z595"/>
      <c r="AA595"/>
      <c r="AB595" s="37"/>
      <c r="AC595" s="37"/>
      <c r="AD595"/>
      <c r="AE595"/>
      <c r="AF595"/>
      <c r="AG595"/>
      <c r="AH595" s="37"/>
      <c r="AI595" s="37"/>
      <c r="AJ595"/>
      <c r="AK595"/>
      <c r="AL595"/>
      <c r="AM595"/>
      <c r="AN595" s="37"/>
      <c r="AO595" s="37"/>
      <c r="AP595" s="37"/>
      <c r="AQ595"/>
      <c r="AR595" s="37"/>
      <c r="AS595" s="37"/>
      <c r="AT595"/>
      <c r="AU595"/>
      <c r="AV595" s="37"/>
      <c r="AW595" s="37"/>
      <c r="AX595"/>
      <c r="AY595"/>
      <c r="AZ595" s="37"/>
      <c r="BA595"/>
      <c r="BB595" s="37"/>
      <c r="BC595" s="37"/>
      <c r="BD595" s="37"/>
      <c r="BE595" s="37"/>
      <c r="BF595"/>
      <c r="BG595" s="37"/>
      <c r="BH595" s="37"/>
      <c r="BI595" s="37"/>
      <c r="BJ595" s="37"/>
      <c r="BK595" s="37"/>
      <c r="BL595"/>
      <c r="BM595" s="37"/>
      <c r="BN595"/>
      <c r="BO595"/>
      <c r="BP595"/>
      <c r="BQ595"/>
      <c r="BR595"/>
      <c r="BS595" s="41"/>
    </row>
    <row r="596" spans="1:71" x14ac:dyDescent="0.2">
      <c r="A596" s="40" t="str">
        <f t="shared" si="19"/>
        <v/>
      </c>
      <c r="B596" s="40"/>
      <c r="C596" s="40"/>
      <c r="D596" s="40"/>
      <c r="E596" s="54"/>
      <c r="F596" s="37"/>
      <c r="G596"/>
      <c r="H596" s="37"/>
      <c r="I596"/>
      <c r="J596" s="37"/>
      <c r="K596"/>
      <c r="L596" s="37"/>
      <c r="M596" s="37"/>
      <c r="N596" s="37"/>
      <c r="O596"/>
      <c r="P596"/>
      <c r="Q596"/>
      <c r="R596"/>
      <c r="S596" s="37"/>
      <c r="T596" s="37"/>
      <c r="U596"/>
      <c r="V596"/>
      <c r="W596"/>
      <c r="X596"/>
      <c r="Y596"/>
      <c r="Z596" s="37"/>
      <c r="AA596"/>
      <c r="AB596" s="37"/>
      <c r="AC596"/>
      <c r="AD596" s="37"/>
      <c r="AE596" s="37"/>
      <c r="AF596" s="37"/>
      <c r="AG596" s="37"/>
      <c r="AH596" s="37"/>
      <c r="AI596" s="37"/>
      <c r="AJ596"/>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c r="BK596" s="37"/>
      <c r="BL596" s="37"/>
      <c r="BM596" s="37"/>
      <c r="BN596"/>
      <c r="BO596"/>
      <c r="BP596"/>
      <c r="BQ596"/>
      <c r="BR596" s="37"/>
      <c r="BS596" s="41"/>
    </row>
    <row r="597" spans="1:71" x14ac:dyDescent="0.2">
      <c r="A597" s="40" t="str">
        <f t="shared" si="19"/>
        <v/>
      </c>
      <c r="B597" s="40"/>
      <c r="C597" s="40"/>
      <c r="D597" s="40"/>
      <c r="E597" s="54"/>
      <c r="F597" s="37"/>
      <c r="G597" s="37"/>
      <c r="H597" s="37"/>
      <c r="I597" s="37"/>
      <c r="J597" s="37"/>
      <c r="K597" s="37"/>
      <c r="L597" s="37"/>
      <c r="M597" s="37"/>
      <c r="N597" s="37"/>
      <c r="O597"/>
      <c r="P597"/>
      <c r="Q597" s="37"/>
      <c r="R597" s="37"/>
      <c r="S597" s="37"/>
      <c r="T597"/>
      <c r="U597"/>
      <c r="V597" s="37"/>
      <c r="W597" s="37"/>
      <c r="X597" s="37"/>
      <c r="Y597"/>
      <c r="Z597" s="37"/>
      <c r="AA597" s="37"/>
      <c r="AB597" s="37"/>
      <c r="AC597" s="37"/>
      <c r="AD597" s="37"/>
      <c r="AE597" s="37"/>
      <c r="AF597" s="37"/>
      <c r="AG597" s="37"/>
      <c r="AH597" s="37"/>
      <c r="AI597" s="37"/>
      <c r="AJ59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c r="BO597"/>
      <c r="BP597"/>
      <c r="BQ597"/>
      <c r="BR597" s="37"/>
      <c r="BS597" s="41"/>
    </row>
    <row r="598" spans="1:71" x14ac:dyDescent="0.2">
      <c r="A598" s="40" t="str">
        <f t="shared" si="19"/>
        <v/>
      </c>
      <c r="B598" s="40"/>
      <c r="C598" s="40"/>
      <c r="D598" s="40"/>
      <c r="E598" s="40"/>
      <c r="F598"/>
      <c r="G598"/>
      <c r="H598"/>
      <c r="I598"/>
      <c r="J598"/>
      <c r="K598"/>
      <c r="L598"/>
      <c r="M598" s="37"/>
      <c r="N598"/>
      <c r="O598"/>
      <c r="P598"/>
      <c r="Q598"/>
      <c r="R598"/>
      <c r="S598"/>
      <c r="T598"/>
      <c r="U598"/>
      <c r="V598"/>
      <c r="W598"/>
      <c r="X598"/>
      <c r="Y598"/>
      <c r="Z598"/>
      <c r="AA598"/>
      <c r="AB598"/>
      <c r="AC598" s="37"/>
      <c r="AD598"/>
      <c r="AE598"/>
      <c r="AF598"/>
      <c r="AG598"/>
      <c r="AH598"/>
      <c r="AI598"/>
      <c r="AJ598"/>
      <c r="AK598"/>
      <c r="AL598"/>
      <c r="AM598"/>
      <c r="AN598"/>
      <c r="AO598"/>
      <c r="AP598"/>
      <c r="AQ598"/>
      <c r="AR598"/>
      <c r="AS598"/>
      <c r="AT598" s="37"/>
      <c r="AU598"/>
      <c r="AV598"/>
      <c r="AW598"/>
      <c r="AX598"/>
      <c r="AY598"/>
      <c r="AZ598"/>
      <c r="BA598"/>
      <c r="BB598"/>
      <c r="BC598"/>
      <c r="BD598"/>
      <c r="BE598"/>
      <c r="BF598"/>
      <c r="BG598"/>
      <c r="BH598"/>
      <c r="BI598"/>
      <c r="BJ598"/>
      <c r="BK598" s="37"/>
      <c r="BL598"/>
      <c r="BM598"/>
      <c r="BN598"/>
      <c r="BO598"/>
      <c r="BP598"/>
      <c r="BQ598"/>
      <c r="BR598"/>
      <c r="BS598" s="41"/>
    </row>
    <row r="599" spans="1:71" x14ac:dyDescent="0.2">
      <c r="A599" s="40" t="str">
        <f t="shared" si="19"/>
        <v/>
      </c>
      <c r="B599" s="40"/>
      <c r="C599" s="40"/>
      <c r="D599" s="40"/>
      <c r="E599" s="40"/>
      <c r="F599"/>
      <c r="G599"/>
      <c r="H599" s="37"/>
      <c r="I599" s="37"/>
      <c r="J599"/>
      <c r="K599" s="37"/>
      <c r="L599"/>
      <c r="M599" s="37"/>
      <c r="N599"/>
      <c r="O599"/>
      <c r="P599"/>
      <c r="Q599"/>
      <c r="R599"/>
      <c r="S599"/>
      <c r="T599"/>
      <c r="U599"/>
      <c r="V599"/>
      <c r="W599"/>
      <c r="X599"/>
      <c r="Y599"/>
      <c r="Z599"/>
      <c r="AA599"/>
      <c r="AB599"/>
      <c r="AC599"/>
      <c r="AD599"/>
      <c r="AE599"/>
      <c r="AF599"/>
      <c r="AG599"/>
      <c r="AH599"/>
      <c r="AI599"/>
      <c r="AJ599"/>
      <c r="AK599"/>
      <c r="AL599"/>
      <c r="AM599"/>
      <c r="AN599"/>
      <c r="AO599"/>
      <c r="AP599"/>
      <c r="AQ599"/>
      <c r="AR599" s="37"/>
      <c r="AS599"/>
      <c r="AT599"/>
      <c r="AU599"/>
      <c r="AV599"/>
      <c r="AW599"/>
      <c r="AX599"/>
      <c r="AY599"/>
      <c r="AZ599" s="37"/>
      <c r="BA599"/>
      <c r="BB599" s="37"/>
      <c r="BC599" s="37"/>
      <c r="BD599"/>
      <c r="BE599"/>
      <c r="BF599"/>
      <c r="BG599"/>
      <c r="BH599"/>
      <c r="BI599" s="37"/>
      <c r="BJ599"/>
      <c r="BK599"/>
      <c r="BL599"/>
      <c r="BM599"/>
      <c r="BN599"/>
      <c r="BO599"/>
      <c r="BP599"/>
      <c r="BQ599"/>
      <c r="BR599"/>
      <c r="BS599" s="41"/>
    </row>
    <row r="600" spans="1:71" x14ac:dyDescent="0.2">
      <c r="A600" s="40" t="str">
        <f t="shared" si="19"/>
        <v/>
      </c>
      <c r="B600" s="40"/>
      <c r="C600" s="40"/>
      <c r="D600" s="40"/>
      <c r="E600" s="40"/>
      <c r="F600"/>
      <c r="G600"/>
      <c r="H600"/>
      <c r="I600" s="37"/>
      <c r="J600"/>
      <c r="K600"/>
      <c r="L600"/>
      <c r="M600"/>
      <c r="N600" s="37"/>
      <c r="O600"/>
      <c r="P600"/>
      <c r="Q600"/>
      <c r="R600"/>
      <c r="S600"/>
      <c r="T600"/>
      <c r="U600"/>
      <c r="V600"/>
      <c r="W600"/>
      <c r="X600"/>
      <c r="Y600"/>
      <c r="Z600" s="37"/>
      <c r="AA600"/>
      <c r="AB600"/>
      <c r="AC600"/>
      <c r="AD600"/>
      <c r="AE600"/>
      <c r="AF600"/>
      <c r="AG600"/>
      <c r="AH600"/>
      <c r="AI600"/>
      <c r="AJ600"/>
      <c r="AK600"/>
      <c r="AL600"/>
      <c r="AM600" s="37"/>
      <c r="AN600"/>
      <c r="AO600" s="37"/>
      <c r="AP600"/>
      <c r="AQ600"/>
      <c r="AR600"/>
      <c r="AS600"/>
      <c r="AT600"/>
      <c r="AU600"/>
      <c r="AV600" s="37"/>
      <c r="AW600"/>
      <c r="AX600"/>
      <c r="AY600"/>
      <c r="AZ600" s="37"/>
      <c r="BA600"/>
      <c r="BB600"/>
      <c r="BC600" s="37"/>
      <c r="BD600" s="37"/>
      <c r="BE600"/>
      <c r="BF600"/>
      <c r="BG600"/>
      <c r="BH600"/>
      <c r="BI600"/>
      <c r="BJ600"/>
      <c r="BK600" s="37"/>
      <c r="BL600"/>
      <c r="BM600"/>
      <c r="BN600"/>
      <c r="BO600"/>
      <c r="BP600"/>
      <c r="BQ600"/>
      <c r="BR600"/>
      <c r="BS600" s="41"/>
    </row>
    <row r="601" spans="1:71" x14ac:dyDescent="0.2">
      <c r="A601" s="40" t="str">
        <f t="shared" si="19"/>
        <v/>
      </c>
      <c r="B601" s="40"/>
      <c r="C601" s="40"/>
      <c r="D601" s="40"/>
      <c r="E601" s="40"/>
      <c r="F601"/>
      <c r="G601" s="37"/>
      <c r="H601" s="37"/>
      <c r="I601" s="37"/>
      <c r="J601"/>
      <c r="K601"/>
      <c r="L601"/>
      <c r="M601" s="37"/>
      <c r="N601"/>
      <c r="O601"/>
      <c r="P601"/>
      <c r="Q601"/>
      <c r="R601"/>
      <c r="S601"/>
      <c r="T601"/>
      <c r="U601"/>
      <c r="V601"/>
      <c r="W601"/>
      <c r="X601"/>
      <c r="Y601"/>
      <c r="Z601"/>
      <c r="AA601"/>
      <c r="AB601"/>
      <c r="AC601" s="37"/>
      <c r="AD601"/>
      <c r="AE601"/>
      <c r="AF601"/>
      <c r="AG601"/>
      <c r="AH601" s="37"/>
      <c r="AI601" s="37"/>
      <c r="AJ601"/>
      <c r="AK601"/>
      <c r="AL601"/>
      <c r="AM601"/>
      <c r="AN601"/>
      <c r="AO601"/>
      <c r="AP601"/>
      <c r="AQ601"/>
      <c r="AR601"/>
      <c r="AS601"/>
      <c r="AT601"/>
      <c r="AU601"/>
      <c r="AV601"/>
      <c r="AW601"/>
      <c r="AX601"/>
      <c r="AY601"/>
      <c r="AZ601"/>
      <c r="BA601"/>
      <c r="BB601"/>
      <c r="BC601"/>
      <c r="BD601"/>
      <c r="BE601"/>
      <c r="BF601"/>
      <c r="BG601" s="37"/>
      <c r="BH601"/>
      <c r="BI601" s="37"/>
      <c r="BJ601"/>
      <c r="BK601" s="37"/>
      <c r="BL601"/>
      <c r="BM601" s="37"/>
      <c r="BN601"/>
      <c r="BO601"/>
      <c r="BP601"/>
      <c r="BQ601"/>
      <c r="BR601"/>
      <c r="BS601" s="41"/>
    </row>
    <row r="602" spans="1:71" x14ac:dyDescent="0.2">
      <c r="A602" s="40" t="str">
        <f t="shared" si="19"/>
        <v/>
      </c>
      <c r="B602" s="40"/>
      <c r="C602" s="40"/>
      <c r="D602" s="40"/>
      <c r="E602" s="40"/>
      <c r="F602"/>
      <c r="G602"/>
      <c r="H602"/>
      <c r="I602"/>
      <c r="J602"/>
      <c r="K602" s="37"/>
      <c r="L602"/>
      <c r="M602"/>
      <c r="N602"/>
      <c r="O602"/>
      <c r="P602"/>
      <c r="Q602"/>
      <c r="R602"/>
      <c r="S602"/>
      <c r="T602"/>
      <c r="U602"/>
      <c r="V602"/>
      <c r="W602"/>
      <c r="X602"/>
      <c r="Y602"/>
      <c r="Z602"/>
      <c r="AA602"/>
      <c r="AB602"/>
      <c r="AC602"/>
      <c r="AD602"/>
      <c r="AE602"/>
      <c r="AF602"/>
      <c r="AG602"/>
      <c r="AH602"/>
      <c r="AI602"/>
      <c r="AJ602"/>
      <c r="AK602" s="37"/>
      <c r="AL602"/>
      <c r="AM602" s="37"/>
      <c r="AN602"/>
      <c r="AO602"/>
      <c r="AP602"/>
      <c r="AQ602"/>
      <c r="AR602" s="37"/>
      <c r="AS602"/>
      <c r="AT602"/>
      <c r="AU602"/>
      <c r="AV602"/>
      <c r="AW602"/>
      <c r="AX602"/>
      <c r="AY602"/>
      <c r="AZ602"/>
      <c r="BA602"/>
      <c r="BB602"/>
      <c r="BC602"/>
      <c r="BD602"/>
      <c r="BE602"/>
      <c r="BF602"/>
      <c r="BG602"/>
      <c r="BH602" s="37"/>
      <c r="BI602" s="37"/>
      <c r="BJ602"/>
      <c r="BK602"/>
      <c r="BL602"/>
      <c r="BM602" s="37"/>
      <c r="BN602"/>
      <c r="BO602"/>
      <c r="BP602"/>
      <c r="BQ602"/>
      <c r="BR602"/>
      <c r="BS602" s="41"/>
    </row>
    <row r="603" spans="1:71" x14ac:dyDescent="0.2">
      <c r="A603" s="40" t="str">
        <f t="shared" si="19"/>
        <v/>
      </c>
      <c r="B603" s="40"/>
      <c r="C603" s="40"/>
      <c r="D603" s="40"/>
      <c r="E603" s="40"/>
      <c r="F603"/>
      <c r="G603"/>
      <c r="H603" s="37"/>
      <c r="I603" s="37"/>
      <c r="J603"/>
      <c r="K603"/>
      <c r="L603"/>
      <c r="M603"/>
      <c r="N603" s="37"/>
      <c r="O603" s="37"/>
      <c r="P603"/>
      <c r="Q603"/>
      <c r="R603"/>
      <c r="S603" s="37"/>
      <c r="T603"/>
      <c r="U603"/>
      <c r="V603" s="37"/>
      <c r="W603"/>
      <c r="X603"/>
      <c r="Y603"/>
      <c r="Z603"/>
      <c r="AA603"/>
      <c r="AB603"/>
      <c r="AC603"/>
      <c r="AD603"/>
      <c r="AE603"/>
      <c r="AF603"/>
      <c r="AG603" s="37"/>
      <c r="AH603" s="37"/>
      <c r="AI603" s="37"/>
      <c r="AJ603"/>
      <c r="AK603" s="37"/>
      <c r="AL603" s="37"/>
      <c r="AM603" s="37"/>
      <c r="AN603"/>
      <c r="AO603" s="37"/>
      <c r="AP603" s="37"/>
      <c r="AQ603" s="37"/>
      <c r="AR603" s="37"/>
      <c r="AS603" s="37"/>
      <c r="AT603" s="37"/>
      <c r="AU603" s="37"/>
      <c r="AV603" s="37"/>
      <c r="AW603" s="37"/>
      <c r="AX603" s="37"/>
      <c r="AY603"/>
      <c r="AZ603" s="37"/>
      <c r="BA603" s="37"/>
      <c r="BB603"/>
      <c r="BC603" s="37"/>
      <c r="BD603" s="37"/>
      <c r="BE603" s="37"/>
      <c r="BF603"/>
      <c r="BG603" s="37"/>
      <c r="BH603" s="37"/>
      <c r="BI603" s="37"/>
      <c r="BJ603" s="37"/>
      <c r="BK603" s="37"/>
      <c r="BL603" s="37"/>
      <c r="BM603" s="37"/>
      <c r="BN603"/>
      <c r="BO603"/>
      <c r="BP603"/>
      <c r="BQ603"/>
      <c r="BR603" s="37"/>
      <c r="BS603" s="41"/>
    </row>
    <row r="604" spans="1:71" x14ac:dyDescent="0.2">
      <c r="A604" s="40" t="str">
        <f t="shared" si="19"/>
        <v/>
      </c>
      <c r="B604" s="40"/>
      <c r="C604" s="40"/>
      <c r="D604" s="40"/>
      <c r="E604" s="40"/>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s="37"/>
      <c r="AW604"/>
      <c r="AX604"/>
      <c r="AY604"/>
      <c r="AZ604"/>
      <c r="BA604"/>
      <c r="BB604"/>
      <c r="BC604"/>
      <c r="BD604"/>
      <c r="BE604"/>
      <c r="BF604"/>
      <c r="BG604"/>
      <c r="BH604"/>
      <c r="BI604" s="37"/>
      <c r="BJ604"/>
      <c r="BK604"/>
      <c r="BL604"/>
      <c r="BM604"/>
      <c r="BN604"/>
      <c r="BO604"/>
      <c r="BP604"/>
      <c r="BQ604"/>
      <c r="BR604"/>
      <c r="BS604" s="41"/>
    </row>
    <row r="605" spans="1:71" x14ac:dyDescent="0.2">
      <c r="A605" s="40" t="str">
        <f t="shared" si="19"/>
        <v/>
      </c>
      <c r="B605" s="40"/>
      <c r="C605" s="40"/>
      <c r="D605" s="40"/>
      <c r="E605" s="40"/>
      <c r="F605"/>
      <c r="G605"/>
      <c r="H605"/>
      <c r="I605"/>
      <c r="J605"/>
      <c r="K605"/>
      <c r="L605"/>
      <c r="M605"/>
      <c r="N605"/>
      <c r="O605"/>
      <c r="P605"/>
      <c r="Q605"/>
      <c r="R605"/>
      <c r="S605"/>
      <c r="T605"/>
      <c r="U605"/>
      <c r="V605"/>
      <c r="W605"/>
      <c r="X605"/>
      <c r="Y605"/>
      <c r="Z605"/>
      <c r="AA605"/>
      <c r="AB605"/>
      <c r="AC605" s="37"/>
      <c r="AD605"/>
      <c r="AE605"/>
      <c r="AF605"/>
      <c r="AG605"/>
      <c r="AH605"/>
      <c r="AI605"/>
      <c r="AJ605"/>
      <c r="AK605"/>
      <c r="AL605"/>
      <c r="AM605"/>
      <c r="AN605"/>
      <c r="AO605"/>
      <c r="AP605"/>
      <c r="AQ605"/>
      <c r="AR605"/>
      <c r="AS605"/>
      <c r="AT605"/>
      <c r="AU605"/>
      <c r="AV605"/>
      <c r="AW605"/>
      <c r="AX605"/>
      <c r="AY605"/>
      <c r="AZ605"/>
      <c r="BA605"/>
      <c r="BB605"/>
      <c r="BC605" s="37"/>
      <c r="BD605"/>
      <c r="BE605"/>
      <c r="BF605"/>
      <c r="BG605"/>
      <c r="BH605"/>
      <c r="BI605"/>
      <c r="BJ605"/>
      <c r="BK605"/>
      <c r="BL605"/>
      <c r="BM605"/>
      <c r="BN605"/>
      <c r="BO605"/>
      <c r="BP605"/>
      <c r="BQ605"/>
      <c r="BR605"/>
      <c r="BS605" s="41"/>
    </row>
    <row r="606" spans="1:71" x14ac:dyDescent="0.2">
      <c r="A606" s="40" t="str">
        <f t="shared" si="19"/>
        <v/>
      </c>
      <c r="B606" s="40"/>
      <c r="C606" s="40"/>
      <c r="D606" s="40"/>
      <c r="E606" s="40"/>
      <c r="F606"/>
      <c r="G606"/>
      <c r="H606"/>
      <c r="I606"/>
      <c r="J606"/>
      <c r="K606"/>
      <c r="L606"/>
      <c r="M606" s="37"/>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s="37"/>
      <c r="BJ606"/>
      <c r="BK606" s="37"/>
      <c r="BL606"/>
      <c r="BM606"/>
      <c r="BN606"/>
      <c r="BO606"/>
      <c r="BP606"/>
      <c r="BQ606"/>
      <c r="BR606"/>
      <c r="BS606" s="41"/>
    </row>
    <row r="607" spans="1:71" x14ac:dyDescent="0.2">
      <c r="A607" s="40" t="str">
        <f t="shared" si="19"/>
        <v/>
      </c>
      <c r="B607" s="40"/>
      <c r="C607" s="40"/>
      <c r="D607" s="40"/>
      <c r="E607" s="40"/>
      <c r="F607"/>
      <c r="G607"/>
      <c r="H607"/>
      <c r="I607"/>
      <c r="J607"/>
      <c r="K607" s="37"/>
      <c r="L607"/>
      <c r="M607"/>
      <c r="N607"/>
      <c r="O607" s="37"/>
      <c r="P607"/>
      <c r="Q607"/>
      <c r="R607"/>
      <c r="S607"/>
      <c r="T607"/>
      <c r="U607"/>
      <c r="V607"/>
      <c r="W607"/>
      <c r="X607" s="3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s="37"/>
      <c r="BJ607"/>
      <c r="BK607"/>
      <c r="BL607"/>
      <c r="BM607"/>
      <c r="BN607"/>
      <c r="BO607"/>
      <c r="BP607"/>
      <c r="BQ607"/>
      <c r="BR607"/>
      <c r="BS607" s="41"/>
    </row>
    <row r="608" spans="1:71" x14ac:dyDescent="0.2">
      <c r="A608" s="40" t="str">
        <f t="shared" si="19"/>
        <v/>
      </c>
      <c r="B608" s="40"/>
      <c r="C608" s="40"/>
      <c r="D608" s="40"/>
      <c r="E608" s="40"/>
      <c r="F608"/>
      <c r="G608"/>
      <c r="H608" s="37"/>
      <c r="I608" s="37"/>
      <c r="J608" s="37"/>
      <c r="K608" s="37"/>
      <c r="L608"/>
      <c r="M608" s="37"/>
      <c r="N608"/>
      <c r="O608"/>
      <c r="P608"/>
      <c r="Q608"/>
      <c r="R608"/>
      <c r="S608" s="37"/>
      <c r="T608"/>
      <c r="U608"/>
      <c r="V608"/>
      <c r="W608"/>
      <c r="X608" s="37"/>
      <c r="Y608"/>
      <c r="Z608"/>
      <c r="AA608"/>
      <c r="AB608"/>
      <c r="AC608"/>
      <c r="AD608"/>
      <c r="AE608" s="37"/>
      <c r="AF608"/>
      <c r="AG608"/>
      <c r="AH608" s="37"/>
      <c r="AI608" s="37"/>
      <c r="AJ608"/>
      <c r="AK608"/>
      <c r="AL608" s="37"/>
      <c r="AM608"/>
      <c r="AN608"/>
      <c r="AO608" s="37"/>
      <c r="AP608"/>
      <c r="AQ608"/>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c r="BO608"/>
      <c r="BP608"/>
      <c r="BQ608"/>
      <c r="BR608" s="37"/>
      <c r="BS608" s="41"/>
    </row>
    <row r="609" spans="1:71" x14ac:dyDescent="0.2">
      <c r="A609" s="40" t="str">
        <f t="shared" si="19"/>
        <v/>
      </c>
      <c r="B609" s="40"/>
      <c r="C609" s="40"/>
      <c r="D609" s="40"/>
      <c r="E609" s="40"/>
      <c r="F609"/>
      <c r="G609" s="37"/>
      <c r="H609" s="37"/>
      <c r="I609" s="37"/>
      <c r="J609" s="37"/>
      <c r="K609" s="37"/>
      <c r="L609" s="37"/>
      <c r="M609" s="37"/>
      <c r="N609" s="37"/>
      <c r="O609" s="37"/>
      <c r="P609"/>
      <c r="Q609"/>
      <c r="R609" s="37"/>
      <c r="S609"/>
      <c r="T609"/>
      <c r="U609"/>
      <c r="V609" s="37"/>
      <c r="W609"/>
      <c r="X609" s="37"/>
      <c r="Y609"/>
      <c r="Z609" s="37"/>
      <c r="AA609"/>
      <c r="AB609"/>
      <c r="AC609" s="37"/>
      <c r="AD609"/>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c r="BO609" s="37"/>
      <c r="BP609"/>
      <c r="BQ609"/>
      <c r="BR609" s="37"/>
      <c r="BS609" s="41"/>
    </row>
    <row r="610" spans="1:71" x14ac:dyDescent="0.2">
      <c r="A610" s="40" t="str">
        <f t="shared" si="19"/>
        <v/>
      </c>
      <c r="B610" s="40"/>
      <c r="C610" s="40"/>
      <c r="D610" s="40"/>
      <c r="E610" s="40"/>
      <c r="F610"/>
      <c r="G610" s="37"/>
      <c r="H610"/>
      <c r="I610"/>
      <c r="J610"/>
      <c r="K610"/>
      <c r="L610"/>
      <c r="M610"/>
      <c r="N610" s="37"/>
      <c r="O610"/>
      <c r="P610"/>
      <c r="Q610"/>
      <c r="R610"/>
      <c r="S610"/>
      <c r="T610"/>
      <c r="U610"/>
      <c r="V610"/>
      <c r="W610"/>
      <c r="X610"/>
      <c r="Y610"/>
      <c r="Z610"/>
      <c r="AA610"/>
      <c r="AB610"/>
      <c r="AC610"/>
      <c r="AD610"/>
      <c r="AE610"/>
      <c r="AF610"/>
      <c r="AG610"/>
      <c r="AH610" s="37"/>
      <c r="AI610"/>
      <c r="AJ610"/>
      <c r="AK610"/>
      <c r="AL610"/>
      <c r="AM610"/>
      <c r="AN610"/>
      <c r="AO610"/>
      <c r="AP610"/>
      <c r="AQ610"/>
      <c r="AR610"/>
      <c r="AS610"/>
      <c r="AT610"/>
      <c r="AU610"/>
      <c r="AV610"/>
      <c r="AW610" s="37"/>
      <c r="AX610" s="37"/>
      <c r="AY610"/>
      <c r="AZ610" s="37"/>
      <c r="BA610" s="37"/>
      <c r="BB610" s="37"/>
      <c r="BC610" s="37"/>
      <c r="BD610"/>
      <c r="BE610" s="37"/>
      <c r="BF610"/>
      <c r="BG610"/>
      <c r="BH610"/>
      <c r="BI610" s="37"/>
      <c r="BJ610"/>
      <c r="BK610" s="37"/>
      <c r="BL610" s="37"/>
      <c r="BM610" s="37"/>
      <c r="BN610"/>
      <c r="BO610"/>
      <c r="BP610"/>
      <c r="BQ610"/>
      <c r="BR610"/>
      <c r="BS610" s="41"/>
    </row>
    <row r="611" spans="1:71" x14ac:dyDescent="0.2">
      <c r="A611" s="40" t="str">
        <f t="shared" si="19"/>
        <v/>
      </c>
      <c r="B611" s="40"/>
      <c r="C611" s="40"/>
      <c r="D611" s="40"/>
      <c r="E611" s="40"/>
      <c r="F611" s="37"/>
      <c r="G611" s="37"/>
      <c r="H611" s="37"/>
      <c r="I611" s="37"/>
      <c r="J611" s="37"/>
      <c r="K611" s="37"/>
      <c r="L611"/>
      <c r="M611" s="37"/>
      <c r="N611" s="37"/>
      <c r="O611" s="37"/>
      <c r="P611"/>
      <c r="Q611"/>
      <c r="R611" s="37"/>
      <c r="S611" s="37"/>
      <c r="T611"/>
      <c r="U611" s="37"/>
      <c r="V611" s="37"/>
      <c r="W611"/>
      <c r="X611" s="37"/>
      <c r="Y611"/>
      <c r="Z611" s="37"/>
      <c r="AA611"/>
      <c r="AB611"/>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c r="BO611" s="37"/>
      <c r="BP611"/>
      <c r="BQ611"/>
      <c r="BR611" s="37"/>
      <c r="BS611" s="41"/>
    </row>
    <row r="612" spans="1:71" x14ac:dyDescent="0.2">
      <c r="A612" s="40" t="str">
        <f t="shared" si="19"/>
        <v/>
      </c>
      <c r="B612" s="40"/>
      <c r="C612" s="40"/>
      <c r="D612" s="40"/>
      <c r="E612" s="40"/>
      <c r="F612" s="37"/>
      <c r="G612" s="37"/>
      <c r="H612" s="37"/>
      <c r="I612" s="37"/>
      <c r="J612" s="37"/>
      <c r="K612" s="37"/>
      <c r="L612" s="37"/>
      <c r="M612" s="37"/>
      <c r="N612" s="37"/>
      <c r="O612"/>
      <c r="P612"/>
      <c r="Q612" s="37"/>
      <c r="R612" s="37"/>
      <c r="S612" s="37"/>
      <c r="T612"/>
      <c r="U612" s="37"/>
      <c r="V612" s="37"/>
      <c r="W612"/>
      <c r="X612" s="37"/>
      <c r="Y612" s="37"/>
      <c r="Z612" s="37"/>
      <c r="AA612"/>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c r="BO612"/>
      <c r="BP612"/>
      <c r="BQ612"/>
      <c r="BR612" s="37"/>
      <c r="BS612" s="41"/>
    </row>
    <row r="613" spans="1:71" x14ac:dyDescent="0.2">
      <c r="A613" s="40" t="str">
        <f t="shared" si="19"/>
        <v/>
      </c>
      <c r="B613" s="40"/>
      <c r="C613" s="40"/>
      <c r="D613" s="40"/>
      <c r="E613" s="40"/>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s="37"/>
      <c r="AY613"/>
      <c r="AZ613" s="37"/>
      <c r="BA613"/>
      <c r="BB613"/>
      <c r="BC613"/>
      <c r="BD613"/>
      <c r="BE613"/>
      <c r="BF613"/>
      <c r="BG613"/>
      <c r="BH613"/>
      <c r="BI613"/>
      <c r="BJ613"/>
      <c r="BK613"/>
      <c r="BL613"/>
      <c r="BM613"/>
      <c r="BN613"/>
      <c r="BO613"/>
      <c r="BP613"/>
      <c r="BQ613"/>
      <c r="BR613"/>
      <c r="BS613" s="41"/>
    </row>
    <row r="614" spans="1:71" x14ac:dyDescent="0.2">
      <c r="A614" s="40" t="str">
        <f t="shared" si="19"/>
        <v/>
      </c>
      <c r="B614" s="40"/>
      <c r="C614" s="40"/>
      <c r="D614" s="40"/>
      <c r="E614" s="54"/>
      <c r="F614" s="37"/>
      <c r="G614"/>
      <c r="H614" s="37"/>
      <c r="I614"/>
      <c r="J614"/>
      <c r="K614" s="37"/>
      <c r="L614" s="37"/>
      <c r="M614" s="37"/>
      <c r="N614" s="37"/>
      <c r="O614"/>
      <c r="P614"/>
      <c r="Q614"/>
      <c r="R614"/>
      <c r="S614"/>
      <c r="T614"/>
      <c r="U614"/>
      <c r="V614" s="37"/>
      <c r="W614"/>
      <c r="X614" s="37"/>
      <c r="Y614" s="37"/>
      <c r="Z614"/>
      <c r="AA614"/>
      <c r="AB614"/>
      <c r="AC614"/>
      <c r="AD614"/>
      <c r="AE614" s="37"/>
      <c r="AF614" s="37"/>
      <c r="AG614"/>
      <c r="AH614" s="37"/>
      <c r="AI614" s="37"/>
      <c r="AJ614"/>
      <c r="AK614" s="37"/>
      <c r="AL614" s="37"/>
      <c r="AM614" s="37"/>
      <c r="AN614"/>
      <c r="AO614" s="37"/>
      <c r="AP614" s="37"/>
      <c r="AQ614" s="37"/>
      <c r="AR614" s="37"/>
      <c r="AS614" s="37"/>
      <c r="AT614" s="37"/>
      <c r="AU614" s="37"/>
      <c r="AV614" s="37"/>
      <c r="AW614" s="37"/>
      <c r="AX614" s="37"/>
      <c r="AY614"/>
      <c r="AZ614" s="37"/>
      <c r="BA614" s="37"/>
      <c r="BB614" s="37"/>
      <c r="BC614" s="37"/>
      <c r="BD614" s="37"/>
      <c r="BE614" s="37"/>
      <c r="BF614" s="37"/>
      <c r="BG614" s="37"/>
      <c r="BH614" s="37"/>
      <c r="BI614" s="37"/>
      <c r="BJ614"/>
      <c r="BK614" s="37"/>
      <c r="BL614" s="37"/>
      <c r="BM614" s="37"/>
      <c r="BN614"/>
      <c r="BO614"/>
      <c r="BP614"/>
      <c r="BQ614"/>
      <c r="BR614" s="37"/>
      <c r="BS614" s="41"/>
    </row>
    <row r="615" spans="1:71" x14ac:dyDescent="0.2">
      <c r="A615" s="40" t="str">
        <f t="shared" si="19"/>
        <v/>
      </c>
      <c r="B615" s="40"/>
      <c r="C615" s="40"/>
      <c r="D615" s="40"/>
      <c r="E615" s="40"/>
      <c r="F615"/>
      <c r="G615"/>
      <c r="H615" s="37"/>
      <c r="I615" s="37"/>
      <c r="J615" s="37"/>
      <c r="K615" s="37"/>
      <c r="L615"/>
      <c r="M615" s="37"/>
      <c r="N615" s="37"/>
      <c r="O615"/>
      <c r="P615"/>
      <c r="Q615"/>
      <c r="R615"/>
      <c r="S615"/>
      <c r="T615"/>
      <c r="U615"/>
      <c r="V615" s="37"/>
      <c r="W615"/>
      <c r="X615" s="37"/>
      <c r="Y615"/>
      <c r="Z615" s="37"/>
      <c r="AA615"/>
      <c r="AB615"/>
      <c r="AC615" s="37"/>
      <c r="AD615"/>
      <c r="AE615" s="37"/>
      <c r="AF615" s="37"/>
      <c r="AG615" s="37"/>
      <c r="AH615" s="37"/>
      <c r="AI615" s="37"/>
      <c r="AJ615" s="37"/>
      <c r="AK615"/>
      <c r="AL615" s="37"/>
      <c r="AM615" s="37"/>
      <c r="AN615"/>
      <c r="AO615" s="37"/>
      <c r="AP615"/>
      <c r="AQ615" s="37"/>
      <c r="AR615" s="37"/>
      <c r="AS615" s="37"/>
      <c r="AT615" s="37"/>
      <c r="AU615" s="37"/>
      <c r="AV615" s="37"/>
      <c r="AW615" s="37"/>
      <c r="AX615" s="37"/>
      <c r="AY615" s="37"/>
      <c r="AZ615" s="37"/>
      <c r="BA615" s="37"/>
      <c r="BB615" s="37"/>
      <c r="BC615" s="37"/>
      <c r="BD615" s="37"/>
      <c r="BE615" s="37"/>
      <c r="BF615"/>
      <c r="BG615" s="37"/>
      <c r="BH615" s="37"/>
      <c r="BI615" s="37"/>
      <c r="BJ615"/>
      <c r="BK615" s="37"/>
      <c r="BL615" s="37"/>
      <c r="BM615" s="37"/>
      <c r="BN615"/>
      <c r="BO615"/>
      <c r="BP615"/>
      <c r="BQ615"/>
      <c r="BR615" s="37"/>
      <c r="BS615" s="41"/>
    </row>
    <row r="616" spans="1:71" x14ac:dyDescent="0.2">
      <c r="A616" s="40" t="str">
        <f t="shared" si="19"/>
        <v/>
      </c>
      <c r="B616" s="40"/>
      <c r="C616" s="40"/>
      <c r="D616" s="40"/>
      <c r="E616" s="54"/>
      <c r="F616" s="37"/>
      <c r="G616" s="37"/>
      <c r="H616" s="37"/>
      <c r="I616" s="37"/>
      <c r="J616" s="37"/>
      <c r="K616" s="37"/>
      <c r="L616" s="37"/>
      <c r="M616" s="37"/>
      <c r="N616" s="37"/>
      <c r="O616"/>
      <c r="P616"/>
      <c r="Q616"/>
      <c r="R616" s="37"/>
      <c r="S616" s="37"/>
      <c r="T616"/>
      <c r="U616" s="37"/>
      <c r="V616" s="37"/>
      <c r="W616" s="37"/>
      <c r="X616" s="37"/>
      <c r="Y616"/>
      <c r="Z616" s="37"/>
      <c r="AA616"/>
      <c r="AB616"/>
      <c r="AC616" s="37"/>
      <c r="AD616"/>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c r="BP616"/>
      <c r="BQ616"/>
      <c r="BR616" s="37"/>
      <c r="BS616" s="41"/>
    </row>
    <row r="617" spans="1:71" x14ac:dyDescent="0.2">
      <c r="A617" s="40" t="str">
        <f t="shared" si="19"/>
        <v/>
      </c>
      <c r="B617" s="40"/>
      <c r="C617" s="40"/>
      <c r="D617" s="40"/>
      <c r="E617" s="40"/>
      <c r="F617"/>
      <c r="G617"/>
      <c r="H617"/>
      <c r="I617"/>
      <c r="J617"/>
      <c r="K617" s="37"/>
      <c r="L617"/>
      <c r="M617"/>
      <c r="N617"/>
      <c r="O617"/>
      <c r="P617"/>
      <c r="Q617"/>
      <c r="R617"/>
      <c r="S617"/>
      <c r="T617"/>
      <c r="U617"/>
      <c r="V617"/>
      <c r="W617"/>
      <c r="X617"/>
      <c r="Y617"/>
      <c r="Z617"/>
      <c r="AA617"/>
      <c r="AB617"/>
      <c r="AC617"/>
      <c r="AD617"/>
      <c r="AE617"/>
      <c r="AF617"/>
      <c r="AG617"/>
      <c r="AH617"/>
      <c r="AI617"/>
      <c r="AJ617"/>
      <c r="AK617"/>
      <c r="AL617"/>
      <c r="AM617"/>
      <c r="AN617"/>
      <c r="AO617"/>
      <c r="AP617" s="37"/>
      <c r="AQ617"/>
      <c r="AR617"/>
      <c r="AS617"/>
      <c r="AT617"/>
      <c r="AU617"/>
      <c r="AV617"/>
      <c r="AW617"/>
      <c r="AX617"/>
      <c r="AY617"/>
      <c r="AZ617"/>
      <c r="BA617"/>
      <c r="BB617"/>
      <c r="BC617"/>
      <c r="BD617"/>
      <c r="BE617"/>
      <c r="BF617"/>
      <c r="BG617"/>
      <c r="BH617"/>
      <c r="BI617"/>
      <c r="BJ617"/>
      <c r="BK617"/>
      <c r="BL617"/>
      <c r="BM617"/>
      <c r="BN617"/>
      <c r="BO617"/>
      <c r="BP617"/>
      <c r="BQ617"/>
      <c r="BR617"/>
      <c r="BS617" s="41"/>
    </row>
    <row r="618" spans="1:71" x14ac:dyDescent="0.2">
      <c r="A618" s="40" t="str">
        <f t="shared" si="19"/>
        <v/>
      </c>
      <c r="B618" s="40"/>
      <c r="C618" s="40"/>
      <c r="D618" s="54"/>
      <c r="E618" s="40"/>
      <c r="F618"/>
      <c r="G618" s="37"/>
      <c r="H618" s="37"/>
      <c r="I618" s="37"/>
      <c r="J618" s="37"/>
      <c r="K618" s="37"/>
      <c r="L618" s="37"/>
      <c r="M618" s="37"/>
      <c r="N618" s="37"/>
      <c r="O618"/>
      <c r="P618"/>
      <c r="Q618" s="37"/>
      <c r="R618"/>
      <c r="S618" s="37"/>
      <c r="T618" s="37"/>
      <c r="U618" s="37"/>
      <c r="V618" s="37"/>
      <c r="W618" s="37"/>
      <c r="X618" s="37"/>
      <c r="Y618"/>
      <c r="Z618" s="37"/>
      <c r="AA618"/>
      <c r="AB618"/>
      <c r="AC618" s="37"/>
      <c r="AD618"/>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c r="BP618"/>
      <c r="BQ618"/>
      <c r="BR618" s="37"/>
      <c r="BS618" s="41"/>
    </row>
    <row r="619" spans="1:71" x14ac:dyDescent="0.2">
      <c r="A619" s="40" t="str">
        <f t="shared" si="19"/>
        <v/>
      </c>
      <c r="B619" s="40"/>
      <c r="C619" s="40"/>
      <c r="D619" s="40"/>
      <c r="E619" s="40"/>
      <c r="F619"/>
      <c r="G619"/>
      <c r="H619"/>
      <c r="I619"/>
      <c r="J619"/>
      <c r="K619"/>
      <c r="L619"/>
      <c r="M619"/>
      <c r="N619" s="37"/>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s="41"/>
    </row>
    <row r="620" spans="1:71" x14ac:dyDescent="0.2">
      <c r="A620" s="40" t="str">
        <f t="shared" si="19"/>
        <v/>
      </c>
      <c r="B620" s="40"/>
      <c r="C620" s="40"/>
      <c r="D620" s="40"/>
      <c r="E620" s="40"/>
      <c r="F620"/>
      <c r="G620"/>
      <c r="H620"/>
      <c r="I620"/>
      <c r="J620"/>
      <c r="K620"/>
      <c r="L620"/>
      <c r="M620"/>
      <c r="N620"/>
      <c r="O620"/>
      <c r="P620"/>
      <c r="Q620"/>
      <c r="R620"/>
      <c r="S620"/>
      <c r="T620"/>
      <c r="U620"/>
      <c r="V620" s="37"/>
      <c r="W620"/>
      <c r="X620"/>
      <c r="Y620"/>
      <c r="Z620"/>
      <c r="AA620"/>
      <c r="AB620"/>
      <c r="AC620"/>
      <c r="AD620"/>
      <c r="AE620"/>
      <c r="AF620" s="37"/>
      <c r="AG620"/>
      <c r="AH620"/>
      <c r="AI620" s="37"/>
      <c r="AJ620" s="37"/>
      <c r="AK620"/>
      <c r="AL620"/>
      <c r="AM620" s="37"/>
      <c r="AN620"/>
      <c r="AO620"/>
      <c r="AP620"/>
      <c r="AQ620"/>
      <c r="AR620" s="37"/>
      <c r="AS620" s="37"/>
      <c r="AT620"/>
      <c r="AU620"/>
      <c r="AV620"/>
      <c r="AW620"/>
      <c r="AX620"/>
      <c r="AY620"/>
      <c r="AZ620"/>
      <c r="BA620"/>
      <c r="BB620"/>
      <c r="BC620"/>
      <c r="BD620"/>
      <c r="BE620"/>
      <c r="BF620"/>
      <c r="BG620" s="37"/>
      <c r="BH620"/>
      <c r="BI620" s="37"/>
      <c r="BJ620"/>
      <c r="BK620"/>
      <c r="BL620"/>
      <c r="BM620" s="37"/>
      <c r="BN620"/>
      <c r="BO620"/>
      <c r="BP620"/>
      <c r="BQ620"/>
      <c r="BR620"/>
      <c r="BS620" s="41"/>
    </row>
    <row r="621" spans="1:71" x14ac:dyDescent="0.2">
      <c r="A621" s="40" t="str">
        <f t="shared" si="19"/>
        <v/>
      </c>
      <c r="B621" s="40"/>
      <c r="C621" s="40"/>
      <c r="D621" s="40"/>
      <c r="E621" s="40"/>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s="37"/>
      <c r="AU621"/>
      <c r="AV621"/>
      <c r="AW621"/>
      <c r="AX621"/>
      <c r="AY621"/>
      <c r="AZ621"/>
      <c r="BA621"/>
      <c r="BB621"/>
      <c r="BC621"/>
      <c r="BD621"/>
      <c r="BE621"/>
      <c r="BF621"/>
      <c r="BG621"/>
      <c r="BH621"/>
      <c r="BI621"/>
      <c r="BJ621"/>
      <c r="BK621"/>
      <c r="BL621"/>
      <c r="BM621"/>
      <c r="BN621"/>
      <c r="BO621"/>
      <c r="BP621"/>
      <c r="BQ621"/>
      <c r="BR621"/>
      <c r="BS621" s="41"/>
    </row>
    <row r="622" spans="1:71" x14ac:dyDescent="0.2">
      <c r="A622" s="40" t="str">
        <f t="shared" si="19"/>
        <v/>
      </c>
      <c r="B622" s="40"/>
      <c r="C622" s="40"/>
      <c r="D622" s="40"/>
      <c r="E622" s="40"/>
      <c r="F622"/>
      <c r="G622" s="37"/>
      <c r="H622"/>
      <c r="I622"/>
      <c r="J622"/>
      <c r="K622" s="37"/>
      <c r="L622"/>
      <c r="M622"/>
      <c r="N622"/>
      <c r="O622"/>
      <c r="P622"/>
      <c r="Q622"/>
      <c r="R622"/>
      <c r="S622"/>
      <c r="T622"/>
      <c r="U622"/>
      <c r="V622"/>
      <c r="W622"/>
      <c r="X622" s="37"/>
      <c r="Y622"/>
      <c r="Z622"/>
      <c r="AA622"/>
      <c r="AB622"/>
      <c r="AC622" s="37"/>
      <c r="AD622"/>
      <c r="AE622"/>
      <c r="AF622"/>
      <c r="AG622"/>
      <c r="AH622"/>
      <c r="AI622"/>
      <c r="AJ622"/>
      <c r="AK622"/>
      <c r="AL622"/>
      <c r="AM622"/>
      <c r="AN622"/>
      <c r="AO622"/>
      <c r="AP622" s="37"/>
      <c r="AQ622"/>
      <c r="AR622" s="37"/>
      <c r="AS622" s="37"/>
      <c r="AT622"/>
      <c r="AU622"/>
      <c r="AV622"/>
      <c r="AW622" s="37"/>
      <c r="AX622"/>
      <c r="AY622"/>
      <c r="AZ622"/>
      <c r="BA622"/>
      <c r="BB622" s="37"/>
      <c r="BC622"/>
      <c r="BD622"/>
      <c r="BE622"/>
      <c r="BF622"/>
      <c r="BG622"/>
      <c r="BH622"/>
      <c r="BI622" s="37"/>
      <c r="BJ622"/>
      <c r="BK622"/>
      <c r="BL622"/>
      <c r="BM622" s="37"/>
      <c r="BN622"/>
      <c r="BO622"/>
      <c r="BP622"/>
      <c r="BQ622"/>
      <c r="BR622" s="37"/>
      <c r="BS622" s="41"/>
    </row>
    <row r="623" spans="1:71" x14ac:dyDescent="0.2">
      <c r="A623" s="40" t="str">
        <f t="shared" si="19"/>
        <v/>
      </c>
      <c r="B623" s="40"/>
      <c r="C623" s="40"/>
      <c r="D623" s="40"/>
      <c r="E623" s="40"/>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s="37"/>
      <c r="BL623"/>
      <c r="BM623"/>
      <c r="BN623"/>
      <c r="BO623"/>
      <c r="BP623"/>
      <c r="BQ623"/>
      <c r="BR623"/>
      <c r="BS623" s="41"/>
    </row>
    <row r="624" spans="1:71" x14ac:dyDescent="0.2">
      <c r="A624" s="40" t="str">
        <f t="shared" si="19"/>
        <v/>
      </c>
      <c r="B624" s="40"/>
      <c r="C624" s="40"/>
      <c r="D624" s="40"/>
      <c r="E624" s="40"/>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s="37"/>
      <c r="BA624"/>
      <c r="BB624"/>
      <c r="BC624" s="37"/>
      <c r="BD624"/>
      <c r="BE624"/>
      <c r="BF624"/>
      <c r="BG624"/>
      <c r="BH624"/>
      <c r="BI624"/>
      <c r="BJ624"/>
      <c r="BK624" s="37"/>
      <c r="BL624"/>
      <c r="BM624"/>
      <c r="BN624"/>
      <c r="BO624"/>
      <c r="BP624"/>
      <c r="BQ624"/>
      <c r="BR624" s="37"/>
      <c r="BS624" s="41"/>
    </row>
    <row r="625" spans="1:71" x14ac:dyDescent="0.2">
      <c r="A625" s="40" t="str">
        <f t="shared" si="19"/>
        <v/>
      </c>
      <c r="B625" s="40"/>
      <c r="C625" s="40"/>
      <c r="D625" s="40"/>
      <c r="E625" s="40"/>
      <c r="F625"/>
      <c r="G625" s="37"/>
      <c r="H625" s="37"/>
      <c r="I625" s="37"/>
      <c r="J625"/>
      <c r="K625"/>
      <c r="L625"/>
      <c r="M625"/>
      <c r="N625" s="37"/>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s="37"/>
      <c r="BN625"/>
      <c r="BO625"/>
      <c r="BP625"/>
      <c r="BQ625"/>
      <c r="BR625" s="37"/>
      <c r="BS625" s="41"/>
    </row>
    <row r="626" spans="1:71" x14ac:dyDescent="0.2">
      <c r="A626" s="40" t="str">
        <f t="shared" si="19"/>
        <v/>
      </c>
      <c r="B626" s="40"/>
      <c r="C626" s="40"/>
      <c r="D626" s="40"/>
      <c r="E626" s="40"/>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s="37"/>
      <c r="AY626"/>
      <c r="AZ626"/>
      <c r="BA626"/>
      <c r="BB626"/>
      <c r="BC626" s="37"/>
      <c r="BD626"/>
      <c r="BE626"/>
      <c r="BF626"/>
      <c r="BG626"/>
      <c r="BH626"/>
      <c r="BI626"/>
      <c r="BJ626"/>
      <c r="BK626"/>
      <c r="BL626"/>
      <c r="BM626" s="37"/>
      <c r="BN626"/>
      <c r="BO626"/>
      <c r="BP626"/>
      <c r="BQ626"/>
      <c r="BR626"/>
      <c r="BS626" s="41"/>
    </row>
    <row r="627" spans="1:71" x14ac:dyDescent="0.2">
      <c r="A627" s="40" t="str">
        <f t="shared" si="19"/>
        <v/>
      </c>
      <c r="B627" s="40"/>
      <c r="C627" s="40"/>
      <c r="D627" s="40"/>
      <c r="E627" s="40"/>
      <c r="F627"/>
      <c r="G627"/>
      <c r="H627"/>
      <c r="I627"/>
      <c r="J627"/>
      <c r="K627"/>
      <c r="L627"/>
      <c r="M627"/>
      <c r="N627" s="37"/>
      <c r="O627"/>
      <c r="P627"/>
      <c r="Q627"/>
      <c r="R627"/>
      <c r="S627"/>
      <c r="T627"/>
      <c r="U627"/>
      <c r="V627"/>
      <c r="W627"/>
      <c r="X627"/>
      <c r="Y627" s="37"/>
      <c r="Z627"/>
      <c r="AA627"/>
      <c r="AB627"/>
      <c r="AC627"/>
      <c r="AD627"/>
      <c r="AE627" s="37"/>
      <c r="AF627"/>
      <c r="AG627"/>
      <c r="AH627"/>
      <c r="AI627"/>
      <c r="AJ627" s="37"/>
      <c r="AK627"/>
      <c r="AL627"/>
      <c r="AM627" s="37"/>
      <c r="AN627"/>
      <c r="AO627" s="37"/>
      <c r="AP627" s="37"/>
      <c r="AQ627"/>
      <c r="AR627" s="37"/>
      <c r="AS627" s="37"/>
      <c r="AT627"/>
      <c r="AU627"/>
      <c r="AV627" s="37"/>
      <c r="AW627"/>
      <c r="AX627" s="37"/>
      <c r="AY627"/>
      <c r="AZ627" s="37"/>
      <c r="BA627"/>
      <c r="BB627" s="37"/>
      <c r="BC627" s="37"/>
      <c r="BD627" s="37"/>
      <c r="BE627" s="37"/>
      <c r="BF627"/>
      <c r="BG627" s="37"/>
      <c r="BH627" s="37"/>
      <c r="BI627"/>
      <c r="BJ627" s="37"/>
      <c r="BK627" s="37"/>
      <c r="BL627" s="37"/>
      <c r="BM627" s="37"/>
      <c r="BN627"/>
      <c r="BO627"/>
      <c r="BP627"/>
      <c r="BQ627"/>
      <c r="BR627" s="37"/>
      <c r="BS627" s="41"/>
    </row>
    <row r="628" spans="1:71" x14ac:dyDescent="0.2">
      <c r="A628" s="40" t="str">
        <f t="shared" si="19"/>
        <v/>
      </c>
      <c r="B628" s="40"/>
      <c r="C628" s="40"/>
      <c r="D628" s="40"/>
      <c r="E628" s="40"/>
      <c r="F628"/>
      <c r="G628"/>
      <c r="H628"/>
      <c r="I628"/>
      <c r="J628"/>
      <c r="K628"/>
      <c r="L628"/>
      <c r="M628"/>
      <c r="N628"/>
      <c r="O628"/>
      <c r="P628"/>
      <c r="Q628"/>
      <c r="R628"/>
      <c r="S628"/>
      <c r="T628"/>
      <c r="U628"/>
      <c r="V628"/>
      <c r="W628"/>
      <c r="X628"/>
      <c r="Y628"/>
      <c r="Z628"/>
      <c r="AA628"/>
      <c r="AB628"/>
      <c r="AC628"/>
      <c r="AD628"/>
      <c r="AE628"/>
      <c r="AF628"/>
      <c r="AG628" s="37"/>
      <c r="AH628"/>
      <c r="AI628"/>
      <c r="AJ628"/>
      <c r="AK628"/>
      <c r="AL628"/>
      <c r="AM628" s="37"/>
      <c r="AN628"/>
      <c r="AO628" s="37"/>
      <c r="AP628"/>
      <c r="AQ628"/>
      <c r="AR628"/>
      <c r="AS628"/>
      <c r="AT628"/>
      <c r="AU628"/>
      <c r="AV628"/>
      <c r="AW628" s="37"/>
      <c r="AX628" s="37"/>
      <c r="AY628"/>
      <c r="AZ628"/>
      <c r="BA628"/>
      <c r="BB628" s="37"/>
      <c r="BC628"/>
      <c r="BD628"/>
      <c r="BE628"/>
      <c r="BF628" s="37"/>
      <c r="BG628"/>
      <c r="BH628"/>
      <c r="BI628" s="37"/>
      <c r="BJ628"/>
      <c r="BK628"/>
      <c r="BL628"/>
      <c r="BM628"/>
      <c r="BN628"/>
      <c r="BO628"/>
      <c r="BP628"/>
      <c r="BQ628"/>
      <c r="BR628"/>
      <c r="BS628" s="41"/>
    </row>
    <row r="629" spans="1:71" x14ac:dyDescent="0.2">
      <c r="A629" s="40" t="str">
        <f t="shared" si="19"/>
        <v/>
      </c>
      <c r="B629" s="40"/>
      <c r="C629" s="40"/>
      <c r="D629" s="40"/>
      <c r="E629" s="40"/>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s="37"/>
      <c r="AY629"/>
      <c r="AZ629"/>
      <c r="BA629"/>
      <c r="BB629"/>
      <c r="BC629"/>
      <c r="BD629"/>
      <c r="BE629"/>
      <c r="BF629"/>
      <c r="BG629"/>
      <c r="BH629"/>
      <c r="BI629"/>
      <c r="BJ629"/>
      <c r="BK629"/>
      <c r="BL629"/>
      <c r="BM629"/>
      <c r="BN629"/>
      <c r="BO629"/>
      <c r="BP629"/>
      <c r="BQ629"/>
      <c r="BR629"/>
      <c r="BS629" s="41"/>
    </row>
    <row r="630" spans="1:71" x14ac:dyDescent="0.2">
      <c r="A630" s="40" t="str">
        <f t="shared" si="19"/>
        <v/>
      </c>
      <c r="B630" s="40"/>
      <c r="C630" s="40"/>
      <c r="D630" s="40"/>
      <c r="E630" s="40"/>
      <c r="F630"/>
      <c r="G630"/>
      <c r="H630"/>
      <c r="I630"/>
      <c r="J630"/>
      <c r="K630" s="37"/>
      <c r="L630"/>
      <c r="M630"/>
      <c r="N630"/>
      <c r="O630"/>
      <c r="P630"/>
      <c r="Q630"/>
      <c r="R630"/>
      <c r="S630" s="37"/>
      <c r="T630"/>
      <c r="U630"/>
      <c r="V630"/>
      <c r="W630"/>
      <c r="X630"/>
      <c r="Y630" s="37"/>
      <c r="Z630"/>
      <c r="AA630"/>
      <c r="AB630"/>
      <c r="AC630"/>
      <c r="AD630"/>
      <c r="AE630" s="37"/>
      <c r="AF630" s="37"/>
      <c r="AG630"/>
      <c r="AH630"/>
      <c r="AI630"/>
      <c r="AJ630" s="37"/>
      <c r="AK630"/>
      <c r="AL630"/>
      <c r="AM630"/>
      <c r="AN630"/>
      <c r="AO630" s="37"/>
      <c r="AP630" s="37"/>
      <c r="AQ630"/>
      <c r="AR630" s="37"/>
      <c r="AS630"/>
      <c r="AT630"/>
      <c r="AU630"/>
      <c r="AV630" s="37"/>
      <c r="AW630"/>
      <c r="AX630"/>
      <c r="AY630"/>
      <c r="AZ630" s="37"/>
      <c r="BA630" s="37"/>
      <c r="BB630" s="37"/>
      <c r="BC630" s="37"/>
      <c r="BD630" s="37"/>
      <c r="BE630"/>
      <c r="BF630" s="37"/>
      <c r="BG630" s="37"/>
      <c r="BH630"/>
      <c r="BI630" s="37"/>
      <c r="BJ630" s="37"/>
      <c r="BK630" s="37"/>
      <c r="BL630" s="37"/>
      <c r="BM630" s="37"/>
      <c r="BN630"/>
      <c r="BO630"/>
      <c r="BP630"/>
      <c r="BQ630"/>
      <c r="BR630" s="37"/>
      <c r="BS630" s="41"/>
    </row>
    <row r="631" spans="1:71" x14ac:dyDescent="0.2">
      <c r="A631" s="40" t="str">
        <f t="shared" si="19"/>
        <v/>
      </c>
      <c r="B631" s="40"/>
      <c r="C631" s="40"/>
      <c r="D631" s="40"/>
      <c r="E631" s="40"/>
      <c r="F631"/>
      <c r="G631"/>
      <c r="H631"/>
      <c r="I631"/>
      <c r="J631"/>
      <c r="K631"/>
      <c r="L631"/>
      <c r="M631"/>
      <c r="N631"/>
      <c r="O631"/>
      <c r="P631"/>
      <c r="Q631"/>
      <c r="R631"/>
      <c r="S631"/>
      <c r="T631"/>
      <c r="U631"/>
      <c r="V631"/>
      <c r="W631"/>
      <c r="X631"/>
      <c r="Y631"/>
      <c r="Z631"/>
      <c r="AA631"/>
      <c r="AB631"/>
      <c r="AC631"/>
      <c r="AD631"/>
      <c r="AE631"/>
      <c r="AF631"/>
      <c r="AG631"/>
      <c r="AH631"/>
      <c r="AI631" s="37"/>
      <c r="AJ631"/>
      <c r="AK631"/>
      <c r="AL631"/>
      <c r="AM631"/>
      <c r="AN631"/>
      <c r="AO631" s="37"/>
      <c r="AP631"/>
      <c r="AQ631" s="37"/>
      <c r="AR631" s="37"/>
      <c r="AS631" s="37"/>
      <c r="AT631" s="37"/>
      <c r="AU631"/>
      <c r="AV631" s="37"/>
      <c r="AW631" s="37"/>
      <c r="AX631"/>
      <c r="AY631"/>
      <c r="AZ631" s="37"/>
      <c r="BA631"/>
      <c r="BB631" s="37"/>
      <c r="BC631" s="37"/>
      <c r="BD631" s="37"/>
      <c r="BE631"/>
      <c r="BF631"/>
      <c r="BG631"/>
      <c r="BH631"/>
      <c r="BI631"/>
      <c r="BJ631"/>
      <c r="BK631" s="37"/>
      <c r="BL631"/>
      <c r="BM631" s="37"/>
      <c r="BN631"/>
      <c r="BO631"/>
      <c r="BP631"/>
      <c r="BQ631"/>
      <c r="BR631" s="37"/>
      <c r="BS631" s="41"/>
    </row>
    <row r="632" spans="1:71" x14ac:dyDescent="0.2">
      <c r="A632" s="40" t="str">
        <f t="shared" si="19"/>
        <v/>
      </c>
      <c r="B632" s="40"/>
      <c r="C632" s="40"/>
      <c r="D632" s="40"/>
      <c r="E632" s="40"/>
      <c r="F632"/>
      <c r="G632"/>
      <c r="H632"/>
      <c r="I632"/>
      <c r="J632"/>
      <c r="K632"/>
      <c r="L632"/>
      <c r="M632"/>
      <c r="N632"/>
      <c r="O632"/>
      <c r="P632"/>
      <c r="Q632"/>
      <c r="R632"/>
      <c r="S632"/>
      <c r="T632"/>
      <c r="U632"/>
      <c r="V632"/>
      <c r="W632"/>
      <c r="X632"/>
      <c r="Y632"/>
      <c r="Z632"/>
      <c r="AA632"/>
      <c r="AB632"/>
      <c r="AC632"/>
      <c r="AD632"/>
      <c r="AE632"/>
      <c r="AF632"/>
      <c r="AG632"/>
      <c r="AH632" s="37"/>
      <c r="AI632" s="37"/>
      <c r="AJ632"/>
      <c r="AK632"/>
      <c r="AL632"/>
      <c r="AM632"/>
      <c r="AN632"/>
      <c r="AO632" s="37"/>
      <c r="AP632"/>
      <c r="AQ632"/>
      <c r="AR632"/>
      <c r="AS632"/>
      <c r="AT632"/>
      <c r="AU632"/>
      <c r="AV632" s="37"/>
      <c r="AW632"/>
      <c r="AX632"/>
      <c r="AY632"/>
      <c r="AZ632" s="37"/>
      <c r="BA632" s="37"/>
      <c r="BB632"/>
      <c r="BC632"/>
      <c r="BD632"/>
      <c r="BE632"/>
      <c r="BF632"/>
      <c r="BG632"/>
      <c r="BH632" s="37"/>
      <c r="BI632" s="37"/>
      <c r="BJ632"/>
      <c r="BK632"/>
      <c r="BL632"/>
      <c r="BM632" s="37"/>
      <c r="BN632"/>
      <c r="BO632"/>
      <c r="BP632"/>
      <c r="BQ632"/>
      <c r="BR632"/>
      <c r="BS632" s="41"/>
    </row>
    <row r="633" spans="1:71" x14ac:dyDescent="0.2">
      <c r="A633" s="40" t="str">
        <f t="shared" si="19"/>
        <v/>
      </c>
      <c r="B633" s="40"/>
      <c r="C633" s="40"/>
      <c r="D633" s="40"/>
      <c r="E633" s="40"/>
      <c r="F633"/>
      <c r="G633"/>
      <c r="H633" s="37"/>
      <c r="I633" s="37"/>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s="37"/>
      <c r="AW633"/>
      <c r="AX633"/>
      <c r="AY633"/>
      <c r="AZ633"/>
      <c r="BA633"/>
      <c r="BB633"/>
      <c r="BC633"/>
      <c r="BD633" s="37"/>
      <c r="BE633"/>
      <c r="BF633"/>
      <c r="BG633" s="37"/>
      <c r="BH633"/>
      <c r="BI633"/>
      <c r="BJ633"/>
      <c r="BK633"/>
      <c r="BL633"/>
      <c r="BM633"/>
      <c r="BN633"/>
      <c r="BO633"/>
      <c r="BP633"/>
      <c r="BQ633"/>
      <c r="BR633" s="37"/>
      <c r="BS633" s="41"/>
    </row>
    <row r="634" spans="1:71" x14ac:dyDescent="0.2">
      <c r="A634" s="40" t="str">
        <f t="shared" si="19"/>
        <v/>
      </c>
      <c r="B634" s="40"/>
      <c r="C634" s="40"/>
      <c r="D634" s="40"/>
      <c r="E634" s="40"/>
      <c r="F634"/>
      <c r="G634"/>
      <c r="H634"/>
      <c r="I634"/>
      <c r="J634"/>
      <c r="K634"/>
      <c r="L634" s="37"/>
      <c r="M634"/>
      <c r="N634"/>
      <c r="O634"/>
      <c r="P634"/>
      <c r="Q634"/>
      <c r="R634"/>
      <c r="S634"/>
      <c r="T634"/>
      <c r="U634"/>
      <c r="V634"/>
      <c r="W634" s="37"/>
      <c r="X634"/>
      <c r="Y634"/>
      <c r="Z634"/>
      <c r="AA634"/>
      <c r="AB634"/>
      <c r="AC634"/>
      <c r="AD634"/>
      <c r="AE634"/>
      <c r="AF634"/>
      <c r="AG634"/>
      <c r="AH634"/>
      <c r="AI634"/>
      <c r="AJ634"/>
      <c r="AK634"/>
      <c r="AL634"/>
      <c r="AM634"/>
      <c r="AN634"/>
      <c r="AO634"/>
      <c r="AP634"/>
      <c r="AQ634"/>
      <c r="AR634"/>
      <c r="AS634"/>
      <c r="AT634"/>
      <c r="AU634"/>
      <c r="AV634"/>
      <c r="AW634" s="37"/>
      <c r="AX634"/>
      <c r="AY634"/>
      <c r="AZ634"/>
      <c r="BA634"/>
      <c r="BB634" s="37"/>
      <c r="BC634"/>
      <c r="BD634"/>
      <c r="BE634"/>
      <c r="BF634"/>
      <c r="BG634"/>
      <c r="BH634" s="37"/>
      <c r="BI634" s="37"/>
      <c r="BJ634"/>
      <c r="BK634"/>
      <c r="BL634"/>
      <c r="BM634"/>
      <c r="BN634"/>
      <c r="BO634"/>
      <c r="BP634"/>
      <c r="BQ634"/>
      <c r="BR634"/>
      <c r="BS634" s="41"/>
    </row>
    <row r="635" spans="1:71" x14ac:dyDescent="0.2">
      <c r="A635" s="40" t="str">
        <f t="shared" si="19"/>
        <v/>
      </c>
      <c r="B635" s="40"/>
      <c r="C635" s="40"/>
      <c r="D635" s="40"/>
      <c r="E635" s="40"/>
      <c r="F635"/>
      <c r="G635"/>
      <c r="H635"/>
      <c r="I635"/>
      <c r="J635"/>
      <c r="K635" s="37"/>
      <c r="L635"/>
      <c r="M635"/>
      <c r="N635"/>
      <c r="O635"/>
      <c r="P635"/>
      <c r="Q635"/>
      <c r="R635"/>
      <c r="S635"/>
      <c r="T635"/>
      <c r="U635"/>
      <c r="V635" s="37"/>
      <c r="W635"/>
      <c r="X635" s="37"/>
      <c r="Y635"/>
      <c r="Z635"/>
      <c r="AA635"/>
      <c r="AB635"/>
      <c r="AC635"/>
      <c r="AD635"/>
      <c r="AE635"/>
      <c r="AF635"/>
      <c r="AG635"/>
      <c r="AH635"/>
      <c r="AI635"/>
      <c r="AJ635"/>
      <c r="AK635"/>
      <c r="AL635"/>
      <c r="AM635"/>
      <c r="AN635"/>
      <c r="AO635"/>
      <c r="AP635"/>
      <c r="AQ635"/>
      <c r="AR635"/>
      <c r="AS635" s="37"/>
      <c r="AT635"/>
      <c r="AU635"/>
      <c r="AV635"/>
      <c r="AW635"/>
      <c r="AX635"/>
      <c r="AY635"/>
      <c r="AZ635"/>
      <c r="BA635"/>
      <c r="BB635"/>
      <c r="BC635" s="37"/>
      <c r="BD635"/>
      <c r="BE635"/>
      <c r="BF635"/>
      <c r="BG635"/>
      <c r="BH635" s="37"/>
      <c r="BI635" s="37"/>
      <c r="BJ635"/>
      <c r="BK635"/>
      <c r="BL635"/>
      <c r="BM635" s="37"/>
      <c r="BN635"/>
      <c r="BO635"/>
      <c r="BP635"/>
      <c r="BQ635"/>
      <c r="BR635"/>
      <c r="BS635" s="41"/>
    </row>
    <row r="636" spans="1:71" x14ac:dyDescent="0.2">
      <c r="A636" s="40" t="str">
        <f t="shared" si="19"/>
        <v/>
      </c>
      <c r="B636" s="40"/>
      <c r="C636" s="40"/>
      <c r="D636" s="40"/>
      <c r="E636" s="40"/>
      <c r="F636"/>
      <c r="G636"/>
      <c r="H636"/>
      <c r="I636"/>
      <c r="J636"/>
      <c r="K636"/>
      <c r="L636"/>
      <c r="M636"/>
      <c r="N636"/>
      <c r="O636"/>
      <c r="P636"/>
      <c r="Q636"/>
      <c r="R636"/>
      <c r="S636"/>
      <c r="T636"/>
      <c r="U636"/>
      <c r="V636"/>
      <c r="W636"/>
      <c r="X636" s="37"/>
      <c r="Y636"/>
      <c r="Z636"/>
      <c r="AA636"/>
      <c r="AB636"/>
      <c r="AC636"/>
      <c r="AD636"/>
      <c r="AE636"/>
      <c r="AF636" s="37"/>
      <c r="AG636"/>
      <c r="AH636"/>
      <c r="AI636"/>
      <c r="AJ636" s="37"/>
      <c r="AK636"/>
      <c r="AL636"/>
      <c r="AM636" s="37"/>
      <c r="AN636"/>
      <c r="AO636" s="37"/>
      <c r="AP636"/>
      <c r="AQ636"/>
      <c r="AR636"/>
      <c r="AS636"/>
      <c r="AT636"/>
      <c r="AU636"/>
      <c r="AV636"/>
      <c r="AW636"/>
      <c r="AX636"/>
      <c r="AY636"/>
      <c r="AZ636"/>
      <c r="BA636"/>
      <c r="BB636"/>
      <c r="BC636" s="37"/>
      <c r="BD636"/>
      <c r="BE636"/>
      <c r="BF636"/>
      <c r="BG636"/>
      <c r="BH636"/>
      <c r="BI636" s="37"/>
      <c r="BJ636"/>
      <c r="BK636" s="37"/>
      <c r="BL636"/>
      <c r="BM636"/>
      <c r="BN636"/>
      <c r="BO636"/>
      <c r="BP636"/>
      <c r="BQ636"/>
      <c r="BR636"/>
      <c r="BS636" s="41"/>
    </row>
    <row r="637" spans="1:71" x14ac:dyDescent="0.2">
      <c r="A637" s="40" t="str">
        <f t="shared" si="19"/>
        <v/>
      </c>
      <c r="B637" s="40"/>
      <c r="C637" s="40"/>
      <c r="D637" s="40"/>
      <c r="E637" s="40"/>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s="37"/>
      <c r="AS637"/>
      <c r="AT637"/>
      <c r="AU637"/>
      <c r="AV637"/>
      <c r="AW637" s="37"/>
      <c r="AX637"/>
      <c r="AY637"/>
      <c r="AZ637"/>
      <c r="BA637"/>
      <c r="BB637"/>
      <c r="BC637"/>
      <c r="BD637"/>
      <c r="BE637"/>
      <c r="BF637"/>
      <c r="BG637"/>
      <c r="BH637" s="37"/>
      <c r="BI637" s="37"/>
      <c r="BJ637"/>
      <c r="BK637"/>
      <c r="BL637"/>
      <c r="BM637" s="37"/>
      <c r="BN637"/>
      <c r="BO637"/>
      <c r="BP637"/>
      <c r="BQ637"/>
      <c r="BR637"/>
      <c r="BS637" s="41"/>
    </row>
    <row r="638" spans="1:71" x14ac:dyDescent="0.2">
      <c r="A638" s="40" t="str">
        <f t="shared" si="19"/>
        <v/>
      </c>
      <c r="B638" s="40"/>
      <c r="C638" s="40"/>
      <c r="D638" s="40"/>
      <c r="E638" s="40"/>
      <c r="F638"/>
      <c r="G638"/>
      <c r="H638"/>
      <c r="I638" s="37"/>
      <c r="J638" s="37"/>
      <c r="K638" s="37"/>
      <c r="L638" s="37"/>
      <c r="M638" s="37"/>
      <c r="N638" s="37"/>
      <c r="O638"/>
      <c r="P638"/>
      <c r="Q638"/>
      <c r="R638"/>
      <c r="S638"/>
      <c r="T638"/>
      <c r="U638"/>
      <c r="V638" s="37"/>
      <c r="W638" s="37"/>
      <c r="X638" s="37"/>
      <c r="Y638"/>
      <c r="Z638"/>
      <c r="AA638"/>
      <c r="AB638"/>
      <c r="AC638" s="37"/>
      <c r="AD638"/>
      <c r="AE638" s="37"/>
      <c r="AF638"/>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c r="BO638"/>
      <c r="BP638"/>
      <c r="BQ638"/>
      <c r="BR638" s="37"/>
      <c r="BS638" s="41"/>
    </row>
    <row r="639" spans="1:71" x14ac:dyDescent="0.2">
      <c r="A639" s="40" t="str">
        <f t="shared" si="19"/>
        <v/>
      </c>
      <c r="B639" s="40"/>
      <c r="C639" s="40"/>
      <c r="D639" s="40"/>
      <c r="E639" s="40"/>
      <c r="F639" s="37"/>
      <c r="G639" s="37"/>
      <c r="H639" s="37"/>
      <c r="I639" s="37"/>
      <c r="J639" s="37"/>
      <c r="K639" s="37"/>
      <c r="L639" s="37"/>
      <c r="M639" s="37"/>
      <c r="N639" s="37"/>
      <c r="O639" s="37"/>
      <c r="P639"/>
      <c r="Q639" s="37"/>
      <c r="R639" s="37"/>
      <c r="S639" s="37"/>
      <c r="T639"/>
      <c r="U639" s="37"/>
      <c r="V639" s="37"/>
      <c r="W639" s="37"/>
      <c r="X639" s="37"/>
      <c r="Y639"/>
      <c r="Z639" s="37"/>
      <c r="AA639"/>
      <c r="AB639"/>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c r="BO639"/>
      <c r="BP639"/>
      <c r="BQ639"/>
      <c r="BR639" s="37"/>
      <c r="BS639" s="41"/>
    </row>
    <row r="640" spans="1:71" x14ac:dyDescent="0.2">
      <c r="A640" s="40" t="str">
        <f t="shared" si="19"/>
        <v/>
      </c>
      <c r="B640" s="40"/>
      <c r="C640" s="40"/>
      <c r="D640" s="40"/>
      <c r="E640" s="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s="37"/>
      <c r="AX640"/>
      <c r="AY640"/>
      <c r="AZ640" s="37"/>
      <c r="BA640"/>
      <c r="BB640"/>
      <c r="BC640"/>
      <c r="BD640"/>
      <c r="BE640"/>
      <c r="BF640"/>
      <c r="BG640"/>
      <c r="BH640"/>
      <c r="BI640"/>
      <c r="BJ640"/>
      <c r="BK640"/>
      <c r="BL640"/>
      <c r="BM640"/>
      <c r="BN640"/>
      <c r="BO640"/>
      <c r="BP640"/>
      <c r="BQ640"/>
      <c r="BR640" s="37"/>
      <c r="BS640" s="41"/>
    </row>
    <row r="641" spans="1:71" x14ac:dyDescent="0.2">
      <c r="A641" s="40" t="str">
        <f t="shared" si="19"/>
        <v/>
      </c>
      <c r="B641" s="40"/>
      <c r="C641" s="40"/>
      <c r="D641" s="40"/>
      <c r="E641" s="40"/>
      <c r="F641"/>
      <c r="G641"/>
      <c r="H641"/>
      <c r="I641"/>
      <c r="J641"/>
      <c r="K641"/>
      <c r="L641"/>
      <c r="M641"/>
      <c r="N641"/>
      <c r="O641"/>
      <c r="P641"/>
      <c r="Q641"/>
      <c r="R641"/>
      <c r="S641"/>
      <c r="T641"/>
      <c r="U641"/>
      <c r="V641"/>
      <c r="W641"/>
      <c r="X641"/>
      <c r="Y641"/>
      <c r="Z641"/>
      <c r="AA641"/>
      <c r="AB641"/>
      <c r="AC641"/>
      <c r="AD641"/>
      <c r="AE641"/>
      <c r="AF641"/>
      <c r="AG641"/>
      <c r="AH641" s="37"/>
      <c r="AI641"/>
      <c r="AJ641"/>
      <c r="AK641"/>
      <c r="AL641"/>
      <c r="AM641"/>
      <c r="AN641"/>
      <c r="AO641" s="37"/>
      <c r="AP641"/>
      <c r="AQ641"/>
      <c r="AR641"/>
      <c r="AS641"/>
      <c r="AT641"/>
      <c r="AU641"/>
      <c r="AV641"/>
      <c r="AW641"/>
      <c r="AX641" s="37"/>
      <c r="AY641"/>
      <c r="AZ641" s="37"/>
      <c r="BA641"/>
      <c r="BB641" s="37"/>
      <c r="BC641" s="37"/>
      <c r="BD641" s="37"/>
      <c r="BE641"/>
      <c r="BF641"/>
      <c r="BG641" s="37"/>
      <c r="BH641"/>
      <c r="BI641" s="37"/>
      <c r="BJ641"/>
      <c r="BK641" s="37"/>
      <c r="BL641"/>
      <c r="BM641" s="37"/>
      <c r="BN641"/>
      <c r="BO641"/>
      <c r="BP641"/>
      <c r="BQ641"/>
      <c r="BR641"/>
      <c r="BS641" s="41"/>
    </row>
    <row r="642" spans="1:71" x14ac:dyDescent="0.2">
      <c r="A642" s="40" t="str">
        <f t="shared" si="19"/>
        <v/>
      </c>
      <c r="B642" s="40"/>
      <c r="C642" s="40"/>
      <c r="D642" s="40"/>
      <c r="E642" s="40"/>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s="37"/>
      <c r="BS642" s="41"/>
    </row>
    <row r="643" spans="1:71" x14ac:dyDescent="0.2">
      <c r="A643" s="40" t="str">
        <f t="shared" ref="A643:A706" si="20">B643&amp;C643</f>
        <v/>
      </c>
      <c r="B643" s="40"/>
      <c r="C643" s="40"/>
      <c r="D643" s="40"/>
      <c r="E643" s="40"/>
      <c r="F643"/>
      <c r="G643"/>
      <c r="H643"/>
      <c r="I643"/>
      <c r="J643"/>
      <c r="K643"/>
      <c r="L643"/>
      <c r="M643"/>
      <c r="N643"/>
      <c r="O643"/>
      <c r="P643"/>
      <c r="Q643"/>
      <c r="R643"/>
      <c r="S643"/>
      <c r="T643"/>
      <c r="U643"/>
      <c r="V643"/>
      <c r="W643" s="37"/>
      <c r="X643"/>
      <c r="Y643"/>
      <c r="Z643"/>
      <c r="AA643"/>
      <c r="AB643"/>
      <c r="AC643"/>
      <c r="AD643"/>
      <c r="AE643"/>
      <c r="AF643"/>
      <c r="AG643"/>
      <c r="AH643"/>
      <c r="AI643"/>
      <c r="AJ643"/>
      <c r="AK643"/>
      <c r="AL643"/>
      <c r="AM643"/>
      <c r="AN643"/>
      <c r="AO643"/>
      <c r="AP643"/>
      <c r="AQ643"/>
      <c r="AR643"/>
      <c r="AS643"/>
      <c r="AT643"/>
      <c r="AU643"/>
      <c r="AV643"/>
      <c r="AW643"/>
      <c r="AX643"/>
      <c r="AY643"/>
      <c r="AZ643"/>
      <c r="BA643" s="37"/>
      <c r="BB643"/>
      <c r="BC643" s="37"/>
      <c r="BD643"/>
      <c r="BE643"/>
      <c r="BF643"/>
      <c r="BG643"/>
      <c r="BH643"/>
      <c r="BI643" s="37"/>
      <c r="BJ643"/>
      <c r="BK643"/>
      <c r="BL643"/>
      <c r="BM643"/>
      <c r="BN643"/>
      <c r="BO643"/>
      <c r="BP643"/>
      <c r="BQ643"/>
      <c r="BR643"/>
      <c r="BS643" s="41"/>
    </row>
    <row r="644" spans="1:71" x14ac:dyDescent="0.2">
      <c r="A644" s="40" t="str">
        <f t="shared" si="20"/>
        <v/>
      </c>
      <c r="B644" s="40"/>
      <c r="C644" s="40"/>
      <c r="D644" s="40"/>
      <c r="E644" s="40"/>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s="37"/>
      <c r="BS644" s="41"/>
    </row>
    <row r="645" spans="1:71" x14ac:dyDescent="0.2">
      <c r="A645" s="40" t="str">
        <f t="shared" si="20"/>
        <v/>
      </c>
      <c r="B645" s="40"/>
      <c r="C645" s="40"/>
      <c r="D645" s="40"/>
      <c r="E645" s="40"/>
      <c r="F645"/>
      <c r="G645"/>
      <c r="H645" s="37"/>
      <c r="I645" s="37"/>
      <c r="J645"/>
      <c r="K645" s="37"/>
      <c r="L645" s="37"/>
      <c r="M645"/>
      <c r="N645"/>
      <c r="O645"/>
      <c r="P645"/>
      <c r="Q645"/>
      <c r="R645"/>
      <c r="S645"/>
      <c r="T645"/>
      <c r="U645"/>
      <c r="V645"/>
      <c r="W645"/>
      <c r="X645"/>
      <c r="Y645"/>
      <c r="Z645"/>
      <c r="AA645"/>
      <c r="AB645"/>
      <c r="AC645" s="37"/>
      <c r="AD645"/>
      <c r="AE645"/>
      <c r="AF645" s="37"/>
      <c r="AG645"/>
      <c r="AH645"/>
      <c r="AI645"/>
      <c r="AJ645"/>
      <c r="AK645"/>
      <c r="AL645"/>
      <c r="AM645"/>
      <c r="AN645" s="37"/>
      <c r="AO645"/>
      <c r="AP645" s="37"/>
      <c r="AQ645"/>
      <c r="AR645" s="37"/>
      <c r="AS645" s="37"/>
      <c r="AT645"/>
      <c r="AU645"/>
      <c r="AV645" s="37"/>
      <c r="AW645"/>
      <c r="AX645"/>
      <c r="AY645"/>
      <c r="AZ645"/>
      <c r="BA645"/>
      <c r="BB645" s="37"/>
      <c r="BC645" s="37"/>
      <c r="BD645"/>
      <c r="BE645"/>
      <c r="BF645" s="37"/>
      <c r="BG645" s="37"/>
      <c r="BH645" s="37"/>
      <c r="BI645" s="37"/>
      <c r="BJ645" s="37"/>
      <c r="BK645"/>
      <c r="BL645"/>
      <c r="BM645" s="37"/>
      <c r="BN645"/>
      <c r="BO645"/>
      <c r="BP645"/>
      <c r="BQ645"/>
      <c r="BR645" s="37"/>
      <c r="BS645" s="41"/>
    </row>
    <row r="646" spans="1:71" x14ac:dyDescent="0.2">
      <c r="A646" s="40" t="str">
        <f t="shared" si="20"/>
        <v/>
      </c>
      <c r="B646" s="40"/>
      <c r="C646" s="40"/>
      <c r="D646" s="40"/>
      <c r="E646" s="40"/>
      <c r="F646"/>
      <c r="G646" s="37"/>
      <c r="H646"/>
      <c r="I646" s="37"/>
      <c r="J646"/>
      <c r="K646"/>
      <c r="L646"/>
      <c r="M646" s="37"/>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s="37"/>
      <c r="BC646"/>
      <c r="BD646"/>
      <c r="BE646"/>
      <c r="BF646"/>
      <c r="BG646"/>
      <c r="BH646"/>
      <c r="BI646"/>
      <c r="BJ646"/>
      <c r="BK646"/>
      <c r="BL646"/>
      <c r="BM646"/>
      <c r="BN646"/>
      <c r="BO646"/>
      <c r="BP646"/>
      <c r="BQ646"/>
      <c r="BR646" s="37"/>
      <c r="BS646" s="41"/>
    </row>
    <row r="647" spans="1:71" x14ac:dyDescent="0.2">
      <c r="A647" s="40" t="str">
        <f t="shared" si="20"/>
        <v/>
      </c>
      <c r="B647" s="40"/>
      <c r="C647" s="40"/>
      <c r="D647" s="40"/>
      <c r="E647" s="40"/>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s="37"/>
      <c r="AT647"/>
      <c r="AU647"/>
      <c r="AV647"/>
      <c r="AW647" s="37"/>
      <c r="AX647"/>
      <c r="AY647"/>
      <c r="AZ647"/>
      <c r="BA647"/>
      <c r="BB647"/>
      <c r="BC647"/>
      <c r="BD647"/>
      <c r="BE647"/>
      <c r="BF647"/>
      <c r="BG647"/>
      <c r="BH647"/>
      <c r="BI647"/>
      <c r="BJ647"/>
      <c r="BK647"/>
      <c r="BL647"/>
      <c r="BM647"/>
      <c r="BN647"/>
      <c r="BO647"/>
      <c r="BP647"/>
      <c r="BQ647"/>
      <c r="BR647"/>
      <c r="BS647" s="41"/>
    </row>
    <row r="648" spans="1:71" x14ac:dyDescent="0.2">
      <c r="A648" s="40" t="str">
        <f t="shared" si="20"/>
        <v/>
      </c>
      <c r="B648" s="40"/>
      <c r="C648" s="40"/>
      <c r="D648" s="40"/>
      <c r="E648" s="40"/>
      <c r="F648"/>
      <c r="G648" s="37"/>
      <c r="H648"/>
      <c r="I648"/>
      <c r="J648"/>
      <c r="K648"/>
      <c r="L648" s="37"/>
      <c r="M648"/>
      <c r="N648"/>
      <c r="O648"/>
      <c r="P648"/>
      <c r="Q648"/>
      <c r="R648"/>
      <c r="S648" s="37"/>
      <c r="T648"/>
      <c r="U648"/>
      <c r="V648"/>
      <c r="W648"/>
      <c r="X648" s="37"/>
      <c r="Y648"/>
      <c r="Z648"/>
      <c r="AA648"/>
      <c r="AB648"/>
      <c r="AC648"/>
      <c r="AD648"/>
      <c r="AE648"/>
      <c r="AF648"/>
      <c r="AG648"/>
      <c r="AH648"/>
      <c r="AI648"/>
      <c r="AJ648"/>
      <c r="AK648"/>
      <c r="AL648"/>
      <c r="AM648"/>
      <c r="AN648" s="37"/>
      <c r="AO648"/>
      <c r="AP648"/>
      <c r="AQ648"/>
      <c r="AR648"/>
      <c r="AS648"/>
      <c r="AT648"/>
      <c r="AU648"/>
      <c r="AV648"/>
      <c r="AW648"/>
      <c r="AX648"/>
      <c r="AY648"/>
      <c r="AZ648"/>
      <c r="BA648"/>
      <c r="BB648"/>
      <c r="BC648"/>
      <c r="BD648"/>
      <c r="BE648"/>
      <c r="BF648"/>
      <c r="BG648"/>
      <c r="BH648"/>
      <c r="BI648"/>
      <c r="BJ648"/>
      <c r="BK648"/>
      <c r="BL648"/>
      <c r="BM648" s="37"/>
      <c r="BN648"/>
      <c r="BO648"/>
      <c r="BP648"/>
      <c r="BQ648"/>
      <c r="BR648"/>
      <c r="BS648" s="41"/>
    </row>
    <row r="649" spans="1:71" x14ac:dyDescent="0.2">
      <c r="A649" s="40" t="str">
        <f t="shared" si="20"/>
        <v/>
      </c>
      <c r="B649" s="40"/>
      <c r="C649" s="40"/>
      <c r="D649" s="40"/>
      <c r="E649" s="40"/>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s="37"/>
      <c r="AP649"/>
      <c r="AQ649"/>
      <c r="AR649"/>
      <c r="AS649"/>
      <c r="AT649"/>
      <c r="AU649"/>
      <c r="AV649"/>
      <c r="AW649" s="37"/>
      <c r="AX649"/>
      <c r="AY649"/>
      <c r="AZ649"/>
      <c r="BA649"/>
      <c r="BB649"/>
      <c r="BC649"/>
      <c r="BD649"/>
      <c r="BE649" s="37"/>
      <c r="BF649"/>
      <c r="BG649"/>
      <c r="BH649"/>
      <c r="BI649"/>
      <c r="BJ649"/>
      <c r="BK649"/>
      <c r="BL649"/>
      <c r="BM649"/>
      <c r="BN649"/>
      <c r="BO649"/>
      <c r="BP649"/>
      <c r="BQ649"/>
      <c r="BR649"/>
      <c r="BS649" s="41"/>
    </row>
    <row r="650" spans="1:71" x14ac:dyDescent="0.2">
      <c r="A650" s="40" t="str">
        <f t="shared" si="20"/>
        <v/>
      </c>
      <c r="B650" s="40"/>
      <c r="C650" s="40"/>
      <c r="D650" s="40"/>
      <c r="E650" s="40"/>
      <c r="F650"/>
      <c r="G650" s="37"/>
      <c r="H650"/>
      <c r="I650"/>
      <c r="J650"/>
      <c r="K650"/>
      <c r="L650"/>
      <c r="M650"/>
      <c r="N650"/>
      <c r="O650"/>
      <c r="P650"/>
      <c r="Q650"/>
      <c r="R650"/>
      <c r="S650"/>
      <c r="T650" s="37"/>
      <c r="U650"/>
      <c r="V650" s="37"/>
      <c r="W650" s="37"/>
      <c r="X650"/>
      <c r="Y650"/>
      <c r="Z650" s="37"/>
      <c r="AA650"/>
      <c r="AB650"/>
      <c r="AC650"/>
      <c r="AD650"/>
      <c r="AE650"/>
      <c r="AF650"/>
      <c r="AG650"/>
      <c r="AH650"/>
      <c r="AI650"/>
      <c r="AJ650"/>
      <c r="AK650" s="37"/>
      <c r="AL650" s="37"/>
      <c r="AM650"/>
      <c r="AN650"/>
      <c r="AO650" s="37"/>
      <c r="AP650"/>
      <c r="AQ650"/>
      <c r="AR650"/>
      <c r="AS650"/>
      <c r="AT650"/>
      <c r="AU650"/>
      <c r="AV650" s="37"/>
      <c r="AW650" s="37"/>
      <c r="AX650" s="37"/>
      <c r="AY650"/>
      <c r="AZ650" s="37"/>
      <c r="BA650"/>
      <c r="BB650"/>
      <c r="BC650" s="37"/>
      <c r="BD650" s="37"/>
      <c r="BE650" s="37"/>
      <c r="BF650"/>
      <c r="BG650"/>
      <c r="BH650"/>
      <c r="BI650"/>
      <c r="BJ650"/>
      <c r="BK650" s="37"/>
      <c r="BL650"/>
      <c r="BM650" s="37"/>
      <c r="BN650"/>
      <c r="BO650"/>
      <c r="BP650"/>
      <c r="BQ650"/>
      <c r="BR650"/>
      <c r="BS650" s="41"/>
    </row>
    <row r="651" spans="1:71" x14ac:dyDescent="0.2">
      <c r="A651" s="40" t="str">
        <f t="shared" si="20"/>
        <v/>
      </c>
      <c r="B651" s="40"/>
      <c r="C651" s="40"/>
      <c r="D651" s="40"/>
      <c r="E651" s="40"/>
      <c r="F651"/>
      <c r="G651"/>
      <c r="H651"/>
      <c r="I651"/>
      <c r="J651"/>
      <c r="K651"/>
      <c r="L651"/>
      <c r="M651"/>
      <c r="N651"/>
      <c r="O651"/>
      <c r="P651"/>
      <c r="Q651"/>
      <c r="R651"/>
      <c r="S651"/>
      <c r="T651"/>
      <c r="U651"/>
      <c r="V651"/>
      <c r="W651"/>
      <c r="X651"/>
      <c r="Y651"/>
      <c r="Z651"/>
      <c r="AA651"/>
      <c r="AB651"/>
      <c r="AC651"/>
      <c r="AD651" s="37"/>
      <c r="AE651"/>
      <c r="AF651" s="37"/>
      <c r="AG651"/>
      <c r="AH651"/>
      <c r="AI651"/>
      <c r="AJ651"/>
      <c r="AK651"/>
      <c r="AL651" s="37"/>
      <c r="AM651"/>
      <c r="AN651"/>
      <c r="AO651"/>
      <c r="AP651"/>
      <c r="AQ651" s="37"/>
      <c r="AR651"/>
      <c r="AS651"/>
      <c r="AT651" s="37"/>
      <c r="AU651"/>
      <c r="AV651" s="37"/>
      <c r="AW651"/>
      <c r="AX651"/>
      <c r="AY651"/>
      <c r="AZ651" s="37"/>
      <c r="BA651" s="37"/>
      <c r="BB651"/>
      <c r="BC651" s="37"/>
      <c r="BD651"/>
      <c r="BE651"/>
      <c r="BF651"/>
      <c r="BG651"/>
      <c r="BH651"/>
      <c r="BI651"/>
      <c r="BJ651"/>
      <c r="BK651"/>
      <c r="BL651"/>
      <c r="BM651" s="37"/>
      <c r="BN651"/>
      <c r="BO651"/>
      <c r="BP651"/>
      <c r="BQ651"/>
      <c r="BR651" s="37"/>
      <c r="BS651" s="41"/>
    </row>
    <row r="652" spans="1:71" x14ac:dyDescent="0.2">
      <c r="A652" s="40" t="str">
        <f t="shared" si="20"/>
        <v/>
      </c>
      <c r="B652" s="40"/>
      <c r="C652" s="40"/>
      <c r="D652" s="40"/>
      <c r="E652" s="40"/>
      <c r="F652"/>
      <c r="G652"/>
      <c r="H652"/>
      <c r="I652"/>
      <c r="J652"/>
      <c r="K652"/>
      <c r="L652"/>
      <c r="M652"/>
      <c r="N652"/>
      <c r="O652"/>
      <c r="P652"/>
      <c r="Q652"/>
      <c r="R652"/>
      <c r="S652"/>
      <c r="T652"/>
      <c r="U652"/>
      <c r="V652"/>
      <c r="W652"/>
      <c r="X652"/>
      <c r="Y652"/>
      <c r="Z652"/>
      <c r="AA652"/>
      <c r="AB652"/>
      <c r="AC652"/>
      <c r="AD652"/>
      <c r="AE652"/>
      <c r="AF652"/>
      <c r="AG652"/>
      <c r="AH652"/>
      <c r="AI652" s="37"/>
      <c r="AJ652"/>
      <c r="AK652"/>
      <c r="AL652"/>
      <c r="AM652"/>
      <c r="AN652"/>
      <c r="AO652"/>
      <c r="AP652" s="37"/>
      <c r="AQ652"/>
      <c r="AR652" s="37"/>
      <c r="AS652"/>
      <c r="AT652"/>
      <c r="AU652"/>
      <c r="AV652" s="37"/>
      <c r="AW652"/>
      <c r="AX652"/>
      <c r="AY652"/>
      <c r="AZ652"/>
      <c r="BA652"/>
      <c r="BB652"/>
      <c r="BC652"/>
      <c r="BD652"/>
      <c r="BE652"/>
      <c r="BF652"/>
      <c r="BG652" s="37"/>
      <c r="BH652" s="37"/>
      <c r="BI652" s="37"/>
      <c r="BJ652" s="37"/>
      <c r="BK652"/>
      <c r="BL652" s="37"/>
      <c r="BM652" s="37"/>
      <c r="BN652"/>
      <c r="BO652"/>
      <c r="BP652"/>
      <c r="BQ652"/>
      <c r="BR652"/>
      <c r="BS652" s="41"/>
    </row>
    <row r="653" spans="1:71" x14ac:dyDescent="0.2">
      <c r="A653" s="40" t="str">
        <f t="shared" si="20"/>
        <v/>
      </c>
      <c r="B653" s="40"/>
      <c r="C653" s="40"/>
      <c r="D653" s="54"/>
      <c r="E653" s="54"/>
      <c r="F653" s="37"/>
      <c r="G653" s="37"/>
      <c r="H653" s="37"/>
      <c r="I653" s="37"/>
      <c r="J653" s="37"/>
      <c r="K653" s="37"/>
      <c r="L653" s="37"/>
      <c r="M653" s="37"/>
      <c r="N653" s="37"/>
      <c r="O653" s="37"/>
      <c r="P653"/>
      <c r="Q653"/>
      <c r="R653" s="37"/>
      <c r="S653" s="37"/>
      <c r="T653"/>
      <c r="U653" s="37"/>
      <c r="V653" s="37"/>
      <c r="W653"/>
      <c r="X653" s="37"/>
      <c r="Y653" s="37"/>
      <c r="Z653" s="37"/>
      <c r="AA653"/>
      <c r="AB653" s="37"/>
      <c r="AC653" s="37"/>
      <c r="AD653"/>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c r="BP653"/>
      <c r="BQ653"/>
      <c r="BR653" s="37"/>
      <c r="BS653" s="41"/>
    </row>
    <row r="654" spans="1:71" x14ac:dyDescent="0.2">
      <c r="A654" s="40" t="str">
        <f t="shared" si="20"/>
        <v/>
      </c>
      <c r="B654" s="40"/>
      <c r="C654" s="40"/>
      <c r="D654" s="40"/>
      <c r="E654" s="40"/>
      <c r="F654"/>
      <c r="G654"/>
      <c r="H654"/>
      <c r="I654"/>
      <c r="J654"/>
      <c r="K654" s="37"/>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s="37"/>
      <c r="AS654"/>
      <c r="AT654"/>
      <c r="AU654"/>
      <c r="AV654"/>
      <c r="AW654"/>
      <c r="AX654"/>
      <c r="AY654"/>
      <c r="AZ654"/>
      <c r="BA654"/>
      <c r="BB654"/>
      <c r="BC654"/>
      <c r="BD654"/>
      <c r="BE654"/>
      <c r="BF654"/>
      <c r="BG654"/>
      <c r="BH654"/>
      <c r="BI654" s="37"/>
      <c r="BJ654"/>
      <c r="BK654"/>
      <c r="BL654"/>
      <c r="BM654" s="37"/>
      <c r="BN654"/>
      <c r="BO654"/>
      <c r="BP654"/>
      <c r="BQ654"/>
      <c r="BR654"/>
      <c r="BS654" s="41"/>
    </row>
    <row r="655" spans="1:71" x14ac:dyDescent="0.2">
      <c r="A655" s="40" t="str">
        <f t="shared" si="20"/>
        <v/>
      </c>
      <c r="B655" s="40"/>
      <c r="C655" s="40"/>
      <c r="D655" s="40"/>
      <c r="E655" s="40"/>
      <c r="F655"/>
      <c r="G655"/>
      <c r="H655"/>
      <c r="I655"/>
      <c r="J655"/>
      <c r="K655" s="37"/>
      <c r="L655"/>
      <c r="M655"/>
      <c r="N655"/>
      <c r="O655" s="37"/>
      <c r="P655"/>
      <c r="Q655" s="37"/>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s="37"/>
      <c r="BA655"/>
      <c r="BB655"/>
      <c r="BC655"/>
      <c r="BD655"/>
      <c r="BE655"/>
      <c r="BF655"/>
      <c r="BG655"/>
      <c r="BH655"/>
      <c r="BI655" s="37"/>
      <c r="BJ655"/>
      <c r="BK655"/>
      <c r="BL655"/>
      <c r="BM655"/>
      <c r="BN655"/>
      <c r="BO655"/>
      <c r="BP655"/>
      <c r="BQ655"/>
      <c r="BR655"/>
      <c r="BS655" s="41"/>
    </row>
    <row r="656" spans="1:71" x14ac:dyDescent="0.2">
      <c r="A656" s="40" t="str">
        <f t="shared" si="20"/>
        <v/>
      </c>
      <c r="B656" s="40"/>
      <c r="C656" s="40"/>
      <c r="D656" s="40"/>
      <c r="E656" s="40"/>
      <c r="F656"/>
      <c r="G656"/>
      <c r="H656"/>
      <c r="I656"/>
      <c r="J656"/>
      <c r="K656"/>
      <c r="L656"/>
      <c r="M656"/>
      <c r="N656" s="37"/>
      <c r="O656"/>
      <c r="P656"/>
      <c r="Q656"/>
      <c r="R656"/>
      <c r="S656"/>
      <c r="T656"/>
      <c r="U656"/>
      <c r="V656"/>
      <c r="W656"/>
      <c r="X656" s="37"/>
      <c r="Y656"/>
      <c r="Z656"/>
      <c r="AA656"/>
      <c r="AB656"/>
      <c r="AC656"/>
      <c r="AD656"/>
      <c r="AE656"/>
      <c r="AF656"/>
      <c r="AG656"/>
      <c r="AH656" s="37"/>
      <c r="AI656"/>
      <c r="AJ656"/>
      <c r="AK656"/>
      <c r="AL656"/>
      <c r="AM656"/>
      <c r="AN656"/>
      <c r="AO656"/>
      <c r="AP656"/>
      <c r="AQ656"/>
      <c r="AR656" s="37"/>
      <c r="AS656" s="37"/>
      <c r="AT656"/>
      <c r="AU656"/>
      <c r="AV656" s="37"/>
      <c r="AW656"/>
      <c r="AX656"/>
      <c r="AY656"/>
      <c r="AZ656" s="37"/>
      <c r="BA656"/>
      <c r="BB656"/>
      <c r="BC656" s="37"/>
      <c r="BD656"/>
      <c r="BE656"/>
      <c r="BF656"/>
      <c r="BG656" s="37"/>
      <c r="BH656"/>
      <c r="BI656"/>
      <c r="BJ656"/>
      <c r="BK656" s="37"/>
      <c r="BL656"/>
      <c r="BM656"/>
      <c r="BN656"/>
      <c r="BO656"/>
      <c r="BP656"/>
      <c r="BQ656"/>
      <c r="BR656"/>
      <c r="BS656" s="41"/>
    </row>
    <row r="657" spans="1:71" x14ac:dyDescent="0.2">
      <c r="A657" s="40" t="str">
        <f t="shared" si="20"/>
        <v/>
      </c>
      <c r="B657" s="40"/>
      <c r="C657" s="40"/>
      <c r="D657" s="40"/>
      <c r="E657" s="40"/>
      <c r="F657"/>
      <c r="G657"/>
      <c r="H657"/>
      <c r="I657"/>
      <c r="J657"/>
      <c r="K657"/>
      <c r="L657"/>
      <c r="M657"/>
      <c r="N657"/>
      <c r="O657"/>
      <c r="P657"/>
      <c r="Q657"/>
      <c r="R657"/>
      <c r="S657"/>
      <c r="T657"/>
      <c r="U657"/>
      <c r="V657"/>
      <c r="W657" s="37"/>
      <c r="X657" s="37"/>
      <c r="Y657"/>
      <c r="Z657"/>
      <c r="AA657"/>
      <c r="AB657"/>
      <c r="AC657"/>
      <c r="AD657"/>
      <c r="AE657"/>
      <c r="AF657"/>
      <c r="AG657"/>
      <c r="AH657"/>
      <c r="AI657"/>
      <c r="AJ657"/>
      <c r="AK657"/>
      <c r="AL657"/>
      <c r="AM657"/>
      <c r="AN657"/>
      <c r="AO657"/>
      <c r="AP657"/>
      <c r="AQ657"/>
      <c r="AR657"/>
      <c r="AS657"/>
      <c r="AT657"/>
      <c r="AU657"/>
      <c r="AV657"/>
      <c r="AW657"/>
      <c r="AX657"/>
      <c r="AY657" s="37"/>
      <c r="AZ657"/>
      <c r="BA657"/>
      <c r="BB657"/>
      <c r="BC657"/>
      <c r="BD657" s="37"/>
      <c r="BE657"/>
      <c r="BF657"/>
      <c r="BG657"/>
      <c r="BH657"/>
      <c r="BI657"/>
      <c r="BJ657"/>
      <c r="BK657" s="37"/>
      <c r="BL657"/>
      <c r="BM657"/>
      <c r="BN657"/>
      <c r="BO657"/>
      <c r="BP657"/>
      <c r="BQ657"/>
      <c r="BR657"/>
      <c r="BS657" s="41"/>
    </row>
    <row r="658" spans="1:71" x14ac:dyDescent="0.2">
      <c r="A658" s="40" t="str">
        <f t="shared" si="20"/>
        <v/>
      </c>
      <c r="B658" s="40"/>
      <c r="C658" s="40"/>
      <c r="D658" s="40"/>
      <c r="E658" s="40"/>
      <c r="F658" s="37"/>
      <c r="G658" s="37"/>
      <c r="H658"/>
      <c r="I658"/>
      <c r="J658"/>
      <c r="K658" s="37"/>
      <c r="L658" s="37"/>
      <c r="M658" s="37"/>
      <c r="N658" s="37"/>
      <c r="O658"/>
      <c r="P658"/>
      <c r="Q658"/>
      <c r="R658"/>
      <c r="S658"/>
      <c r="T658"/>
      <c r="U658"/>
      <c r="V658" s="37"/>
      <c r="W658"/>
      <c r="X658" s="37"/>
      <c r="Y658"/>
      <c r="Z658" s="37"/>
      <c r="AA658"/>
      <c r="AB658"/>
      <c r="AC658"/>
      <c r="AD658"/>
      <c r="AE658" s="37"/>
      <c r="AF658" s="37"/>
      <c r="AG658"/>
      <c r="AH658" s="37"/>
      <c r="AI658" s="37"/>
      <c r="AJ658" s="37"/>
      <c r="AK658" s="37"/>
      <c r="AL658" s="37"/>
      <c r="AM658" s="37"/>
      <c r="AN658"/>
      <c r="AO658" s="37"/>
      <c r="AP658"/>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c r="BM658" s="37"/>
      <c r="BN658" s="37"/>
      <c r="BO658"/>
      <c r="BP658"/>
      <c r="BQ658"/>
      <c r="BR658" s="37"/>
      <c r="BS658" s="41"/>
    </row>
    <row r="659" spans="1:71" x14ac:dyDescent="0.2">
      <c r="A659" s="40" t="str">
        <f t="shared" si="20"/>
        <v/>
      </c>
      <c r="B659" s="40"/>
      <c r="C659" s="40"/>
      <c r="D659" s="54"/>
      <c r="E659" s="54"/>
      <c r="F659" s="37"/>
      <c r="G659" s="37"/>
      <c r="H659" s="37"/>
      <c r="I659" s="37"/>
      <c r="J659" s="37"/>
      <c r="K659" s="37"/>
      <c r="L659" s="37"/>
      <c r="M659" s="37"/>
      <c r="N659" s="37"/>
      <c r="O659" s="37"/>
      <c r="P659"/>
      <c r="Q659"/>
      <c r="R659" s="37"/>
      <c r="S659" s="37"/>
      <c r="T659" s="37"/>
      <c r="U659"/>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c r="BQ659" s="37"/>
      <c r="BR659" s="37"/>
      <c r="BS659" s="41"/>
    </row>
    <row r="660" spans="1:71" x14ac:dyDescent="0.2">
      <c r="A660" s="40" t="str">
        <f t="shared" si="20"/>
        <v/>
      </c>
      <c r="B660" s="40"/>
      <c r="C660" s="40"/>
      <c r="D660" s="40"/>
      <c r="E660" s="40"/>
      <c r="F660"/>
      <c r="G660"/>
      <c r="H660" s="37"/>
      <c r="I660"/>
      <c r="J660"/>
      <c r="K660"/>
      <c r="L660"/>
      <c r="M660"/>
      <c r="N660"/>
      <c r="O660"/>
      <c r="P660"/>
      <c r="Q660"/>
      <c r="R660"/>
      <c r="S660"/>
      <c r="T660"/>
      <c r="U660"/>
      <c r="V660"/>
      <c r="W660"/>
      <c r="X660"/>
      <c r="Y660"/>
      <c r="Z660"/>
      <c r="AA660"/>
      <c r="AB660"/>
      <c r="AC660"/>
      <c r="AD660"/>
      <c r="AE660"/>
      <c r="AF660"/>
      <c r="AG660"/>
      <c r="AH660"/>
      <c r="AI660" s="37"/>
      <c r="AJ660"/>
      <c r="AK660"/>
      <c r="AL660"/>
      <c r="AM660"/>
      <c r="AN660"/>
      <c r="AO660"/>
      <c r="AP660"/>
      <c r="AQ660"/>
      <c r="AR660"/>
      <c r="AS660"/>
      <c r="AT660"/>
      <c r="AU660"/>
      <c r="AV660" s="37"/>
      <c r="AW660"/>
      <c r="AX660"/>
      <c r="AY660"/>
      <c r="AZ660"/>
      <c r="BA660"/>
      <c r="BB660"/>
      <c r="BC660" s="37"/>
      <c r="BD660" s="37"/>
      <c r="BE660" s="37"/>
      <c r="BF660"/>
      <c r="BG660"/>
      <c r="BH660"/>
      <c r="BI660"/>
      <c r="BJ660"/>
      <c r="BK660"/>
      <c r="BL660"/>
      <c r="BM660"/>
      <c r="BN660"/>
      <c r="BO660"/>
      <c r="BP660"/>
      <c r="BQ660"/>
      <c r="BR660" s="37"/>
      <c r="BS660" s="41"/>
    </row>
    <row r="661" spans="1:71" x14ac:dyDescent="0.2">
      <c r="A661" s="40" t="str">
        <f t="shared" si="20"/>
        <v/>
      </c>
      <c r="B661" s="40"/>
      <c r="C661" s="40"/>
      <c r="D661" s="40"/>
      <c r="E661" s="40"/>
      <c r="F661"/>
      <c r="G661"/>
      <c r="H661" s="37"/>
      <c r="I661" s="37"/>
      <c r="J661" s="37"/>
      <c r="K661" s="37"/>
      <c r="L661"/>
      <c r="M661" s="37"/>
      <c r="N661"/>
      <c r="O661"/>
      <c r="P661"/>
      <c r="Q661"/>
      <c r="R661"/>
      <c r="S661"/>
      <c r="T661"/>
      <c r="U661" s="37"/>
      <c r="V661" s="37"/>
      <c r="W661"/>
      <c r="X661" s="37"/>
      <c r="Y661"/>
      <c r="Z661"/>
      <c r="AA661"/>
      <c r="AB661"/>
      <c r="AC661"/>
      <c r="AD661" s="37"/>
      <c r="AE661"/>
      <c r="AF661"/>
      <c r="AG661"/>
      <c r="AH661" s="37"/>
      <c r="AI661" s="37"/>
      <c r="AJ661"/>
      <c r="AK661"/>
      <c r="AL661"/>
      <c r="AM661"/>
      <c r="AN661" s="37"/>
      <c r="AO661" s="37"/>
      <c r="AP661"/>
      <c r="AQ661" s="37"/>
      <c r="AR661" s="37"/>
      <c r="AS661" s="37"/>
      <c r="AT661"/>
      <c r="AU661"/>
      <c r="AV661" s="37"/>
      <c r="AW661"/>
      <c r="AX661" s="37"/>
      <c r="AY661"/>
      <c r="AZ661" s="37"/>
      <c r="BA661"/>
      <c r="BB661" s="37"/>
      <c r="BC661" s="37"/>
      <c r="BD661"/>
      <c r="BE661"/>
      <c r="BF661" s="37"/>
      <c r="BG661" s="37"/>
      <c r="BH661" s="37"/>
      <c r="BI661" s="37"/>
      <c r="BJ661" s="37"/>
      <c r="BK661" s="37"/>
      <c r="BL661"/>
      <c r="BM661" s="37"/>
      <c r="BN661"/>
      <c r="BO661"/>
      <c r="BP661"/>
      <c r="BQ661"/>
      <c r="BR661" s="37"/>
      <c r="BS661" s="41"/>
    </row>
    <row r="662" spans="1:71" x14ac:dyDescent="0.2">
      <c r="A662" s="40" t="str">
        <f t="shared" si="20"/>
        <v/>
      </c>
      <c r="B662" s="40"/>
      <c r="C662" s="40"/>
      <c r="D662" s="40"/>
      <c r="E662" s="40"/>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s="37"/>
      <c r="BL662"/>
      <c r="BM662"/>
      <c r="BN662"/>
      <c r="BO662"/>
      <c r="BP662"/>
      <c r="BQ662"/>
      <c r="BR662"/>
      <c r="BS662" s="41"/>
    </row>
    <row r="663" spans="1:71" x14ac:dyDescent="0.2">
      <c r="A663" s="40" t="str">
        <f t="shared" si="20"/>
        <v/>
      </c>
      <c r="B663" s="40"/>
      <c r="C663" s="40"/>
      <c r="D663" s="40"/>
      <c r="E663" s="40"/>
      <c r="F663"/>
      <c r="G663"/>
      <c r="H663" s="37"/>
      <c r="I663" s="37"/>
      <c r="J663"/>
      <c r="K663" s="37"/>
      <c r="L663" s="37"/>
      <c r="M663"/>
      <c r="N663" s="37"/>
      <c r="O663"/>
      <c r="P663"/>
      <c r="Q663" s="37"/>
      <c r="R663"/>
      <c r="S663" s="37"/>
      <c r="T663"/>
      <c r="U663"/>
      <c r="V663"/>
      <c r="W663" s="37"/>
      <c r="X663" s="37"/>
      <c r="Y663"/>
      <c r="Z663"/>
      <c r="AA663"/>
      <c r="AB663"/>
      <c r="AC663" s="37"/>
      <c r="AD663"/>
      <c r="AE663"/>
      <c r="AF663" s="37"/>
      <c r="AG663"/>
      <c r="AH663"/>
      <c r="AI663"/>
      <c r="AJ663" s="37"/>
      <c r="AK663"/>
      <c r="AL663"/>
      <c r="AM663" s="37"/>
      <c r="AN663"/>
      <c r="AO663"/>
      <c r="AP663"/>
      <c r="AQ663"/>
      <c r="AR663" s="37"/>
      <c r="AS663" s="37"/>
      <c r="AT663"/>
      <c r="AU663"/>
      <c r="AV663" s="37"/>
      <c r="AW663" s="37"/>
      <c r="AX663" s="37"/>
      <c r="AY663"/>
      <c r="AZ663" s="37"/>
      <c r="BA663" s="37"/>
      <c r="BB663"/>
      <c r="BC663" s="37"/>
      <c r="BD663" s="37"/>
      <c r="BE663"/>
      <c r="BF663"/>
      <c r="BG663" s="37"/>
      <c r="BH663"/>
      <c r="BI663" s="37"/>
      <c r="BJ663" s="37"/>
      <c r="BK663" s="37"/>
      <c r="BL663"/>
      <c r="BM663" s="37"/>
      <c r="BN663"/>
      <c r="BO663"/>
      <c r="BP663"/>
      <c r="BQ663"/>
      <c r="BR663"/>
      <c r="BS663" s="41"/>
    </row>
    <row r="664" spans="1:71" x14ac:dyDescent="0.2">
      <c r="A664" s="40" t="str">
        <f t="shared" si="20"/>
        <v/>
      </c>
      <c r="B664" s="40"/>
      <c r="C664" s="40"/>
      <c r="D664" s="40"/>
      <c r="E664" s="40"/>
      <c r="F664"/>
      <c r="G664" s="37"/>
      <c r="H664" s="37"/>
      <c r="I664" s="37"/>
      <c r="J664" s="37"/>
      <c r="K664" s="37"/>
      <c r="L664" s="37"/>
      <c r="M664" s="37"/>
      <c r="N664" s="37"/>
      <c r="O664"/>
      <c r="P664"/>
      <c r="Q664"/>
      <c r="R664"/>
      <c r="S664"/>
      <c r="T664"/>
      <c r="U664" s="37"/>
      <c r="V664" s="37"/>
      <c r="W664" s="37"/>
      <c r="X664" s="37"/>
      <c r="Y664"/>
      <c r="Z664" s="37"/>
      <c r="AA664"/>
      <c r="AB664"/>
      <c r="AC664" s="37"/>
      <c r="AD664"/>
      <c r="AE664" s="37"/>
      <c r="AF664" s="37"/>
      <c r="AG664" s="37"/>
      <c r="AH664"/>
      <c r="AI664" s="37"/>
      <c r="AJ664" s="37"/>
      <c r="AK664" s="37"/>
      <c r="AL664" s="37"/>
      <c r="AM664" s="37"/>
      <c r="AN664"/>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c r="BO664"/>
      <c r="BP664"/>
      <c r="BQ664"/>
      <c r="BR664" s="37"/>
      <c r="BS664" s="41"/>
    </row>
    <row r="665" spans="1:71" x14ac:dyDescent="0.2">
      <c r="A665" s="40" t="str">
        <f t="shared" si="20"/>
        <v/>
      </c>
      <c r="B665" s="40"/>
      <c r="C665" s="40"/>
      <c r="D665" s="40"/>
      <c r="E665" s="40"/>
      <c r="F665"/>
      <c r="G665"/>
      <c r="H665"/>
      <c r="I665"/>
      <c r="J665"/>
      <c r="K665" s="37"/>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s="41"/>
    </row>
    <row r="666" spans="1:71" x14ac:dyDescent="0.2">
      <c r="A666" s="40" t="str">
        <f t="shared" si="20"/>
        <v/>
      </c>
      <c r="B666" s="40"/>
      <c r="C666" s="40"/>
      <c r="D666" s="40"/>
      <c r="E666" s="40"/>
      <c r="F666"/>
      <c r="G666"/>
      <c r="H666"/>
      <c r="I666" s="37"/>
      <c r="J666"/>
      <c r="K666" s="37"/>
      <c r="L666"/>
      <c r="M666"/>
      <c r="N666" s="37"/>
      <c r="O666"/>
      <c r="P666"/>
      <c r="Q666"/>
      <c r="R666"/>
      <c r="S666"/>
      <c r="T666"/>
      <c r="U666"/>
      <c r="V666"/>
      <c r="W666"/>
      <c r="X666"/>
      <c r="Y666"/>
      <c r="Z666"/>
      <c r="AA666"/>
      <c r="AB666"/>
      <c r="AC666"/>
      <c r="AD666"/>
      <c r="AE666"/>
      <c r="AF666"/>
      <c r="AG666"/>
      <c r="AH666"/>
      <c r="AI666"/>
      <c r="AJ666"/>
      <c r="AK666"/>
      <c r="AL666"/>
      <c r="AM666"/>
      <c r="AN666"/>
      <c r="AO666"/>
      <c r="AP666" s="37"/>
      <c r="AQ666"/>
      <c r="AR666"/>
      <c r="AS666" s="37"/>
      <c r="AT666"/>
      <c r="AU666"/>
      <c r="AV666"/>
      <c r="AW666"/>
      <c r="AX666"/>
      <c r="AY666"/>
      <c r="AZ666"/>
      <c r="BA666"/>
      <c r="BB666"/>
      <c r="BC666"/>
      <c r="BD666"/>
      <c r="BE666" s="37"/>
      <c r="BF666"/>
      <c r="BG666"/>
      <c r="BH666"/>
      <c r="BI666"/>
      <c r="BJ666"/>
      <c r="BK666" s="37"/>
      <c r="BL666"/>
      <c r="BM666" s="37"/>
      <c r="BN666"/>
      <c r="BO666"/>
      <c r="BP666"/>
      <c r="BQ666"/>
      <c r="BR666"/>
      <c r="BS666" s="41"/>
    </row>
    <row r="667" spans="1:71" x14ac:dyDescent="0.2">
      <c r="A667" s="40" t="str">
        <f t="shared" si="20"/>
        <v/>
      </c>
      <c r="B667" s="40"/>
      <c r="C667" s="40"/>
      <c r="D667" s="40"/>
      <c r="E667" s="40"/>
      <c r="F667"/>
      <c r="G667" s="37"/>
      <c r="H667"/>
      <c r="I667"/>
      <c r="J667"/>
      <c r="K667" s="37"/>
      <c r="L667" s="37"/>
      <c r="M667" s="37"/>
      <c r="N667" s="37"/>
      <c r="O667"/>
      <c r="P667" s="37"/>
      <c r="Q667" s="37"/>
      <c r="R667" s="37"/>
      <c r="S667" s="37"/>
      <c r="T667"/>
      <c r="U667"/>
      <c r="V667" s="37"/>
      <c r="W667" s="37"/>
      <c r="X667"/>
      <c r="Y667"/>
      <c r="Z667" s="37"/>
      <c r="AA667"/>
      <c r="AB667"/>
      <c r="AC667" s="37"/>
      <c r="AD667" s="37"/>
      <c r="AE667"/>
      <c r="AF667"/>
      <c r="AG667" s="37"/>
      <c r="AH667"/>
      <c r="AI667" s="37"/>
      <c r="AJ667"/>
      <c r="AK667" s="37"/>
      <c r="AL667" s="37"/>
      <c r="AM667" s="37"/>
      <c r="AN667"/>
      <c r="AO667" s="37"/>
      <c r="AP667" s="37"/>
      <c r="AQ667" s="37"/>
      <c r="AR667" s="37"/>
      <c r="AS667" s="37"/>
      <c r="AT667" s="37"/>
      <c r="AU667"/>
      <c r="AV667" s="37"/>
      <c r="AW667" s="37"/>
      <c r="AX667" s="37"/>
      <c r="AY667" s="37"/>
      <c r="AZ667" s="37"/>
      <c r="BA667" s="37"/>
      <c r="BB667" s="37"/>
      <c r="BC667" s="37"/>
      <c r="BD667" s="37"/>
      <c r="BE667" s="37"/>
      <c r="BF667" s="37"/>
      <c r="BG667" s="37"/>
      <c r="BH667"/>
      <c r="BI667" s="37"/>
      <c r="BJ667"/>
      <c r="BK667" s="37"/>
      <c r="BL667" s="37"/>
      <c r="BM667" s="37"/>
      <c r="BN667" s="37"/>
      <c r="BO667"/>
      <c r="BP667"/>
      <c r="BQ667" s="37"/>
      <c r="BR667" s="37"/>
      <c r="BS667" s="41"/>
    </row>
    <row r="668" spans="1:71" x14ac:dyDescent="0.2">
      <c r="A668" s="40" t="str">
        <f t="shared" si="20"/>
        <v/>
      </c>
      <c r="B668" s="40"/>
      <c r="C668" s="40"/>
      <c r="D668" s="40"/>
      <c r="E668" s="40"/>
      <c r="F668"/>
      <c r="G668"/>
      <c r="H668"/>
      <c r="I668"/>
      <c r="J668"/>
      <c r="K668" s="37"/>
      <c r="L668"/>
      <c r="M668"/>
      <c r="N668" s="37"/>
      <c r="O668"/>
      <c r="P668"/>
      <c r="Q668"/>
      <c r="R668"/>
      <c r="S668"/>
      <c r="T668"/>
      <c r="U668"/>
      <c r="V668"/>
      <c r="W668"/>
      <c r="X668"/>
      <c r="Y668"/>
      <c r="Z668"/>
      <c r="AA668"/>
      <c r="AB668"/>
      <c r="AC668"/>
      <c r="AD668"/>
      <c r="AE668"/>
      <c r="AF668"/>
      <c r="AG668"/>
      <c r="AH668"/>
      <c r="AI668"/>
      <c r="AJ668"/>
      <c r="AK668"/>
      <c r="AL668"/>
      <c r="AM668"/>
      <c r="AN668"/>
      <c r="AO668"/>
      <c r="AP668"/>
      <c r="AQ668"/>
      <c r="AR668"/>
      <c r="AS668" s="37"/>
      <c r="AT668"/>
      <c r="AU668"/>
      <c r="AV668"/>
      <c r="AW668"/>
      <c r="AX668" s="37"/>
      <c r="AY668"/>
      <c r="AZ668" s="37"/>
      <c r="BA668"/>
      <c r="BB668"/>
      <c r="BC668"/>
      <c r="BD668"/>
      <c r="BE668"/>
      <c r="BF668"/>
      <c r="BG668"/>
      <c r="BH668"/>
      <c r="BI668"/>
      <c r="BJ668"/>
      <c r="BK668"/>
      <c r="BL668"/>
      <c r="BM668"/>
      <c r="BN668"/>
      <c r="BO668"/>
      <c r="BP668"/>
      <c r="BQ668"/>
      <c r="BR668"/>
      <c r="BS668" s="41"/>
    </row>
    <row r="669" spans="1:71" x14ac:dyDescent="0.2">
      <c r="A669" s="40" t="str">
        <f t="shared" si="20"/>
        <v/>
      </c>
      <c r="B669" s="40"/>
      <c r="C669" s="40"/>
      <c r="D669" s="40"/>
      <c r="E669" s="40"/>
      <c r="F669"/>
      <c r="G669" s="37"/>
      <c r="H669" s="37"/>
      <c r="I669" s="37"/>
      <c r="J669"/>
      <c r="K669" s="37"/>
      <c r="L669" s="37"/>
      <c r="M669" s="37"/>
      <c r="N669" s="37"/>
      <c r="O669"/>
      <c r="P669"/>
      <c r="Q669"/>
      <c r="R669"/>
      <c r="S669"/>
      <c r="T669"/>
      <c r="U669"/>
      <c r="V669"/>
      <c r="W669"/>
      <c r="X669" s="37"/>
      <c r="Y669"/>
      <c r="Z669" s="37"/>
      <c r="AA669"/>
      <c r="AB669"/>
      <c r="AC669"/>
      <c r="AD669"/>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c r="BK669" s="37"/>
      <c r="BL669" s="37"/>
      <c r="BM669" s="37"/>
      <c r="BN669"/>
      <c r="BO669"/>
      <c r="BP669"/>
      <c r="BQ669"/>
      <c r="BR669" s="37"/>
      <c r="BS669" s="41"/>
    </row>
    <row r="670" spans="1:71" x14ac:dyDescent="0.2">
      <c r="A670" s="40" t="str">
        <f t="shared" si="20"/>
        <v/>
      </c>
      <c r="B670" s="40"/>
      <c r="C670" s="40"/>
      <c r="D670" s="40"/>
      <c r="E670" s="40"/>
      <c r="F670"/>
      <c r="G670"/>
      <c r="H670"/>
      <c r="I670"/>
      <c r="J670"/>
      <c r="K670" s="37"/>
      <c r="L670"/>
      <c r="M670" s="37"/>
      <c r="N670" s="37"/>
      <c r="O670"/>
      <c r="P670"/>
      <c r="Q670"/>
      <c r="R670" s="37"/>
      <c r="S670" s="37"/>
      <c r="T670"/>
      <c r="U670"/>
      <c r="V670"/>
      <c r="W670"/>
      <c r="X670"/>
      <c r="Y670"/>
      <c r="Z670"/>
      <c r="AA670"/>
      <c r="AB670"/>
      <c r="AC670"/>
      <c r="AD670"/>
      <c r="AE670"/>
      <c r="AF670"/>
      <c r="AG670" s="37"/>
      <c r="AH670" s="37"/>
      <c r="AI670" s="37"/>
      <c r="AJ670" s="37"/>
      <c r="AK670" s="37"/>
      <c r="AL670" s="37"/>
      <c r="AM670" s="37"/>
      <c r="AN670"/>
      <c r="AO670" s="37"/>
      <c r="AP670" s="37"/>
      <c r="AQ670" s="37"/>
      <c r="AR670" s="37"/>
      <c r="AS670" s="37"/>
      <c r="AT670" s="37"/>
      <c r="AU670"/>
      <c r="AV670" s="37"/>
      <c r="AW670" s="37"/>
      <c r="AX670" s="37"/>
      <c r="AY670" s="37"/>
      <c r="AZ670" s="37"/>
      <c r="BA670" s="37"/>
      <c r="BB670" s="37"/>
      <c r="BC670" s="37"/>
      <c r="BD670" s="37"/>
      <c r="BE670" s="37"/>
      <c r="BF670" s="37"/>
      <c r="BG670" s="37"/>
      <c r="BH670" s="37"/>
      <c r="BI670" s="37"/>
      <c r="BJ670" s="37"/>
      <c r="BK670" s="37"/>
      <c r="BL670" s="37"/>
      <c r="BM670" s="37"/>
      <c r="BN670"/>
      <c r="BO670"/>
      <c r="BP670"/>
      <c r="BQ670"/>
      <c r="BR670" s="37"/>
      <c r="BS670" s="41"/>
    </row>
    <row r="671" spans="1:71" x14ac:dyDescent="0.2">
      <c r="A671" s="40" t="str">
        <f t="shared" si="20"/>
        <v/>
      </c>
      <c r="B671" s="40"/>
      <c r="C671" s="40"/>
      <c r="D671" s="40"/>
      <c r="E671" s="40"/>
      <c r="F671"/>
      <c r="G671"/>
      <c r="H671"/>
      <c r="I671"/>
      <c r="J671" s="37"/>
      <c r="K671" s="37"/>
      <c r="L671"/>
      <c r="M671" s="37"/>
      <c r="N671"/>
      <c r="O671"/>
      <c r="P671"/>
      <c r="Q671"/>
      <c r="R671"/>
      <c r="S671" s="37"/>
      <c r="T671"/>
      <c r="U671"/>
      <c r="V671"/>
      <c r="W671"/>
      <c r="X671"/>
      <c r="Y671"/>
      <c r="Z671"/>
      <c r="AA671"/>
      <c r="AB671"/>
      <c r="AC671"/>
      <c r="AD671"/>
      <c r="AE671"/>
      <c r="AF671"/>
      <c r="AG671"/>
      <c r="AH671"/>
      <c r="AI671"/>
      <c r="AJ671"/>
      <c r="AK671"/>
      <c r="AL671"/>
      <c r="AM671"/>
      <c r="AN671" s="37"/>
      <c r="AO671"/>
      <c r="AP671"/>
      <c r="AQ671"/>
      <c r="AR671"/>
      <c r="AS671"/>
      <c r="AT671"/>
      <c r="AU671"/>
      <c r="AV671"/>
      <c r="AW671"/>
      <c r="AX671"/>
      <c r="AY671"/>
      <c r="AZ671"/>
      <c r="BA671"/>
      <c r="BB671"/>
      <c r="BC671"/>
      <c r="BD671"/>
      <c r="BE671"/>
      <c r="BF671"/>
      <c r="BG671"/>
      <c r="BH671" s="37"/>
      <c r="BI671"/>
      <c r="BJ671"/>
      <c r="BK671"/>
      <c r="BL671"/>
      <c r="BM671"/>
      <c r="BN671"/>
      <c r="BO671"/>
      <c r="BP671"/>
      <c r="BQ671"/>
      <c r="BR671"/>
      <c r="BS671" s="41"/>
    </row>
    <row r="672" spans="1:71" x14ac:dyDescent="0.2">
      <c r="A672" s="40" t="str">
        <f t="shared" si="20"/>
        <v/>
      </c>
      <c r="B672" s="40"/>
      <c r="C672" s="40"/>
      <c r="D672" s="40"/>
      <c r="E672" s="40"/>
      <c r="F672"/>
      <c r="G672"/>
      <c r="H672"/>
      <c r="I672" s="37"/>
      <c r="J672"/>
      <c r="K672" s="37"/>
      <c r="L672"/>
      <c r="M672" s="37"/>
      <c r="N672"/>
      <c r="O672"/>
      <c r="P672"/>
      <c r="Q672"/>
      <c r="R672"/>
      <c r="S672"/>
      <c r="T672"/>
      <c r="U672"/>
      <c r="V672"/>
      <c r="W672" s="37"/>
      <c r="X672" s="37"/>
      <c r="Y672"/>
      <c r="Z672"/>
      <c r="AA672"/>
      <c r="AB672"/>
      <c r="AC672"/>
      <c r="AD672"/>
      <c r="AE672"/>
      <c r="AF672"/>
      <c r="AG672"/>
      <c r="AH672"/>
      <c r="AI672"/>
      <c r="AJ672"/>
      <c r="AK672"/>
      <c r="AL672"/>
      <c r="AM672"/>
      <c r="AN672"/>
      <c r="AO672" s="37"/>
      <c r="AP672"/>
      <c r="AQ672" s="37"/>
      <c r="AR672" s="37"/>
      <c r="AS672" s="37"/>
      <c r="AT672"/>
      <c r="AU672"/>
      <c r="AV672" s="37"/>
      <c r="AW672"/>
      <c r="AX672"/>
      <c r="AY672"/>
      <c r="AZ672"/>
      <c r="BA672"/>
      <c r="BB672"/>
      <c r="BC672"/>
      <c r="BD672" s="37"/>
      <c r="BE672"/>
      <c r="BF672"/>
      <c r="BG672" s="37"/>
      <c r="BH672" s="37"/>
      <c r="BI672" s="37"/>
      <c r="BJ672" s="37"/>
      <c r="BK672" s="37"/>
      <c r="BL672"/>
      <c r="BM672" s="37"/>
      <c r="BN672"/>
      <c r="BO672"/>
      <c r="BP672"/>
      <c r="BQ672"/>
      <c r="BR672" s="37"/>
      <c r="BS672" s="41"/>
    </row>
    <row r="673" spans="1:71" x14ac:dyDescent="0.2">
      <c r="A673" s="40" t="str">
        <f t="shared" si="20"/>
        <v/>
      </c>
      <c r="B673" s="40"/>
      <c r="C673" s="40"/>
      <c r="D673" s="40"/>
      <c r="E673" s="40"/>
      <c r="F673"/>
      <c r="G673"/>
      <c r="H673"/>
      <c r="I673"/>
      <c r="J673"/>
      <c r="K673"/>
      <c r="L673"/>
      <c r="M673"/>
      <c r="N673"/>
      <c r="O673"/>
      <c r="P673"/>
      <c r="Q673"/>
      <c r="R673"/>
      <c r="S673"/>
      <c r="T673"/>
      <c r="U673"/>
      <c r="V673"/>
      <c r="W673"/>
      <c r="X673"/>
      <c r="Y673"/>
      <c r="Z673"/>
      <c r="AA673"/>
      <c r="AB673"/>
      <c r="AC673"/>
      <c r="AD673"/>
      <c r="AE673"/>
      <c r="AF673"/>
      <c r="AG673"/>
      <c r="AH673"/>
      <c r="AI673"/>
      <c r="AJ673" s="37"/>
      <c r="AK673"/>
      <c r="AL673"/>
      <c r="AM673"/>
      <c r="AN673"/>
      <c r="AO673"/>
      <c r="AP673" s="37"/>
      <c r="AQ673" s="37"/>
      <c r="AR673"/>
      <c r="AS673" s="37"/>
      <c r="AT673"/>
      <c r="AU673"/>
      <c r="AV673"/>
      <c r="AW673"/>
      <c r="AX673" s="37"/>
      <c r="AY673"/>
      <c r="AZ673"/>
      <c r="BA673"/>
      <c r="BB673"/>
      <c r="BC673"/>
      <c r="BD673" s="37"/>
      <c r="BE673"/>
      <c r="BF673"/>
      <c r="BG673"/>
      <c r="BH673"/>
      <c r="BI673"/>
      <c r="BJ673"/>
      <c r="BK673" s="37"/>
      <c r="BL673"/>
      <c r="BM673"/>
      <c r="BN673"/>
      <c r="BO673"/>
      <c r="BP673"/>
      <c r="BQ673"/>
      <c r="BR673" s="37"/>
      <c r="BS673" s="41"/>
    </row>
    <row r="674" spans="1:71" x14ac:dyDescent="0.2">
      <c r="A674" s="40" t="str">
        <f t="shared" si="20"/>
        <v/>
      </c>
      <c r="B674" s="40"/>
      <c r="C674" s="40"/>
      <c r="D674" s="40"/>
      <c r="E674" s="40"/>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s="37"/>
      <c r="BB674"/>
      <c r="BC674"/>
      <c r="BD674"/>
      <c r="BE674"/>
      <c r="BF674"/>
      <c r="BG674"/>
      <c r="BH674"/>
      <c r="BI674"/>
      <c r="BJ674"/>
      <c r="BK674"/>
      <c r="BL674"/>
      <c r="BM674"/>
      <c r="BN674"/>
      <c r="BO674"/>
      <c r="BP674"/>
      <c r="BQ674"/>
      <c r="BR674"/>
      <c r="BS674" s="41"/>
    </row>
    <row r="675" spans="1:71" x14ac:dyDescent="0.2">
      <c r="A675" s="40" t="str">
        <f t="shared" si="20"/>
        <v/>
      </c>
      <c r="B675" s="40"/>
      <c r="C675" s="40"/>
      <c r="D675" s="40"/>
      <c r="E675" s="40"/>
      <c r="F675"/>
      <c r="G675"/>
      <c r="H675"/>
      <c r="I675"/>
      <c r="J675"/>
      <c r="K675"/>
      <c r="L675"/>
      <c r="M675"/>
      <c r="N675" s="37"/>
      <c r="O675"/>
      <c r="P675"/>
      <c r="Q675"/>
      <c r="R675"/>
      <c r="S675"/>
      <c r="T675"/>
      <c r="U675"/>
      <c r="V675"/>
      <c r="W675"/>
      <c r="X675" s="37"/>
      <c r="Y675"/>
      <c r="Z675"/>
      <c r="AA675"/>
      <c r="AB675"/>
      <c r="AC675"/>
      <c r="AD675"/>
      <c r="AE675" s="37"/>
      <c r="AF675"/>
      <c r="AG675"/>
      <c r="AH675" s="37"/>
      <c r="AI675"/>
      <c r="AJ675"/>
      <c r="AK675"/>
      <c r="AL675"/>
      <c r="AM675"/>
      <c r="AN675"/>
      <c r="AO675"/>
      <c r="AP675"/>
      <c r="AQ675"/>
      <c r="AR675"/>
      <c r="AS675"/>
      <c r="AT675"/>
      <c r="AU675"/>
      <c r="AV675" s="37"/>
      <c r="AW675"/>
      <c r="AX675"/>
      <c r="AY675"/>
      <c r="AZ675" s="37"/>
      <c r="BA675" s="37"/>
      <c r="BB675" s="37"/>
      <c r="BC675" s="37"/>
      <c r="BD675" s="37"/>
      <c r="BE675"/>
      <c r="BF675"/>
      <c r="BG675"/>
      <c r="BH675"/>
      <c r="BI675" s="37"/>
      <c r="BJ675"/>
      <c r="BK675" s="37"/>
      <c r="BL675"/>
      <c r="BM675" s="37"/>
      <c r="BN675"/>
      <c r="BO675"/>
      <c r="BP675"/>
      <c r="BQ675"/>
      <c r="BR675" s="37"/>
      <c r="BS675" s="41"/>
    </row>
    <row r="676" spans="1:71" x14ac:dyDescent="0.2">
      <c r="A676" s="40" t="str">
        <f t="shared" si="20"/>
        <v/>
      </c>
      <c r="B676" s="40"/>
      <c r="C676" s="40"/>
      <c r="D676" s="40"/>
      <c r="E676" s="54"/>
      <c r="F676"/>
      <c r="G676" s="37"/>
      <c r="H676" s="37"/>
      <c r="I676" s="37"/>
      <c r="J676" s="37"/>
      <c r="K676" s="37"/>
      <c r="L676" s="37"/>
      <c r="M676" s="37"/>
      <c r="N676" s="37"/>
      <c r="O676" s="37"/>
      <c r="P676"/>
      <c r="Q676" s="37"/>
      <c r="R676" s="37"/>
      <c r="S676"/>
      <c r="T676"/>
      <c r="U676" s="37"/>
      <c r="V676" s="37"/>
      <c r="W676"/>
      <c r="X676" s="37"/>
      <c r="Y676" s="37"/>
      <c r="Z676" s="37"/>
      <c r="AA676" s="37"/>
      <c r="AB676"/>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c r="BO676" s="37"/>
      <c r="BP676"/>
      <c r="BQ676"/>
      <c r="BR676" s="37"/>
      <c r="BS676" s="41"/>
    </row>
    <row r="677" spans="1:71" x14ac:dyDescent="0.2">
      <c r="A677" s="40" t="str">
        <f t="shared" si="20"/>
        <v/>
      </c>
      <c r="B677" s="40"/>
      <c r="C677" s="40"/>
      <c r="D677" s="40"/>
      <c r="E677" s="40"/>
      <c r="F677"/>
      <c r="G677"/>
      <c r="H677"/>
      <c r="I677"/>
      <c r="J677"/>
      <c r="K677"/>
      <c r="L677"/>
      <c r="M677"/>
      <c r="N677" s="37"/>
      <c r="O677"/>
      <c r="P677"/>
      <c r="Q677"/>
      <c r="R677"/>
      <c r="S677" s="37"/>
      <c r="T677"/>
      <c r="U677"/>
      <c r="V677"/>
      <c r="W677"/>
      <c r="X677" s="37"/>
      <c r="Y677"/>
      <c r="Z677"/>
      <c r="AA677"/>
      <c r="AB677"/>
      <c r="AC677"/>
      <c r="AD677"/>
      <c r="AE677"/>
      <c r="AF677"/>
      <c r="AG677"/>
      <c r="AH677"/>
      <c r="AI677"/>
      <c r="AJ677"/>
      <c r="AK677" s="37"/>
      <c r="AL677" s="37"/>
      <c r="AM677"/>
      <c r="AN677"/>
      <c r="AO677" s="37"/>
      <c r="AP677" s="37"/>
      <c r="AQ677"/>
      <c r="AR677" s="37"/>
      <c r="AS677" s="37"/>
      <c r="AT677" s="37"/>
      <c r="AU677" s="37"/>
      <c r="AV677" s="37"/>
      <c r="AW677" s="37"/>
      <c r="AX677" s="37"/>
      <c r="AY677"/>
      <c r="AZ677" s="37"/>
      <c r="BA677" s="37"/>
      <c r="BB677" s="37"/>
      <c r="BC677" s="37"/>
      <c r="BD677" s="37"/>
      <c r="BE677"/>
      <c r="BF677" s="37"/>
      <c r="BG677" s="37"/>
      <c r="BH677" s="37"/>
      <c r="BI677" s="37"/>
      <c r="BJ677" s="37"/>
      <c r="BK677" s="37"/>
      <c r="BL677"/>
      <c r="BM677" s="37"/>
      <c r="BN677"/>
      <c r="BO677"/>
      <c r="BP677"/>
      <c r="BQ677"/>
      <c r="BR677" s="37"/>
      <c r="BS677" s="41"/>
    </row>
    <row r="678" spans="1:71" x14ac:dyDescent="0.2">
      <c r="A678" s="40" t="str">
        <f t="shared" si="20"/>
        <v/>
      </c>
      <c r="B678" s="40"/>
      <c r="C678" s="40"/>
      <c r="D678" s="40"/>
      <c r="E678" s="40"/>
      <c r="F678"/>
      <c r="G678"/>
      <c r="H678"/>
      <c r="I678"/>
      <c r="J678"/>
      <c r="K678"/>
      <c r="L678"/>
      <c r="M678"/>
      <c r="N678"/>
      <c r="O678"/>
      <c r="P678"/>
      <c r="Q678"/>
      <c r="R678"/>
      <c r="S678"/>
      <c r="T678"/>
      <c r="U678"/>
      <c r="V678"/>
      <c r="W678"/>
      <c r="X678"/>
      <c r="Y678"/>
      <c r="Z678" s="37"/>
      <c r="AA678"/>
      <c r="AB678"/>
      <c r="AC678"/>
      <c r="AD678"/>
      <c r="AE678" s="37"/>
      <c r="AF678" s="37"/>
      <c r="AG678"/>
      <c r="AH678"/>
      <c r="AI678"/>
      <c r="AJ678" s="37"/>
      <c r="AK678"/>
      <c r="AL678" s="37"/>
      <c r="AM678"/>
      <c r="AN678"/>
      <c r="AO678"/>
      <c r="AP678" s="37"/>
      <c r="AQ678" s="37"/>
      <c r="AR678" s="37"/>
      <c r="AS678" s="37"/>
      <c r="AT678" s="37"/>
      <c r="AU678" s="37"/>
      <c r="AV678" s="37"/>
      <c r="AW678" s="37"/>
      <c r="AX678"/>
      <c r="AY678"/>
      <c r="AZ678" s="37"/>
      <c r="BA678" s="37"/>
      <c r="BB678" s="37"/>
      <c r="BC678" s="37"/>
      <c r="BD678" s="37"/>
      <c r="BE678"/>
      <c r="BF678" s="37"/>
      <c r="BG678" s="37"/>
      <c r="BH678"/>
      <c r="BI678"/>
      <c r="BJ678"/>
      <c r="BK678" s="37"/>
      <c r="BL678"/>
      <c r="BM678" s="37"/>
      <c r="BN678"/>
      <c r="BO678"/>
      <c r="BP678"/>
      <c r="BQ678"/>
      <c r="BR678" s="37"/>
      <c r="BS678" s="41"/>
    </row>
    <row r="679" spans="1:71" x14ac:dyDescent="0.2">
      <c r="A679" s="40" t="str">
        <f t="shared" si="20"/>
        <v/>
      </c>
      <c r="B679" s="40"/>
      <c r="C679" s="40"/>
      <c r="D679" s="40"/>
      <c r="E679" s="40"/>
      <c r="F679"/>
      <c r="G679"/>
      <c r="H679"/>
      <c r="I679" s="37"/>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s="41"/>
    </row>
    <row r="680" spans="1:71" x14ac:dyDescent="0.2">
      <c r="A680" s="40" t="str">
        <f t="shared" si="20"/>
        <v/>
      </c>
      <c r="B680" s="40"/>
      <c r="C680" s="40"/>
      <c r="D680" s="40"/>
      <c r="E680" s="40"/>
      <c r="F680" s="37"/>
      <c r="G680" s="37"/>
      <c r="H680" s="37"/>
      <c r="I680" s="37"/>
      <c r="J680" s="37"/>
      <c r="K680" s="37"/>
      <c r="L680"/>
      <c r="M680" s="37"/>
      <c r="N680" s="37"/>
      <c r="O680"/>
      <c r="P680"/>
      <c r="Q680"/>
      <c r="R680" s="37"/>
      <c r="S680" s="37"/>
      <c r="T680"/>
      <c r="U680" s="37"/>
      <c r="V680" s="37"/>
      <c r="W680" s="37"/>
      <c r="X680" s="37"/>
      <c r="Y680"/>
      <c r="Z680" s="37"/>
      <c r="AA680"/>
      <c r="AB680"/>
      <c r="AC680"/>
      <c r="AD680"/>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c r="BP680"/>
      <c r="BQ680"/>
      <c r="BR680" s="37"/>
      <c r="BS680" s="41"/>
    </row>
    <row r="681" spans="1:71" x14ac:dyDescent="0.2">
      <c r="A681" s="40" t="str">
        <f t="shared" si="20"/>
        <v/>
      </c>
      <c r="B681" s="40"/>
      <c r="C681" s="40"/>
      <c r="D681" s="40"/>
      <c r="E681" s="40"/>
      <c r="F681"/>
      <c r="G681"/>
      <c r="H681"/>
      <c r="I681"/>
      <c r="J681"/>
      <c r="K681" s="37"/>
      <c r="L681"/>
      <c r="M681"/>
      <c r="N681" s="37"/>
      <c r="O681"/>
      <c r="P681"/>
      <c r="Q681"/>
      <c r="R681"/>
      <c r="S681"/>
      <c r="T681"/>
      <c r="U681"/>
      <c r="V681"/>
      <c r="W681"/>
      <c r="X681" s="37"/>
      <c r="Y681"/>
      <c r="Z681"/>
      <c r="AA681"/>
      <c r="AB681"/>
      <c r="AC681"/>
      <c r="AD681"/>
      <c r="AE681"/>
      <c r="AF681"/>
      <c r="AG681"/>
      <c r="AH681"/>
      <c r="AI681"/>
      <c r="AJ681"/>
      <c r="AK681"/>
      <c r="AL681"/>
      <c r="AM681"/>
      <c r="AN681"/>
      <c r="AO681"/>
      <c r="AP681" s="37"/>
      <c r="AQ681"/>
      <c r="AR681" s="37"/>
      <c r="AS681"/>
      <c r="AT681"/>
      <c r="AU681"/>
      <c r="AV681" s="37"/>
      <c r="AW681"/>
      <c r="AX681"/>
      <c r="AY681"/>
      <c r="AZ681" s="37"/>
      <c r="BA681"/>
      <c r="BB681" s="37"/>
      <c r="BC681" s="37"/>
      <c r="BD681"/>
      <c r="BE681"/>
      <c r="BF681"/>
      <c r="BG681"/>
      <c r="BH681"/>
      <c r="BI681" s="37"/>
      <c r="BJ681"/>
      <c r="BK681"/>
      <c r="BL681"/>
      <c r="BM681" s="37"/>
      <c r="BN681"/>
      <c r="BO681"/>
      <c r="BP681"/>
      <c r="BQ681"/>
      <c r="BR681"/>
      <c r="BS681" s="41"/>
    </row>
    <row r="682" spans="1:71" x14ac:dyDescent="0.2">
      <c r="A682" s="40" t="str">
        <f t="shared" si="20"/>
        <v/>
      </c>
      <c r="B682" s="40"/>
      <c r="C682" s="40"/>
      <c r="D682" s="40"/>
      <c r="E682" s="40"/>
      <c r="F682"/>
      <c r="G682"/>
      <c r="H682"/>
      <c r="I682"/>
      <c r="J682"/>
      <c r="K682"/>
      <c r="L682" s="37"/>
      <c r="M682"/>
      <c r="N682"/>
      <c r="O682"/>
      <c r="P682"/>
      <c r="Q682"/>
      <c r="R682"/>
      <c r="S682"/>
      <c r="T682"/>
      <c r="U682"/>
      <c r="V682"/>
      <c r="W682" s="37"/>
      <c r="X682"/>
      <c r="Y682"/>
      <c r="Z682"/>
      <c r="AA682"/>
      <c r="AB682"/>
      <c r="AC682"/>
      <c r="AD682"/>
      <c r="AE682"/>
      <c r="AF682"/>
      <c r="AG682"/>
      <c r="AH682"/>
      <c r="AI682" s="37"/>
      <c r="AJ682"/>
      <c r="AK682"/>
      <c r="AL682"/>
      <c r="AM682"/>
      <c r="AN682"/>
      <c r="AO682"/>
      <c r="AP682"/>
      <c r="AQ682" s="37"/>
      <c r="AR682"/>
      <c r="AS682"/>
      <c r="AT682"/>
      <c r="AU682"/>
      <c r="AV682" s="37"/>
      <c r="AW682"/>
      <c r="AX682"/>
      <c r="AY682"/>
      <c r="AZ682" s="37"/>
      <c r="BA682"/>
      <c r="BB682"/>
      <c r="BC682"/>
      <c r="BD682"/>
      <c r="BE682"/>
      <c r="BF682"/>
      <c r="BG682"/>
      <c r="BH682"/>
      <c r="BI682"/>
      <c r="BJ682"/>
      <c r="BK682"/>
      <c r="BL682"/>
      <c r="BM682"/>
      <c r="BN682"/>
      <c r="BO682"/>
      <c r="BP682"/>
      <c r="BQ682"/>
      <c r="BR682"/>
      <c r="BS682" s="41"/>
    </row>
    <row r="683" spans="1:71" x14ac:dyDescent="0.2">
      <c r="A683" s="40" t="str">
        <f t="shared" si="20"/>
        <v/>
      </c>
      <c r="B683" s="40"/>
      <c r="C683" s="40"/>
      <c r="D683" s="40"/>
      <c r="E683" s="40"/>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s="37"/>
      <c r="AW683"/>
      <c r="AX683"/>
      <c r="AY683"/>
      <c r="AZ683"/>
      <c r="BA683"/>
      <c r="BB683"/>
      <c r="BC683"/>
      <c r="BD683"/>
      <c r="BE683"/>
      <c r="BF683"/>
      <c r="BG683"/>
      <c r="BH683"/>
      <c r="BI683"/>
      <c r="BJ683"/>
      <c r="BK683"/>
      <c r="BL683"/>
      <c r="BM683"/>
      <c r="BN683"/>
      <c r="BO683"/>
      <c r="BP683"/>
      <c r="BQ683"/>
      <c r="BR683"/>
      <c r="BS683" s="41"/>
    </row>
    <row r="684" spans="1:71" x14ac:dyDescent="0.2">
      <c r="A684" s="40" t="str">
        <f t="shared" si="20"/>
        <v/>
      </c>
      <c r="B684" s="40"/>
      <c r="C684" s="40"/>
      <c r="D684" s="40"/>
      <c r="E684" s="40"/>
      <c r="F684"/>
      <c r="G684"/>
      <c r="H684"/>
      <c r="I684" s="37"/>
      <c r="J684"/>
      <c r="K684"/>
      <c r="L684" s="37"/>
      <c r="M684"/>
      <c r="N684" s="37"/>
      <c r="O684"/>
      <c r="P684"/>
      <c r="Q684"/>
      <c r="R684"/>
      <c r="S684"/>
      <c r="T684"/>
      <c r="U684" s="37"/>
      <c r="V684"/>
      <c r="W684"/>
      <c r="X684" s="37"/>
      <c r="Y684"/>
      <c r="Z684" s="37"/>
      <c r="AA684"/>
      <c r="AB684"/>
      <c r="AC684"/>
      <c r="AD684"/>
      <c r="AE684"/>
      <c r="AF684"/>
      <c r="AG684"/>
      <c r="AH684" s="37"/>
      <c r="AI684"/>
      <c r="AJ684" s="37"/>
      <c r="AK684" s="37"/>
      <c r="AL684" s="37"/>
      <c r="AM684" s="37"/>
      <c r="AN684"/>
      <c r="AO684"/>
      <c r="AP684" s="37"/>
      <c r="AQ684"/>
      <c r="AR684" s="37"/>
      <c r="AS684" s="37"/>
      <c r="AT684"/>
      <c r="AU684"/>
      <c r="AV684" s="37"/>
      <c r="AW684" s="37"/>
      <c r="AX684"/>
      <c r="AY684"/>
      <c r="AZ684" s="37"/>
      <c r="BA684" s="37"/>
      <c r="BB684"/>
      <c r="BC684"/>
      <c r="BD684"/>
      <c r="BE684"/>
      <c r="BF684"/>
      <c r="BG684"/>
      <c r="BH684"/>
      <c r="BI684" s="37"/>
      <c r="BJ684"/>
      <c r="BK684"/>
      <c r="BL684" s="37"/>
      <c r="BM684" s="37"/>
      <c r="BN684" s="37"/>
      <c r="BO684"/>
      <c r="BP684"/>
      <c r="BQ684"/>
      <c r="BR684" s="37"/>
      <c r="BS684" s="41"/>
    </row>
    <row r="685" spans="1:71" x14ac:dyDescent="0.2">
      <c r="A685" s="40" t="str">
        <f t="shared" si="20"/>
        <v/>
      </c>
      <c r="B685" s="40"/>
      <c r="C685" s="40"/>
      <c r="D685" s="40"/>
      <c r="E685" s="40"/>
      <c r="F685"/>
      <c r="G685"/>
      <c r="H685"/>
      <c r="I685"/>
      <c r="J685"/>
      <c r="K685"/>
      <c r="L685"/>
      <c r="M685"/>
      <c r="N685"/>
      <c r="O685"/>
      <c r="P685"/>
      <c r="Q685"/>
      <c r="R685"/>
      <c r="S685"/>
      <c r="T685"/>
      <c r="U685"/>
      <c r="V685"/>
      <c r="W685"/>
      <c r="X685"/>
      <c r="Y685"/>
      <c r="Z685"/>
      <c r="AA685"/>
      <c r="AB685"/>
      <c r="AC685"/>
      <c r="AD685"/>
      <c r="AE685"/>
      <c r="AF685"/>
      <c r="AG685"/>
      <c r="AH685"/>
      <c r="AI685"/>
      <c r="AJ685"/>
      <c r="AK685"/>
      <c r="AL685" s="37"/>
      <c r="AM685"/>
      <c r="AN685"/>
      <c r="AO685"/>
      <c r="AP685"/>
      <c r="AQ685"/>
      <c r="AR685"/>
      <c r="AS685"/>
      <c r="AT685"/>
      <c r="AU685"/>
      <c r="AV685"/>
      <c r="AW685"/>
      <c r="AX685" s="37"/>
      <c r="AY685"/>
      <c r="AZ685"/>
      <c r="BA685"/>
      <c r="BB685"/>
      <c r="BC685"/>
      <c r="BD685"/>
      <c r="BE685"/>
      <c r="BF685"/>
      <c r="BG685"/>
      <c r="BH685"/>
      <c r="BI685" s="37"/>
      <c r="BJ685"/>
      <c r="BK685"/>
      <c r="BL685"/>
      <c r="BM685"/>
      <c r="BN685"/>
      <c r="BO685"/>
      <c r="BP685"/>
      <c r="BQ685"/>
      <c r="BR685"/>
      <c r="BS685" s="41"/>
    </row>
    <row r="686" spans="1:71" x14ac:dyDescent="0.2">
      <c r="A686" s="40" t="str">
        <f t="shared" si="20"/>
        <v/>
      </c>
      <c r="B686" s="40"/>
      <c r="C686" s="40"/>
      <c r="D686" s="40"/>
      <c r="E686" s="40"/>
      <c r="F686"/>
      <c r="G686"/>
      <c r="H686"/>
      <c r="I686" s="37"/>
      <c r="J686"/>
      <c r="K686"/>
      <c r="L686"/>
      <c r="M686" s="37"/>
      <c r="N686"/>
      <c r="O686"/>
      <c r="P686"/>
      <c r="Q686"/>
      <c r="R686"/>
      <c r="S686"/>
      <c r="T686"/>
      <c r="U686"/>
      <c r="V686"/>
      <c r="W686"/>
      <c r="X686"/>
      <c r="Y686"/>
      <c r="Z686"/>
      <c r="AA686"/>
      <c r="AB686"/>
      <c r="AC686"/>
      <c r="AD686"/>
      <c r="AE686"/>
      <c r="AF686"/>
      <c r="AG686" s="37"/>
      <c r="AH686"/>
      <c r="AI686"/>
      <c r="AJ686"/>
      <c r="AK686"/>
      <c r="AL686"/>
      <c r="AM686"/>
      <c r="AN686"/>
      <c r="AO686"/>
      <c r="AP686" s="37"/>
      <c r="AQ686"/>
      <c r="AR686"/>
      <c r="AS686"/>
      <c r="AT686"/>
      <c r="AU686"/>
      <c r="AV686" s="37"/>
      <c r="AW686"/>
      <c r="AX686"/>
      <c r="AY686"/>
      <c r="AZ686" s="37"/>
      <c r="BA686"/>
      <c r="BB686" s="37"/>
      <c r="BC686" s="37"/>
      <c r="BD686"/>
      <c r="BE686"/>
      <c r="BF686"/>
      <c r="BG686"/>
      <c r="BH686"/>
      <c r="BI686" s="37"/>
      <c r="BJ686"/>
      <c r="BK686" s="37"/>
      <c r="BL686"/>
      <c r="BM686" s="37"/>
      <c r="BN686"/>
      <c r="BO686"/>
      <c r="BP686"/>
      <c r="BQ686"/>
      <c r="BR686"/>
      <c r="BS686" s="41"/>
    </row>
    <row r="687" spans="1:71" x14ac:dyDescent="0.2">
      <c r="A687" s="40" t="str">
        <f t="shared" si="20"/>
        <v/>
      </c>
      <c r="B687" s="40"/>
      <c r="C687" s="40"/>
      <c r="D687" s="40"/>
      <c r="E687" s="40"/>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s="37"/>
      <c r="AT687"/>
      <c r="AU687"/>
      <c r="AV687"/>
      <c r="AW687"/>
      <c r="AX687"/>
      <c r="AY687"/>
      <c r="AZ687"/>
      <c r="BA687"/>
      <c r="BB687"/>
      <c r="BC687"/>
      <c r="BD687" s="37"/>
      <c r="BE687" s="37"/>
      <c r="BF687"/>
      <c r="BG687"/>
      <c r="BH687"/>
      <c r="BI687"/>
      <c r="BJ687"/>
      <c r="BK687"/>
      <c r="BL687"/>
      <c r="BM687" s="37"/>
      <c r="BN687"/>
      <c r="BO687"/>
      <c r="BP687"/>
      <c r="BQ687"/>
      <c r="BR687"/>
      <c r="BS687" s="41"/>
    </row>
    <row r="688" spans="1:71" x14ac:dyDescent="0.2">
      <c r="A688" s="40" t="str">
        <f t="shared" si="20"/>
        <v/>
      </c>
      <c r="B688" s="40"/>
      <c r="C688" s="40"/>
      <c r="D688" s="40"/>
      <c r="E688" s="40"/>
      <c r="F688" s="37"/>
      <c r="G688" s="37"/>
      <c r="H688" s="37"/>
      <c r="I688" s="37"/>
      <c r="J688" s="37"/>
      <c r="K688" s="37"/>
      <c r="L688" s="37"/>
      <c r="M688" s="37"/>
      <c r="N688" s="37"/>
      <c r="O688" s="37"/>
      <c r="P688"/>
      <c r="Q688"/>
      <c r="R688" s="37"/>
      <c r="S688"/>
      <c r="T688"/>
      <c r="U688"/>
      <c r="V688" s="37"/>
      <c r="W688" s="37"/>
      <c r="X688" s="37"/>
      <c r="Y688"/>
      <c r="Z688" s="37"/>
      <c r="AA688"/>
      <c r="AB688"/>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c r="BQ688"/>
      <c r="BR688" s="37"/>
      <c r="BS688" s="41"/>
    </row>
    <row r="689" spans="1:71" x14ac:dyDescent="0.2">
      <c r="A689" s="40" t="str">
        <f t="shared" si="20"/>
        <v/>
      </c>
      <c r="B689" s="40"/>
      <c r="C689" s="40"/>
      <c r="D689" s="40"/>
      <c r="E689" s="40"/>
      <c r="F689"/>
      <c r="G689"/>
      <c r="H689"/>
      <c r="I689" s="37"/>
      <c r="J689"/>
      <c r="K689"/>
      <c r="L689"/>
      <c r="M689"/>
      <c r="N689"/>
      <c r="O689"/>
      <c r="P689"/>
      <c r="Q689"/>
      <c r="R689"/>
      <c r="S689"/>
      <c r="T689"/>
      <c r="U689"/>
      <c r="V689"/>
      <c r="W689"/>
      <c r="X689"/>
      <c r="Y689"/>
      <c r="Z689"/>
      <c r="AA689"/>
      <c r="AB689"/>
      <c r="AC689"/>
      <c r="AD689"/>
      <c r="AE689"/>
      <c r="AF689"/>
      <c r="AG689" s="37"/>
      <c r="AH689"/>
      <c r="AI689"/>
      <c r="AJ689"/>
      <c r="AK689"/>
      <c r="AL689"/>
      <c r="AM689"/>
      <c r="AN689"/>
      <c r="AO689" s="37"/>
      <c r="AP689"/>
      <c r="AQ689"/>
      <c r="AR689"/>
      <c r="AS689"/>
      <c r="AT689"/>
      <c r="AU689"/>
      <c r="AV689" s="37"/>
      <c r="AW689"/>
      <c r="AX689" s="37"/>
      <c r="AY689"/>
      <c r="AZ689"/>
      <c r="BA689" s="37"/>
      <c r="BB689"/>
      <c r="BC689" s="37"/>
      <c r="BD689" s="37"/>
      <c r="BE689"/>
      <c r="BF689"/>
      <c r="BG689"/>
      <c r="BH689"/>
      <c r="BI689" s="37"/>
      <c r="BJ689"/>
      <c r="BK689"/>
      <c r="BL689"/>
      <c r="BM689" s="37"/>
      <c r="BN689"/>
      <c r="BO689"/>
      <c r="BP689"/>
      <c r="BQ689"/>
      <c r="BR689"/>
      <c r="BS689" s="41"/>
    </row>
    <row r="690" spans="1:71" x14ac:dyDescent="0.2">
      <c r="A690" s="40" t="str">
        <f t="shared" si="20"/>
        <v/>
      </c>
      <c r="B690" s="40"/>
      <c r="C690" s="40"/>
      <c r="D690" s="40"/>
      <c r="E690" s="40"/>
      <c r="F690" s="37"/>
      <c r="G690"/>
      <c r="H690"/>
      <c r="I690" s="37"/>
      <c r="J690"/>
      <c r="K690"/>
      <c r="L690"/>
      <c r="M690"/>
      <c r="N690" s="37"/>
      <c r="O690"/>
      <c r="P690"/>
      <c r="Q690"/>
      <c r="R690"/>
      <c r="S690" s="37"/>
      <c r="T690"/>
      <c r="U690"/>
      <c r="V690"/>
      <c r="W690"/>
      <c r="X690"/>
      <c r="Y690"/>
      <c r="Z690"/>
      <c r="AA690"/>
      <c r="AB690"/>
      <c r="AC690" s="37"/>
      <c r="AD690"/>
      <c r="AE690"/>
      <c r="AF690"/>
      <c r="AG690"/>
      <c r="AH690"/>
      <c r="AI690" s="37"/>
      <c r="AJ690"/>
      <c r="AK690" s="37"/>
      <c r="AL690"/>
      <c r="AM690"/>
      <c r="AN690"/>
      <c r="AO690" s="37"/>
      <c r="AP690" s="37"/>
      <c r="AQ690" s="37"/>
      <c r="AR690" s="37"/>
      <c r="AS690" s="37"/>
      <c r="AT690"/>
      <c r="AU690"/>
      <c r="AV690" s="37"/>
      <c r="AW690" s="37"/>
      <c r="AX690" s="37"/>
      <c r="AY690" s="37"/>
      <c r="AZ690" s="37"/>
      <c r="BA690" s="37"/>
      <c r="BB690" s="37"/>
      <c r="BC690" s="37"/>
      <c r="BD690" s="37"/>
      <c r="BE690" s="37"/>
      <c r="BF690" s="37"/>
      <c r="BG690" s="37"/>
      <c r="BH690"/>
      <c r="BI690"/>
      <c r="BJ690"/>
      <c r="BK690" s="37"/>
      <c r="BL690"/>
      <c r="BM690" s="37"/>
      <c r="BN690"/>
      <c r="BO690"/>
      <c r="BP690"/>
      <c r="BQ690"/>
      <c r="BR690" s="37"/>
      <c r="BS690" s="41"/>
    </row>
    <row r="691" spans="1:71" x14ac:dyDescent="0.2">
      <c r="A691" s="40" t="str">
        <f t="shared" si="20"/>
        <v/>
      </c>
      <c r="B691" s="40"/>
      <c r="C691" s="40"/>
      <c r="D691" s="40"/>
      <c r="E691" s="40"/>
      <c r="F691"/>
      <c r="G691"/>
      <c r="H691"/>
      <c r="I691"/>
      <c r="J691"/>
      <c r="K691"/>
      <c r="L691" s="37"/>
      <c r="M691"/>
      <c r="N691"/>
      <c r="O691"/>
      <c r="P691"/>
      <c r="Q691" s="37"/>
      <c r="R691"/>
      <c r="S691" s="37"/>
      <c r="T691"/>
      <c r="U691"/>
      <c r="V691"/>
      <c r="W691" s="37"/>
      <c r="X691" s="37"/>
      <c r="Y691"/>
      <c r="Z691"/>
      <c r="AA691"/>
      <c r="AB691"/>
      <c r="AC691"/>
      <c r="AD691"/>
      <c r="AE691"/>
      <c r="AF691"/>
      <c r="AG691"/>
      <c r="AH691"/>
      <c r="AI691"/>
      <c r="AJ691"/>
      <c r="AK691"/>
      <c r="AL691"/>
      <c r="AM691"/>
      <c r="AN691"/>
      <c r="AO691"/>
      <c r="AP691"/>
      <c r="AQ691"/>
      <c r="AR691"/>
      <c r="AS691"/>
      <c r="AT691"/>
      <c r="AU691"/>
      <c r="AV691" s="37"/>
      <c r="AW691" s="37"/>
      <c r="AX691"/>
      <c r="AY691"/>
      <c r="AZ691" s="37"/>
      <c r="BA691" s="37"/>
      <c r="BB691"/>
      <c r="BC691"/>
      <c r="BD691" s="37"/>
      <c r="BE691" s="37"/>
      <c r="BF691"/>
      <c r="BG691"/>
      <c r="BH691"/>
      <c r="BI691" s="37"/>
      <c r="BJ691"/>
      <c r="BK691" s="37"/>
      <c r="BL691"/>
      <c r="BM691" s="37"/>
      <c r="BN691"/>
      <c r="BO691"/>
      <c r="BP691"/>
      <c r="BQ691" s="37"/>
      <c r="BR691" s="37"/>
      <c r="BS691" s="41"/>
    </row>
    <row r="692" spans="1:71" x14ac:dyDescent="0.2">
      <c r="A692" s="40" t="str">
        <f t="shared" si="20"/>
        <v/>
      </c>
      <c r="B692" s="40"/>
      <c r="C692" s="40"/>
      <c r="D692" s="40"/>
      <c r="E692" s="40"/>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s="37"/>
      <c r="BL692"/>
      <c r="BM692"/>
      <c r="BN692"/>
      <c r="BO692"/>
      <c r="BP692"/>
      <c r="BQ692" s="37"/>
      <c r="BR692"/>
      <c r="BS692" s="41"/>
    </row>
    <row r="693" spans="1:71" x14ac:dyDescent="0.2">
      <c r="A693" s="40" t="str">
        <f t="shared" si="20"/>
        <v/>
      </c>
      <c r="B693" s="40"/>
      <c r="C693" s="40"/>
      <c r="D693" s="40"/>
      <c r="E693" s="54"/>
      <c r="F693" s="37"/>
      <c r="G693" s="37"/>
      <c r="H693" s="37"/>
      <c r="I693" s="37"/>
      <c r="J693" s="37"/>
      <c r="K693" s="37"/>
      <c r="L693" s="37"/>
      <c r="M693" s="37"/>
      <c r="N693" s="37"/>
      <c r="O693"/>
      <c r="P693"/>
      <c r="Q693"/>
      <c r="R693" s="37"/>
      <c r="S693" s="37"/>
      <c r="T693"/>
      <c r="U693"/>
      <c r="V693" s="37"/>
      <c r="W693"/>
      <c r="X693" s="37"/>
      <c r="Y693"/>
      <c r="Z693" s="37"/>
      <c r="AA693"/>
      <c r="AB693"/>
      <c r="AC693" s="37"/>
      <c r="AD693"/>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c r="BO693"/>
      <c r="BP693"/>
      <c r="BQ693"/>
      <c r="BR693" s="37"/>
      <c r="BS693" s="41"/>
    </row>
    <row r="694" spans="1:71" x14ac:dyDescent="0.2">
      <c r="A694" s="40" t="str">
        <f t="shared" si="20"/>
        <v/>
      </c>
      <c r="B694" s="40"/>
      <c r="C694" s="40"/>
      <c r="D694" s="40"/>
      <c r="E694" s="40"/>
      <c r="F694"/>
      <c r="G694" s="37"/>
      <c r="H694" s="37"/>
      <c r="I694" s="37"/>
      <c r="J694" s="37"/>
      <c r="K694" s="37"/>
      <c r="L694"/>
      <c r="M694" s="37"/>
      <c r="N694" s="37"/>
      <c r="O694"/>
      <c r="P694"/>
      <c r="Q694"/>
      <c r="R694"/>
      <c r="S694"/>
      <c r="T694"/>
      <c r="U694" s="37"/>
      <c r="V694"/>
      <c r="W694"/>
      <c r="X694" s="37"/>
      <c r="Y694" s="37"/>
      <c r="Z694"/>
      <c r="AA694"/>
      <c r="AB694"/>
      <c r="AC694" s="37"/>
      <c r="AD694" s="37"/>
      <c r="AE694"/>
      <c r="AF694"/>
      <c r="AG694"/>
      <c r="AH694"/>
      <c r="AI694"/>
      <c r="AJ694"/>
      <c r="AK694"/>
      <c r="AL694"/>
      <c r="AM694" s="37"/>
      <c r="AN694"/>
      <c r="AO694" s="37"/>
      <c r="AP694" s="37"/>
      <c r="AQ694" s="37"/>
      <c r="AR694" s="37"/>
      <c r="AS694" s="37"/>
      <c r="AT694"/>
      <c r="AU694"/>
      <c r="AV694" s="37"/>
      <c r="AW694" s="37"/>
      <c r="AX694" s="37"/>
      <c r="AY694"/>
      <c r="AZ694" s="37"/>
      <c r="BA694"/>
      <c r="BB694"/>
      <c r="BC694" s="37"/>
      <c r="BD694" s="37"/>
      <c r="BE694"/>
      <c r="BF694" s="37"/>
      <c r="BG694" s="37"/>
      <c r="BH694"/>
      <c r="BI694" s="37"/>
      <c r="BJ694" s="37"/>
      <c r="BK694" s="37"/>
      <c r="BL694" s="37"/>
      <c r="BM694" s="37"/>
      <c r="BN694"/>
      <c r="BO694"/>
      <c r="BP694"/>
      <c r="BQ694"/>
      <c r="BR694" s="37"/>
      <c r="BS694" s="41"/>
    </row>
    <row r="695" spans="1:71" x14ac:dyDescent="0.2">
      <c r="A695" s="40" t="str">
        <f t="shared" si="20"/>
        <v/>
      </c>
      <c r="B695" s="40"/>
      <c r="C695" s="40"/>
      <c r="D695" s="40"/>
      <c r="E695" s="40"/>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s="37"/>
      <c r="AW695"/>
      <c r="AX695"/>
      <c r="AY695"/>
      <c r="AZ695"/>
      <c r="BA695"/>
      <c r="BB695"/>
      <c r="BC695"/>
      <c r="BD695"/>
      <c r="BE695"/>
      <c r="BF695"/>
      <c r="BG695"/>
      <c r="BH695"/>
      <c r="BI695"/>
      <c r="BJ695"/>
      <c r="BK695"/>
      <c r="BL695"/>
      <c r="BM695"/>
      <c r="BN695"/>
      <c r="BO695"/>
      <c r="BP695"/>
      <c r="BQ695"/>
      <c r="BR695"/>
      <c r="BS695" s="41"/>
    </row>
    <row r="696" spans="1:71" x14ac:dyDescent="0.2">
      <c r="A696" s="40" t="str">
        <f t="shared" si="20"/>
        <v/>
      </c>
      <c r="B696" s="40"/>
      <c r="C696" s="40"/>
      <c r="D696" s="40"/>
      <c r="E696" s="40"/>
      <c r="F696"/>
      <c r="G696"/>
      <c r="H696"/>
      <c r="I696"/>
      <c r="J696"/>
      <c r="K696"/>
      <c r="L696"/>
      <c r="M696" s="37"/>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s="37"/>
      <c r="BE696"/>
      <c r="BF696"/>
      <c r="BG696"/>
      <c r="BH696"/>
      <c r="BI696"/>
      <c r="BJ696"/>
      <c r="BK696"/>
      <c r="BL696"/>
      <c r="BM696"/>
      <c r="BN696"/>
      <c r="BO696"/>
      <c r="BP696"/>
      <c r="BQ696"/>
      <c r="BR696"/>
      <c r="BS696" s="41"/>
    </row>
    <row r="697" spans="1:71" x14ac:dyDescent="0.2">
      <c r="A697" s="40" t="str">
        <f t="shared" si="20"/>
        <v/>
      </c>
      <c r="B697" s="40"/>
      <c r="C697" s="40"/>
      <c r="D697" s="40"/>
      <c r="E697" s="40"/>
      <c r="F697"/>
      <c r="G697"/>
      <c r="H697"/>
      <c r="I697"/>
      <c r="J697"/>
      <c r="K697"/>
      <c r="L697"/>
      <c r="M697"/>
      <c r="N697" s="3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s="41"/>
    </row>
    <row r="698" spans="1:71" x14ac:dyDescent="0.2">
      <c r="A698" s="40" t="str">
        <f t="shared" si="20"/>
        <v/>
      </c>
      <c r="B698" s="40"/>
      <c r="C698" s="40"/>
      <c r="D698" s="40"/>
      <c r="E698" s="40"/>
      <c r="F698"/>
      <c r="G698"/>
      <c r="H698"/>
      <c r="I698"/>
      <c r="J698"/>
      <c r="K698"/>
      <c r="L698"/>
      <c r="M698"/>
      <c r="N698"/>
      <c r="O698"/>
      <c r="P698"/>
      <c r="Q698"/>
      <c r="R698"/>
      <c r="S698"/>
      <c r="T698"/>
      <c r="U698"/>
      <c r="V698"/>
      <c r="W698" s="37"/>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s="41"/>
    </row>
    <row r="699" spans="1:71" x14ac:dyDescent="0.2">
      <c r="A699" s="40" t="str">
        <f t="shared" si="20"/>
        <v/>
      </c>
      <c r="B699" s="40"/>
      <c r="C699" s="40"/>
      <c r="D699" s="40"/>
      <c r="E699" s="40"/>
      <c r="F699"/>
      <c r="G699"/>
      <c r="H699"/>
      <c r="I699"/>
      <c r="J699"/>
      <c r="K699"/>
      <c r="L699"/>
      <c r="M699"/>
      <c r="N699"/>
      <c r="O699"/>
      <c r="P699"/>
      <c r="Q699"/>
      <c r="R699"/>
      <c r="S699"/>
      <c r="T699"/>
      <c r="U699"/>
      <c r="V699"/>
      <c r="W699"/>
      <c r="X699" s="37"/>
      <c r="Y699"/>
      <c r="Z699"/>
      <c r="AA699"/>
      <c r="AB699"/>
      <c r="AC699"/>
      <c r="AD699"/>
      <c r="AE699"/>
      <c r="AF699"/>
      <c r="AG699"/>
      <c r="AH699" s="37"/>
      <c r="AI699" s="37"/>
      <c r="AJ699" s="37"/>
      <c r="AK699"/>
      <c r="AL699" s="37"/>
      <c r="AM699" s="37"/>
      <c r="AN699"/>
      <c r="AO699" s="37"/>
      <c r="AP699" s="37"/>
      <c r="AQ699" s="37"/>
      <c r="AR699" s="37"/>
      <c r="AS699" s="37"/>
      <c r="AT699"/>
      <c r="AU699" s="37"/>
      <c r="AV699" s="37"/>
      <c r="AW699" s="37"/>
      <c r="AX699" s="37"/>
      <c r="AY699" s="37"/>
      <c r="AZ699" s="37"/>
      <c r="BA699" s="37"/>
      <c r="BB699" s="37"/>
      <c r="BC699" s="37"/>
      <c r="BD699" s="37"/>
      <c r="BE699" s="37"/>
      <c r="BF699" s="37"/>
      <c r="BG699" s="37"/>
      <c r="BH699"/>
      <c r="BI699" s="37"/>
      <c r="BJ699" s="37"/>
      <c r="BK699" s="37"/>
      <c r="BL699"/>
      <c r="BM699" s="37"/>
      <c r="BN699"/>
      <c r="BO699"/>
      <c r="BP699"/>
      <c r="BQ699"/>
      <c r="BR699" s="37"/>
      <c r="BS699" s="41"/>
    </row>
    <row r="700" spans="1:71" x14ac:dyDescent="0.2">
      <c r="A700" s="40" t="str">
        <f t="shared" si="20"/>
        <v/>
      </c>
      <c r="B700" s="40"/>
      <c r="C700" s="40"/>
      <c r="D700" s="40"/>
      <c r="E700" s="40"/>
      <c r="F700"/>
      <c r="G700"/>
      <c r="H700"/>
      <c r="I700" s="37"/>
      <c r="J700" s="37"/>
      <c r="K700" s="37"/>
      <c r="L700" s="37"/>
      <c r="M700" s="37"/>
      <c r="N700" s="37"/>
      <c r="O700"/>
      <c r="P700"/>
      <c r="Q700"/>
      <c r="R700"/>
      <c r="S700" s="37"/>
      <c r="T700"/>
      <c r="U700"/>
      <c r="V700" s="37"/>
      <c r="W700"/>
      <c r="X700"/>
      <c r="Y700"/>
      <c r="Z700" s="37"/>
      <c r="AA700"/>
      <c r="AB700"/>
      <c r="AC700"/>
      <c r="AD700" s="37"/>
      <c r="AE700" s="37"/>
      <c r="AF700" s="37"/>
      <c r="AG700" s="37"/>
      <c r="AH700" s="37"/>
      <c r="AI700" s="37"/>
      <c r="AJ700" s="37"/>
      <c r="AK700" s="37"/>
      <c r="AL700" s="37"/>
      <c r="AM700" s="37"/>
      <c r="AN700"/>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c r="BK700" s="37"/>
      <c r="BL700" s="37"/>
      <c r="BM700" s="37"/>
      <c r="BN700"/>
      <c r="BO700"/>
      <c r="BP700"/>
      <c r="BQ700"/>
      <c r="BR700" s="37"/>
      <c r="BS700" s="41"/>
    </row>
    <row r="701" spans="1:71" x14ac:dyDescent="0.2">
      <c r="A701" s="40" t="str">
        <f t="shared" si="20"/>
        <v/>
      </c>
      <c r="B701" s="40"/>
      <c r="C701" s="40"/>
      <c r="D701" s="40"/>
      <c r="E701" s="40"/>
      <c r="F701" s="37"/>
      <c r="G701"/>
      <c r="H701" s="37"/>
      <c r="I701"/>
      <c r="J701" s="37"/>
      <c r="K701" s="37"/>
      <c r="L701" s="37"/>
      <c r="M701" s="37"/>
      <c r="N701" s="37"/>
      <c r="O701"/>
      <c r="P701"/>
      <c r="Q701"/>
      <c r="R701" s="37"/>
      <c r="S701"/>
      <c r="T701"/>
      <c r="U701"/>
      <c r="V701" s="37"/>
      <c r="W701"/>
      <c r="X701" s="37"/>
      <c r="Y701" s="37"/>
      <c r="Z701" s="37"/>
      <c r="AA701"/>
      <c r="AB701"/>
      <c r="AC701" s="37"/>
      <c r="AD701"/>
      <c r="AE701" s="37"/>
      <c r="AF701" s="37"/>
      <c r="AG701" s="37"/>
      <c r="AH701" s="37"/>
      <c r="AI701" s="37"/>
      <c r="AJ701"/>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c r="BO701"/>
      <c r="BP701"/>
      <c r="BQ701" s="37"/>
      <c r="BR701" s="37"/>
      <c r="BS701" s="41"/>
    </row>
    <row r="702" spans="1:71" x14ac:dyDescent="0.2">
      <c r="A702" s="40" t="str">
        <f t="shared" si="20"/>
        <v/>
      </c>
      <c r="B702" s="40"/>
      <c r="C702" s="40"/>
      <c r="D702" s="40"/>
      <c r="E702" s="40"/>
      <c r="F702"/>
      <c r="G702"/>
      <c r="H702"/>
      <c r="I702" s="37"/>
      <c r="J702"/>
      <c r="K702"/>
      <c r="L702"/>
      <c r="M702" s="37"/>
      <c r="N702"/>
      <c r="O702"/>
      <c r="P702"/>
      <c r="Q702"/>
      <c r="R702"/>
      <c r="S702"/>
      <c r="T702"/>
      <c r="U702"/>
      <c r="V702"/>
      <c r="W702"/>
      <c r="X702"/>
      <c r="Y702"/>
      <c r="Z702"/>
      <c r="AA702"/>
      <c r="AB702"/>
      <c r="AC702"/>
      <c r="AD702"/>
      <c r="AE702"/>
      <c r="AF702"/>
      <c r="AG702"/>
      <c r="AH702"/>
      <c r="AI702"/>
      <c r="AJ702"/>
      <c r="AK702"/>
      <c r="AL702"/>
      <c r="AM702"/>
      <c r="AN702"/>
      <c r="AO702"/>
      <c r="AP702"/>
      <c r="AQ702"/>
      <c r="AR702"/>
      <c r="AS702" s="37"/>
      <c r="AT702"/>
      <c r="AU702"/>
      <c r="AV702"/>
      <c r="AW702"/>
      <c r="AX702"/>
      <c r="AY702" s="37"/>
      <c r="AZ702"/>
      <c r="BA702"/>
      <c r="BB702"/>
      <c r="BC702"/>
      <c r="BD702"/>
      <c r="BE702"/>
      <c r="BF702"/>
      <c r="BG702"/>
      <c r="BH702"/>
      <c r="BI702"/>
      <c r="BJ702"/>
      <c r="BK702"/>
      <c r="BL702"/>
      <c r="BM702"/>
      <c r="BN702"/>
      <c r="BO702"/>
      <c r="BP702"/>
      <c r="BQ702"/>
      <c r="BR702"/>
      <c r="BS702" s="41"/>
    </row>
    <row r="703" spans="1:71" x14ac:dyDescent="0.2">
      <c r="A703" s="40" t="str">
        <f t="shared" si="20"/>
        <v/>
      </c>
      <c r="B703" s="40"/>
      <c r="C703" s="40"/>
      <c r="D703" s="40"/>
      <c r="E703" s="40"/>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s="37"/>
      <c r="AW703"/>
      <c r="AX703"/>
      <c r="AY703"/>
      <c r="AZ703"/>
      <c r="BA703"/>
      <c r="BB703"/>
      <c r="BC703"/>
      <c r="BD703"/>
      <c r="BE703"/>
      <c r="BF703"/>
      <c r="BG703"/>
      <c r="BH703"/>
      <c r="BI703"/>
      <c r="BJ703"/>
      <c r="BK703"/>
      <c r="BL703"/>
      <c r="BM703"/>
      <c r="BN703"/>
      <c r="BO703"/>
      <c r="BP703"/>
      <c r="BQ703"/>
      <c r="BR703"/>
      <c r="BS703" s="41"/>
    </row>
    <row r="704" spans="1:71" x14ac:dyDescent="0.2">
      <c r="A704" s="40" t="str">
        <f t="shared" si="20"/>
        <v/>
      </c>
      <c r="B704" s="40"/>
      <c r="C704" s="40"/>
      <c r="D704" s="40"/>
      <c r="E704" s="54"/>
      <c r="F704" s="37"/>
      <c r="G704" s="37"/>
      <c r="H704" s="37"/>
      <c r="I704" s="37"/>
      <c r="J704" s="37"/>
      <c r="K704" s="37"/>
      <c r="L704" s="37"/>
      <c r="M704" s="37"/>
      <c r="N704" s="37"/>
      <c r="O704"/>
      <c r="P704"/>
      <c r="Q704" s="37"/>
      <c r="R704" s="37"/>
      <c r="S704" s="37"/>
      <c r="T704"/>
      <c r="U704" s="37"/>
      <c r="V704" s="37"/>
      <c r="W704"/>
      <c r="X704" s="37"/>
      <c r="Y704"/>
      <c r="Z704" s="37"/>
      <c r="AA704"/>
      <c r="AB704"/>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c r="BO704" s="37"/>
      <c r="BP704"/>
      <c r="BQ704"/>
      <c r="BR704" s="37"/>
      <c r="BS704" s="41"/>
    </row>
    <row r="705" spans="1:71" x14ac:dyDescent="0.2">
      <c r="A705" s="40" t="str">
        <f t="shared" si="20"/>
        <v/>
      </c>
      <c r="B705" s="40"/>
      <c r="C705" s="40"/>
      <c r="D705" s="40"/>
      <c r="E705" s="40"/>
      <c r="F705"/>
      <c r="G705" s="37"/>
      <c r="H705"/>
      <c r="I705" s="37"/>
      <c r="J705"/>
      <c r="K705"/>
      <c r="L705"/>
      <c r="M705"/>
      <c r="N705"/>
      <c r="O705"/>
      <c r="P705"/>
      <c r="Q705"/>
      <c r="R705"/>
      <c r="S705"/>
      <c r="T705"/>
      <c r="U705"/>
      <c r="V705"/>
      <c r="W705"/>
      <c r="X705" s="37"/>
      <c r="Y705"/>
      <c r="Z705"/>
      <c r="AA705"/>
      <c r="AB705"/>
      <c r="AC705"/>
      <c r="AD705"/>
      <c r="AE705"/>
      <c r="AF705"/>
      <c r="AG705"/>
      <c r="AH705"/>
      <c r="AI705"/>
      <c r="AJ705"/>
      <c r="AK705"/>
      <c r="AL705"/>
      <c r="AM705"/>
      <c r="AN705"/>
      <c r="AO705"/>
      <c r="AP705" s="37"/>
      <c r="AQ705"/>
      <c r="AR705"/>
      <c r="AS705"/>
      <c r="AT705"/>
      <c r="AU705"/>
      <c r="AV705"/>
      <c r="AW705" s="37"/>
      <c r="AX705"/>
      <c r="AY705"/>
      <c r="AZ705"/>
      <c r="BA705"/>
      <c r="BB705"/>
      <c r="BC705" s="37"/>
      <c r="BD705"/>
      <c r="BE705"/>
      <c r="BF705"/>
      <c r="BG705"/>
      <c r="BH705"/>
      <c r="BI705"/>
      <c r="BJ705"/>
      <c r="BK705" s="37"/>
      <c r="BL705"/>
      <c r="BM705" s="37"/>
      <c r="BN705"/>
      <c r="BO705"/>
      <c r="BP705"/>
      <c r="BQ705"/>
      <c r="BR705"/>
      <c r="BS705" s="41"/>
    </row>
    <row r="706" spans="1:71" x14ac:dyDescent="0.2">
      <c r="A706" s="40" t="str">
        <f t="shared" si="20"/>
        <v/>
      </c>
      <c r="B706" s="40"/>
      <c r="C706" s="40"/>
      <c r="D706" s="40"/>
      <c r="E706" s="54"/>
      <c r="F706" s="37"/>
      <c r="G706" s="37"/>
      <c r="H706" s="37"/>
      <c r="I706" s="37"/>
      <c r="J706" s="37"/>
      <c r="K706" s="37"/>
      <c r="L706" s="37"/>
      <c r="M706" s="37"/>
      <c r="N706" s="37"/>
      <c r="O706"/>
      <c r="P706"/>
      <c r="Q706" s="37"/>
      <c r="R706"/>
      <c r="S706" s="37"/>
      <c r="T706"/>
      <c r="U706" s="37"/>
      <c r="V706" s="37"/>
      <c r="W706"/>
      <c r="X706" s="37"/>
      <c r="Y706"/>
      <c r="Z706" s="37"/>
      <c r="AA706"/>
      <c r="AB706"/>
      <c r="AC706" s="37"/>
      <c r="AD706"/>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c r="BQ706"/>
      <c r="BR706" s="37"/>
      <c r="BS706" s="41"/>
    </row>
    <row r="707" spans="1:71" x14ac:dyDescent="0.2">
      <c r="A707" s="40" t="str">
        <f t="shared" ref="A707:A770" si="21">B707&amp;C707</f>
        <v/>
      </c>
      <c r="B707" s="40"/>
      <c r="C707" s="40"/>
      <c r="D707" s="40"/>
      <c r="E707" s="40"/>
      <c r="F707"/>
      <c r="G707" s="37"/>
      <c r="H707"/>
      <c r="I707" s="37"/>
      <c r="J707"/>
      <c r="K707" s="37"/>
      <c r="L707"/>
      <c r="M707"/>
      <c r="N707"/>
      <c r="O707"/>
      <c r="P707"/>
      <c r="Q707"/>
      <c r="R707"/>
      <c r="S707"/>
      <c r="T707"/>
      <c r="U707"/>
      <c r="V707"/>
      <c r="W707" s="37"/>
      <c r="X707"/>
      <c r="Y707"/>
      <c r="Z707"/>
      <c r="AA707"/>
      <c r="AB707"/>
      <c r="AC707"/>
      <c r="AD707"/>
      <c r="AE707"/>
      <c r="AF707"/>
      <c r="AG707"/>
      <c r="AH707"/>
      <c r="AI707"/>
      <c r="AJ707"/>
      <c r="AK707"/>
      <c r="AL707"/>
      <c r="AM707"/>
      <c r="AN707"/>
      <c r="AO707"/>
      <c r="AP707"/>
      <c r="AQ707"/>
      <c r="AR707"/>
      <c r="AS707"/>
      <c r="AT707"/>
      <c r="AU707"/>
      <c r="AV707"/>
      <c r="AW707" s="37"/>
      <c r="AX707"/>
      <c r="AY707"/>
      <c r="AZ707"/>
      <c r="BA707"/>
      <c r="BB707"/>
      <c r="BC707"/>
      <c r="BD707"/>
      <c r="BE707"/>
      <c r="BF707"/>
      <c r="BG707"/>
      <c r="BH707"/>
      <c r="BI707"/>
      <c r="BJ707"/>
      <c r="BK707" s="37"/>
      <c r="BL707"/>
      <c r="BM707"/>
      <c r="BN707"/>
      <c r="BO707"/>
      <c r="BP707"/>
      <c r="BQ707"/>
      <c r="BR707"/>
      <c r="BS707" s="41"/>
    </row>
    <row r="708" spans="1:71" x14ac:dyDescent="0.2">
      <c r="A708" s="40" t="str">
        <f t="shared" si="21"/>
        <v/>
      </c>
      <c r="B708" s="40"/>
      <c r="C708" s="40"/>
      <c r="D708" s="40"/>
      <c r="E708" s="40"/>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s="37"/>
      <c r="BB708"/>
      <c r="BC708"/>
      <c r="BD708"/>
      <c r="BE708"/>
      <c r="BF708"/>
      <c r="BG708"/>
      <c r="BH708"/>
      <c r="BI708"/>
      <c r="BJ708"/>
      <c r="BK708"/>
      <c r="BL708"/>
      <c r="BM708"/>
      <c r="BN708"/>
      <c r="BO708"/>
      <c r="BP708"/>
      <c r="BQ708"/>
      <c r="BR708"/>
      <c r="BS708" s="41"/>
    </row>
    <row r="709" spans="1:71" x14ac:dyDescent="0.2">
      <c r="A709" s="40" t="str">
        <f t="shared" si="21"/>
        <v/>
      </c>
      <c r="B709" s="40"/>
      <c r="C709" s="40"/>
      <c r="D709" s="40"/>
      <c r="E709" s="40"/>
      <c r="F709"/>
      <c r="G709"/>
      <c r="H709"/>
      <c r="I709"/>
      <c r="J709"/>
      <c r="K709"/>
      <c r="L709"/>
      <c r="M709"/>
      <c r="N709" s="37"/>
      <c r="O709"/>
      <c r="P709"/>
      <c r="Q709"/>
      <c r="R709"/>
      <c r="S709"/>
      <c r="T709"/>
      <c r="U709"/>
      <c r="V709"/>
      <c r="W709"/>
      <c r="X709"/>
      <c r="Y709"/>
      <c r="Z709"/>
      <c r="AA709"/>
      <c r="AB709"/>
      <c r="AC709"/>
      <c r="AD709"/>
      <c r="AE709"/>
      <c r="AF709"/>
      <c r="AG709"/>
      <c r="AH709"/>
      <c r="AI709" s="37"/>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s="41"/>
    </row>
    <row r="710" spans="1:71" x14ac:dyDescent="0.2">
      <c r="A710" s="40" t="str">
        <f t="shared" si="21"/>
        <v/>
      </c>
      <c r="B710" s="40"/>
      <c r="C710" s="40"/>
      <c r="D710" s="40"/>
      <c r="E710" s="40"/>
      <c r="F710"/>
      <c r="G710"/>
      <c r="H710"/>
      <c r="I710"/>
      <c r="J710"/>
      <c r="K710"/>
      <c r="L710"/>
      <c r="M710" s="37"/>
      <c r="N710"/>
      <c r="O710"/>
      <c r="P710"/>
      <c r="Q710"/>
      <c r="R710"/>
      <c r="S710"/>
      <c r="T710"/>
      <c r="U710"/>
      <c r="V710"/>
      <c r="W710"/>
      <c r="X710"/>
      <c r="Y710"/>
      <c r="Z710"/>
      <c r="AA710"/>
      <c r="AB710"/>
      <c r="AC710"/>
      <c r="AD710"/>
      <c r="AE710"/>
      <c r="AF710" s="37"/>
      <c r="AG710"/>
      <c r="AH710"/>
      <c r="AI710"/>
      <c r="AJ710"/>
      <c r="AK710"/>
      <c r="AL710"/>
      <c r="AM710"/>
      <c r="AN710"/>
      <c r="AO710"/>
      <c r="AP710" s="37"/>
      <c r="AQ710"/>
      <c r="AR710" s="37"/>
      <c r="AS710" s="37"/>
      <c r="AT710"/>
      <c r="AU710"/>
      <c r="AV710" s="37"/>
      <c r="AW710" s="37"/>
      <c r="AX710"/>
      <c r="AY710"/>
      <c r="AZ710" s="37"/>
      <c r="BA710"/>
      <c r="BB710" s="37"/>
      <c r="BC710" s="37"/>
      <c r="BD710" s="37"/>
      <c r="BE710"/>
      <c r="BF710"/>
      <c r="BG710" s="37"/>
      <c r="BH710"/>
      <c r="BI710" s="37"/>
      <c r="BJ710" s="37"/>
      <c r="BK710" s="37"/>
      <c r="BL710"/>
      <c r="BM710" s="37"/>
      <c r="BN710"/>
      <c r="BO710"/>
      <c r="BP710"/>
      <c r="BQ710"/>
      <c r="BR710" s="37"/>
      <c r="BS710" s="41"/>
    </row>
    <row r="711" spans="1:71" x14ac:dyDescent="0.2">
      <c r="A711" s="40" t="str">
        <f t="shared" si="21"/>
        <v/>
      </c>
      <c r="B711" s="40"/>
      <c r="C711" s="40"/>
      <c r="D711" s="40"/>
      <c r="E711" s="40"/>
      <c r="F711"/>
      <c r="G711"/>
      <c r="H711" s="37"/>
      <c r="I711" s="37"/>
      <c r="J711" s="37"/>
      <c r="K711" s="37"/>
      <c r="L711"/>
      <c r="M711" s="37"/>
      <c r="N711" s="37"/>
      <c r="O711"/>
      <c r="P711"/>
      <c r="Q711"/>
      <c r="R711" s="37"/>
      <c r="S711"/>
      <c r="T711"/>
      <c r="U711"/>
      <c r="V711" s="37"/>
      <c r="W711"/>
      <c r="X711" s="37"/>
      <c r="Y711"/>
      <c r="Z711" s="37"/>
      <c r="AA711"/>
      <c r="AB711"/>
      <c r="AC711" s="37"/>
      <c r="AD711"/>
      <c r="AE711"/>
      <c r="AF711" s="37"/>
      <c r="AG711" s="37"/>
      <c r="AH711"/>
      <c r="AI711" s="37"/>
      <c r="AJ711"/>
      <c r="AK711" s="37"/>
      <c r="AL711" s="37"/>
      <c r="AM711" s="37"/>
      <c r="AN711"/>
      <c r="AO711" s="37"/>
      <c r="AP711" s="37"/>
      <c r="AQ711" s="37"/>
      <c r="AR711" s="37"/>
      <c r="AS711" s="37"/>
      <c r="AT711" s="37"/>
      <c r="AU711"/>
      <c r="AV711" s="37"/>
      <c r="AW711" s="37"/>
      <c r="AX711" s="37"/>
      <c r="AY711" s="37"/>
      <c r="AZ711" s="37"/>
      <c r="BA711" s="37"/>
      <c r="BB711" s="37"/>
      <c r="BC711" s="37"/>
      <c r="BD711" s="37"/>
      <c r="BE711" s="37"/>
      <c r="BF711" s="37"/>
      <c r="BG711" s="37"/>
      <c r="BH711" s="37"/>
      <c r="BI711" s="37"/>
      <c r="BJ711" s="37"/>
      <c r="BK711" s="37"/>
      <c r="BL711"/>
      <c r="BM711" s="37"/>
      <c r="BN711"/>
      <c r="BO711"/>
      <c r="BP711"/>
      <c r="BQ711"/>
      <c r="BR711" s="37"/>
      <c r="BS711" s="41"/>
    </row>
    <row r="712" spans="1:71" x14ac:dyDescent="0.2">
      <c r="A712" s="40" t="str">
        <f t="shared" si="21"/>
        <v/>
      </c>
      <c r="B712" s="40"/>
      <c r="C712" s="40"/>
      <c r="D712" s="40"/>
      <c r="E712" s="40"/>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s="37"/>
      <c r="AS712"/>
      <c r="AT712"/>
      <c r="AU712"/>
      <c r="AV712"/>
      <c r="AW712"/>
      <c r="AX712"/>
      <c r="AY712"/>
      <c r="AZ712"/>
      <c r="BA712"/>
      <c r="BB712"/>
      <c r="BC712"/>
      <c r="BD712"/>
      <c r="BE712"/>
      <c r="BF712"/>
      <c r="BG712"/>
      <c r="BH712"/>
      <c r="BI712"/>
      <c r="BJ712"/>
      <c r="BK712"/>
      <c r="BL712"/>
      <c r="BM712"/>
      <c r="BN712"/>
      <c r="BO712"/>
      <c r="BP712"/>
      <c r="BQ712"/>
      <c r="BR712"/>
      <c r="BS712" s="41"/>
    </row>
    <row r="713" spans="1:71" x14ac:dyDescent="0.2">
      <c r="A713" s="40" t="str">
        <f t="shared" si="21"/>
        <v/>
      </c>
      <c r="B713" s="40"/>
      <c r="C713" s="40"/>
      <c r="D713" s="40"/>
      <c r="E713" s="40"/>
      <c r="F713"/>
      <c r="G713"/>
      <c r="H713"/>
      <c r="I713"/>
      <c r="J713"/>
      <c r="K713"/>
      <c r="L713"/>
      <c r="M713"/>
      <c r="N713"/>
      <c r="O713"/>
      <c r="P713"/>
      <c r="Q713"/>
      <c r="R713"/>
      <c r="S713"/>
      <c r="T713"/>
      <c r="U713"/>
      <c r="V713"/>
      <c r="W713"/>
      <c r="X713"/>
      <c r="Y713"/>
      <c r="Z713"/>
      <c r="AA713"/>
      <c r="AB713"/>
      <c r="AC713"/>
      <c r="AD713"/>
      <c r="AE713"/>
      <c r="AF713"/>
      <c r="AG713"/>
      <c r="AH713" s="37"/>
      <c r="AI713"/>
      <c r="AJ713"/>
      <c r="AK713"/>
      <c r="AL713"/>
      <c r="AM713"/>
      <c r="AN713"/>
      <c r="AO713"/>
      <c r="AP713"/>
      <c r="AQ713"/>
      <c r="AR713"/>
      <c r="AS713" s="37"/>
      <c r="AT713"/>
      <c r="AU713"/>
      <c r="AV713"/>
      <c r="AW713"/>
      <c r="AX713"/>
      <c r="AY713"/>
      <c r="AZ713"/>
      <c r="BA713"/>
      <c r="BB713"/>
      <c r="BC713"/>
      <c r="BD713" s="37"/>
      <c r="BE713"/>
      <c r="BF713"/>
      <c r="BG713"/>
      <c r="BH713" s="37"/>
      <c r="BI713"/>
      <c r="BJ713"/>
      <c r="BK713"/>
      <c r="BL713"/>
      <c r="BM713"/>
      <c r="BN713"/>
      <c r="BO713"/>
      <c r="BP713"/>
      <c r="BQ713"/>
      <c r="BR713"/>
      <c r="BS713" s="41"/>
    </row>
    <row r="714" spans="1:71" x14ac:dyDescent="0.2">
      <c r="A714" s="40" t="str">
        <f t="shared" si="21"/>
        <v/>
      </c>
      <c r="B714" s="40"/>
      <c r="C714" s="40"/>
      <c r="D714" s="40"/>
      <c r="E714" s="40"/>
      <c r="F714"/>
      <c r="G714"/>
      <c r="H714" s="37"/>
      <c r="I714" s="37"/>
      <c r="J714" s="37"/>
      <c r="K714" s="37"/>
      <c r="L714"/>
      <c r="M714" s="37"/>
      <c r="N714" s="37"/>
      <c r="O714"/>
      <c r="P714"/>
      <c r="Q714"/>
      <c r="R714"/>
      <c r="S714"/>
      <c r="T714"/>
      <c r="U714" s="37"/>
      <c r="V714" s="37"/>
      <c r="W714"/>
      <c r="X714"/>
      <c r="Y714"/>
      <c r="Z714" s="37"/>
      <c r="AA714" s="37"/>
      <c r="AB714"/>
      <c r="AC714"/>
      <c r="AD714"/>
      <c r="AE714" s="37"/>
      <c r="AF714"/>
      <c r="AG714"/>
      <c r="AH714"/>
      <c r="AI714" s="37"/>
      <c r="AJ714" s="37"/>
      <c r="AK714"/>
      <c r="AL714" s="37"/>
      <c r="AM714" s="37"/>
      <c r="AN714"/>
      <c r="AO714" s="37"/>
      <c r="AP714"/>
      <c r="AQ714" s="37"/>
      <c r="AR714" s="37"/>
      <c r="AS714" s="37"/>
      <c r="AT714" s="37"/>
      <c r="AU714"/>
      <c r="AV714" s="37"/>
      <c r="AW714" s="37"/>
      <c r="AX714" s="37"/>
      <c r="AY714"/>
      <c r="AZ714" s="37"/>
      <c r="BA714" s="37"/>
      <c r="BB714" s="37"/>
      <c r="BC714" s="37"/>
      <c r="BD714" s="37"/>
      <c r="BE714" s="37"/>
      <c r="BF714" s="37"/>
      <c r="BG714" s="37"/>
      <c r="BH714" s="37"/>
      <c r="BI714" s="37"/>
      <c r="BJ714" s="37"/>
      <c r="BK714" s="37"/>
      <c r="BL714" s="37"/>
      <c r="BM714" s="37"/>
      <c r="BN714"/>
      <c r="BO714"/>
      <c r="BP714"/>
      <c r="BQ714"/>
      <c r="BR714" s="37"/>
      <c r="BS714" s="41"/>
    </row>
    <row r="715" spans="1:71" x14ac:dyDescent="0.2">
      <c r="A715" s="40" t="str">
        <f t="shared" si="21"/>
        <v/>
      </c>
      <c r="B715" s="40"/>
      <c r="C715" s="40"/>
      <c r="D715" s="40"/>
      <c r="E715" s="40"/>
      <c r="F715"/>
      <c r="G715"/>
      <c r="H715"/>
      <c r="I715"/>
      <c r="J715"/>
      <c r="K715" s="37"/>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s="37"/>
      <c r="BF715"/>
      <c r="BG715"/>
      <c r="BH715"/>
      <c r="BI715"/>
      <c r="BJ715"/>
      <c r="BK715"/>
      <c r="BL715"/>
      <c r="BM715"/>
      <c r="BN715"/>
      <c r="BO715"/>
      <c r="BP715"/>
      <c r="BQ715"/>
      <c r="BR715"/>
      <c r="BS715" s="41"/>
    </row>
    <row r="716" spans="1:71" x14ac:dyDescent="0.2">
      <c r="A716" s="40" t="str">
        <f t="shared" si="21"/>
        <v/>
      </c>
      <c r="B716" s="40"/>
      <c r="C716" s="40"/>
      <c r="D716" s="54"/>
      <c r="E716" s="40"/>
      <c r="F716" s="37"/>
      <c r="G716" s="37"/>
      <c r="H716" s="37"/>
      <c r="I716" s="37"/>
      <c r="J716" s="37"/>
      <c r="K716" s="37"/>
      <c r="L716" s="37"/>
      <c r="M716" s="37"/>
      <c r="N716" s="37"/>
      <c r="O716" s="37"/>
      <c r="P716"/>
      <c r="Q716"/>
      <c r="R716" s="37"/>
      <c r="S716" s="37"/>
      <c r="T716"/>
      <c r="U716" s="37"/>
      <c r="V716" s="37"/>
      <c r="W716" s="37"/>
      <c r="X716" s="37"/>
      <c r="Y716"/>
      <c r="Z716" s="37"/>
      <c r="AA716"/>
      <c r="AB716"/>
      <c r="AC716" s="37"/>
      <c r="AD716"/>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c r="BR716" s="37"/>
      <c r="BS716" s="41"/>
    </row>
    <row r="717" spans="1:71" x14ac:dyDescent="0.2">
      <c r="A717" s="40" t="str">
        <f t="shared" si="21"/>
        <v/>
      </c>
      <c r="B717" s="40"/>
      <c r="C717" s="40"/>
      <c r="D717" s="40"/>
      <c r="E717" s="40"/>
      <c r="F717"/>
      <c r="G717"/>
      <c r="H717"/>
      <c r="I717"/>
      <c r="J717"/>
      <c r="K717"/>
      <c r="L717"/>
      <c r="M717"/>
      <c r="N717"/>
      <c r="O717"/>
      <c r="P717"/>
      <c r="Q717" s="37"/>
      <c r="R717"/>
      <c r="S717"/>
      <c r="T717"/>
      <c r="U717"/>
      <c r="V717"/>
      <c r="W717"/>
      <c r="X717"/>
      <c r="Y717"/>
      <c r="Z717"/>
      <c r="AA717"/>
      <c r="AB717"/>
      <c r="AC717"/>
      <c r="AD717"/>
      <c r="AE717"/>
      <c r="AF717"/>
      <c r="AG717"/>
      <c r="AH717"/>
      <c r="AI717"/>
      <c r="AJ717"/>
      <c r="AK717"/>
      <c r="AL717" s="37"/>
      <c r="AM717"/>
      <c r="AN717" s="37"/>
      <c r="AO717"/>
      <c r="AP717"/>
      <c r="AQ717"/>
      <c r="AR717" s="37"/>
      <c r="AS717" s="37"/>
      <c r="AT717" s="37"/>
      <c r="AU717"/>
      <c r="AV717" s="37"/>
      <c r="AW717" s="37"/>
      <c r="AX717" s="37"/>
      <c r="AY717" s="37"/>
      <c r="AZ717" s="37"/>
      <c r="BA717"/>
      <c r="BB717" s="37"/>
      <c r="BC717" s="37"/>
      <c r="BD717" s="37"/>
      <c r="BE717" s="37"/>
      <c r="BF717"/>
      <c r="BG717" s="37"/>
      <c r="BH717"/>
      <c r="BI717" s="37"/>
      <c r="BJ717"/>
      <c r="BK717" s="37"/>
      <c r="BL717"/>
      <c r="BM717" s="37"/>
      <c r="BN717"/>
      <c r="BO717"/>
      <c r="BP717"/>
      <c r="BQ717"/>
      <c r="BR717"/>
      <c r="BS717" s="41"/>
    </row>
    <row r="718" spans="1:71" x14ac:dyDescent="0.2">
      <c r="A718" s="40" t="str">
        <f t="shared" si="21"/>
        <v/>
      </c>
      <c r="B718" s="40"/>
      <c r="C718" s="40"/>
      <c r="D718" s="40"/>
      <c r="E718" s="40"/>
      <c r="F718"/>
      <c r="G718"/>
      <c r="H718" s="37"/>
      <c r="I718"/>
      <c r="J718"/>
      <c r="K718"/>
      <c r="L718"/>
      <c r="M718"/>
      <c r="N718"/>
      <c r="O718"/>
      <c r="P718"/>
      <c r="Q718"/>
      <c r="R718"/>
      <c r="S718" s="37"/>
      <c r="T718"/>
      <c r="U718"/>
      <c r="V718" s="37"/>
      <c r="W718"/>
      <c r="X718"/>
      <c r="Y718"/>
      <c r="Z718"/>
      <c r="AA718"/>
      <c r="AB718"/>
      <c r="AC718"/>
      <c r="AD718"/>
      <c r="AE718"/>
      <c r="AF718"/>
      <c r="AG718"/>
      <c r="AH718"/>
      <c r="AI718"/>
      <c r="AJ718"/>
      <c r="AK718"/>
      <c r="AL718" s="37"/>
      <c r="AM718"/>
      <c r="AN718"/>
      <c r="AO718"/>
      <c r="AP718" s="37"/>
      <c r="AQ718"/>
      <c r="AR718"/>
      <c r="AS718" s="37"/>
      <c r="AT718" s="37"/>
      <c r="AU718"/>
      <c r="AV718"/>
      <c r="AW718"/>
      <c r="AX718"/>
      <c r="AY718"/>
      <c r="AZ718" s="37"/>
      <c r="BA718"/>
      <c r="BB718"/>
      <c r="BC718"/>
      <c r="BD718"/>
      <c r="BE718"/>
      <c r="BF718"/>
      <c r="BG718"/>
      <c r="BH718"/>
      <c r="BI718"/>
      <c r="BJ718"/>
      <c r="BK718"/>
      <c r="BL718"/>
      <c r="BM718"/>
      <c r="BN718"/>
      <c r="BO718"/>
      <c r="BP718"/>
      <c r="BQ718"/>
      <c r="BR718"/>
      <c r="BS718" s="41"/>
    </row>
    <row r="719" spans="1:71" x14ac:dyDescent="0.2">
      <c r="A719" s="40" t="str">
        <f t="shared" si="21"/>
        <v/>
      </c>
      <c r="B719" s="40"/>
      <c r="C719" s="40"/>
      <c r="D719" s="54"/>
      <c r="E719" s="54"/>
      <c r="F719" s="37"/>
      <c r="G719" s="37"/>
      <c r="H719" s="37"/>
      <c r="I719" s="37"/>
      <c r="J719" s="37"/>
      <c r="K719" s="37"/>
      <c r="L719" s="37"/>
      <c r="M719" s="37"/>
      <c r="N719" s="37"/>
      <c r="O719" s="37"/>
      <c r="P719"/>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41"/>
    </row>
    <row r="720" spans="1:71" x14ac:dyDescent="0.2">
      <c r="A720" s="40" t="str">
        <f t="shared" si="21"/>
        <v/>
      </c>
      <c r="B720" s="40"/>
      <c r="C720" s="40"/>
      <c r="D720" s="40"/>
      <c r="E720" s="40"/>
      <c r="F720"/>
      <c r="G720"/>
      <c r="H720"/>
      <c r="I720"/>
      <c r="J720"/>
      <c r="K720" s="37"/>
      <c r="L720" s="37"/>
      <c r="M720"/>
      <c r="N720"/>
      <c r="O720"/>
      <c r="P720"/>
      <c r="Q720" s="37"/>
      <c r="R720"/>
      <c r="S720"/>
      <c r="T720"/>
      <c r="U720"/>
      <c r="V720"/>
      <c r="W720" s="37"/>
      <c r="X720" s="37"/>
      <c r="Y720"/>
      <c r="Z720"/>
      <c r="AA720"/>
      <c r="AB720"/>
      <c r="AC720" s="37"/>
      <c r="AD720"/>
      <c r="AE720"/>
      <c r="AF720"/>
      <c r="AG720"/>
      <c r="AH720"/>
      <c r="AI720" s="37"/>
      <c r="AJ720"/>
      <c r="AK720"/>
      <c r="AL720"/>
      <c r="AM720"/>
      <c r="AN720"/>
      <c r="AO720"/>
      <c r="AP720" s="37"/>
      <c r="AQ720"/>
      <c r="AR720"/>
      <c r="AS720"/>
      <c r="AT720"/>
      <c r="AU720"/>
      <c r="AV720"/>
      <c r="AW720" s="37"/>
      <c r="AX720"/>
      <c r="AY720"/>
      <c r="AZ720"/>
      <c r="BA720"/>
      <c r="BB720" s="37"/>
      <c r="BC720"/>
      <c r="BD720" s="37"/>
      <c r="BE720" s="37"/>
      <c r="BF720"/>
      <c r="BG720"/>
      <c r="BH720"/>
      <c r="BI720"/>
      <c r="BJ720"/>
      <c r="BK720" s="37"/>
      <c r="BL720"/>
      <c r="BM720" s="37"/>
      <c r="BN720"/>
      <c r="BO720"/>
      <c r="BP720"/>
      <c r="BQ720"/>
      <c r="BR720"/>
      <c r="BS720" s="41"/>
    </row>
    <row r="721" spans="1:71" x14ac:dyDescent="0.2">
      <c r="A721" s="40" t="str">
        <f t="shared" si="21"/>
        <v/>
      </c>
      <c r="B721" s="40"/>
      <c r="C721" s="40"/>
      <c r="D721" s="40"/>
      <c r="E721" s="40"/>
      <c r="F721"/>
      <c r="G721"/>
      <c r="H721"/>
      <c r="I721"/>
      <c r="J721"/>
      <c r="K721"/>
      <c r="L721"/>
      <c r="M721"/>
      <c r="N721"/>
      <c r="O721"/>
      <c r="P721"/>
      <c r="Q721"/>
      <c r="R721"/>
      <c r="S721"/>
      <c r="T721"/>
      <c r="U721"/>
      <c r="V721"/>
      <c r="W721"/>
      <c r="X721" s="37"/>
      <c r="Y721"/>
      <c r="Z721"/>
      <c r="AA721"/>
      <c r="AB721"/>
      <c r="AC721"/>
      <c r="AD721"/>
      <c r="AE721"/>
      <c r="AF721"/>
      <c r="AG721"/>
      <c r="AH721"/>
      <c r="AI721"/>
      <c r="AJ721"/>
      <c r="AK721"/>
      <c r="AL721"/>
      <c r="AM721"/>
      <c r="AN721"/>
      <c r="AO721"/>
      <c r="AP721"/>
      <c r="AQ721"/>
      <c r="AR721" s="37"/>
      <c r="AS721"/>
      <c r="AT721"/>
      <c r="AU721"/>
      <c r="AV721"/>
      <c r="AW721"/>
      <c r="AX721"/>
      <c r="AY721"/>
      <c r="AZ721"/>
      <c r="BA721"/>
      <c r="BB721"/>
      <c r="BC721"/>
      <c r="BD721" s="37"/>
      <c r="BE721"/>
      <c r="BF721"/>
      <c r="BG721"/>
      <c r="BH721" s="37"/>
      <c r="BI721" s="37"/>
      <c r="BJ721"/>
      <c r="BK721"/>
      <c r="BL721"/>
      <c r="BM721"/>
      <c r="BN721"/>
      <c r="BO721"/>
      <c r="BP721"/>
      <c r="BQ721"/>
      <c r="BR721"/>
      <c r="BS721" s="41"/>
    </row>
    <row r="722" spans="1:71" x14ac:dyDescent="0.2">
      <c r="A722" s="40" t="str">
        <f t="shared" si="21"/>
        <v/>
      </c>
      <c r="B722" s="40"/>
      <c r="C722" s="40"/>
      <c r="D722" s="40"/>
      <c r="E722" s="40"/>
      <c r="F722" s="37"/>
      <c r="G722" s="37"/>
      <c r="H722" s="37"/>
      <c r="I722" s="37"/>
      <c r="J722" s="37"/>
      <c r="K722" s="37"/>
      <c r="L722" s="37"/>
      <c r="M722" s="37"/>
      <c r="N722" s="37"/>
      <c r="O722"/>
      <c r="P722"/>
      <c r="Q722"/>
      <c r="R722"/>
      <c r="S722" s="37"/>
      <c r="T722"/>
      <c r="U722"/>
      <c r="V722" s="37"/>
      <c r="W722"/>
      <c r="X722" s="37"/>
      <c r="Y722"/>
      <c r="Z722" s="37"/>
      <c r="AA722"/>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c r="BO722"/>
      <c r="BP722"/>
      <c r="BQ722"/>
      <c r="BR722" s="37"/>
      <c r="BS722" s="41"/>
    </row>
    <row r="723" spans="1:71" x14ac:dyDescent="0.2">
      <c r="A723" s="40" t="str">
        <f t="shared" si="21"/>
        <v/>
      </c>
      <c r="B723" s="40"/>
      <c r="C723" s="40"/>
      <c r="D723" s="40"/>
      <c r="E723" s="40"/>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s="37"/>
      <c r="AU723"/>
      <c r="AV723"/>
      <c r="AW723"/>
      <c r="AX723"/>
      <c r="AY723"/>
      <c r="AZ723"/>
      <c r="BA723"/>
      <c r="BB723"/>
      <c r="BC723"/>
      <c r="BD723"/>
      <c r="BE723"/>
      <c r="BF723"/>
      <c r="BG723"/>
      <c r="BH723"/>
      <c r="BI723"/>
      <c r="BJ723" s="37"/>
      <c r="BK723"/>
      <c r="BL723"/>
      <c r="BM723"/>
      <c r="BN723"/>
      <c r="BO723"/>
      <c r="BP723"/>
      <c r="BQ723"/>
      <c r="BR723"/>
      <c r="BS723" s="41"/>
    </row>
    <row r="724" spans="1:71" x14ac:dyDescent="0.2">
      <c r="A724" s="40" t="str">
        <f t="shared" si="21"/>
        <v/>
      </c>
      <c r="B724" s="40"/>
      <c r="C724" s="40"/>
      <c r="D724" s="40"/>
      <c r="E724" s="40"/>
      <c r="F724"/>
      <c r="G724"/>
      <c r="H724"/>
      <c r="I724" s="37"/>
      <c r="J724"/>
      <c r="K724" s="37"/>
      <c r="L724" s="37"/>
      <c r="M724"/>
      <c r="N724"/>
      <c r="O724"/>
      <c r="P724"/>
      <c r="Q724"/>
      <c r="R724"/>
      <c r="S724"/>
      <c r="T724"/>
      <c r="U724"/>
      <c r="V724"/>
      <c r="W724" s="37"/>
      <c r="X724"/>
      <c r="Y724"/>
      <c r="Z724"/>
      <c r="AA724"/>
      <c r="AB724"/>
      <c r="AC724" s="37"/>
      <c r="AD724"/>
      <c r="AE724"/>
      <c r="AF724"/>
      <c r="AG724"/>
      <c r="AH724"/>
      <c r="AI724"/>
      <c r="AJ724"/>
      <c r="AK724"/>
      <c r="AL724"/>
      <c r="AM724"/>
      <c r="AN724"/>
      <c r="AO724"/>
      <c r="AP724"/>
      <c r="AQ724"/>
      <c r="AR724"/>
      <c r="AS724"/>
      <c r="AT724"/>
      <c r="AU724"/>
      <c r="AV724"/>
      <c r="AW724"/>
      <c r="AX724"/>
      <c r="AY724"/>
      <c r="AZ724"/>
      <c r="BA724"/>
      <c r="BB724"/>
      <c r="BC724" s="37"/>
      <c r="BD724"/>
      <c r="BE724"/>
      <c r="BF724"/>
      <c r="BG724"/>
      <c r="BH724"/>
      <c r="BI724"/>
      <c r="BJ724"/>
      <c r="BK724" s="37"/>
      <c r="BL724"/>
      <c r="BM724"/>
      <c r="BN724"/>
      <c r="BO724"/>
      <c r="BP724"/>
      <c r="BQ724"/>
      <c r="BR724"/>
      <c r="BS724" s="41"/>
    </row>
    <row r="725" spans="1:71" x14ac:dyDescent="0.2">
      <c r="A725" s="40" t="str">
        <f t="shared" si="21"/>
        <v/>
      </c>
      <c r="B725" s="40"/>
      <c r="C725" s="40"/>
      <c r="D725" s="40"/>
      <c r="E725" s="40"/>
      <c r="F725"/>
      <c r="G725"/>
      <c r="H725"/>
      <c r="I725"/>
      <c r="J725"/>
      <c r="K725"/>
      <c r="L725"/>
      <c r="M725"/>
      <c r="N725"/>
      <c r="O725"/>
      <c r="P725"/>
      <c r="Q725"/>
      <c r="R725"/>
      <c r="S725"/>
      <c r="T725"/>
      <c r="U725"/>
      <c r="V725"/>
      <c r="W725"/>
      <c r="X725" s="37"/>
      <c r="Y725"/>
      <c r="Z725"/>
      <c r="AA725"/>
      <c r="AB725"/>
      <c r="AC725"/>
      <c r="AD725"/>
      <c r="AE725"/>
      <c r="AF725"/>
      <c r="AG725"/>
      <c r="AH725"/>
      <c r="AI725"/>
      <c r="AJ725"/>
      <c r="AK725"/>
      <c r="AL725"/>
      <c r="AM725"/>
      <c r="AN725"/>
      <c r="AO725"/>
      <c r="AP725"/>
      <c r="AQ725"/>
      <c r="AR725"/>
      <c r="AS725"/>
      <c r="AT725"/>
      <c r="AU725"/>
      <c r="AV725"/>
      <c r="AW725"/>
      <c r="AX725"/>
      <c r="AY725"/>
      <c r="AZ725"/>
      <c r="BA725"/>
      <c r="BB725"/>
      <c r="BC725" s="37"/>
      <c r="BD725"/>
      <c r="BE725"/>
      <c r="BF725"/>
      <c r="BG725"/>
      <c r="BH725"/>
      <c r="BI725"/>
      <c r="BJ725"/>
      <c r="BK725"/>
      <c r="BL725"/>
      <c r="BM725"/>
      <c r="BN725"/>
      <c r="BO725"/>
      <c r="BP725"/>
      <c r="BQ725"/>
      <c r="BR725"/>
      <c r="BS725" s="41"/>
    </row>
    <row r="726" spans="1:71" x14ac:dyDescent="0.2">
      <c r="A726" s="40" t="str">
        <f t="shared" si="21"/>
        <v/>
      </c>
      <c r="B726" s="40"/>
      <c r="C726" s="40"/>
      <c r="D726" s="40"/>
      <c r="E726" s="40"/>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s="37"/>
      <c r="BG726"/>
      <c r="BH726"/>
      <c r="BI726"/>
      <c r="BJ726"/>
      <c r="BK726"/>
      <c r="BL726"/>
      <c r="BM726"/>
      <c r="BN726"/>
      <c r="BO726"/>
      <c r="BP726"/>
      <c r="BQ726"/>
      <c r="BR726"/>
      <c r="BS726" s="41"/>
    </row>
    <row r="727" spans="1:71" x14ac:dyDescent="0.2">
      <c r="A727" s="40" t="str">
        <f t="shared" si="21"/>
        <v/>
      </c>
      <c r="B727" s="40"/>
      <c r="C727" s="40"/>
      <c r="D727" s="40"/>
      <c r="E727" s="40"/>
      <c r="F727"/>
      <c r="G727"/>
      <c r="H727"/>
      <c r="I727" s="37"/>
      <c r="J727"/>
      <c r="K727"/>
      <c r="L727"/>
      <c r="M727"/>
      <c r="N727"/>
      <c r="O727"/>
      <c r="P727"/>
      <c r="Q727"/>
      <c r="R727"/>
      <c r="S727"/>
      <c r="T727"/>
      <c r="U727"/>
      <c r="V727" s="37"/>
      <c r="W727"/>
      <c r="X727" s="37"/>
      <c r="Y727"/>
      <c r="Z727"/>
      <c r="AA727"/>
      <c r="AB727"/>
      <c r="AC727"/>
      <c r="AD727"/>
      <c r="AE727"/>
      <c r="AF727"/>
      <c r="AG727"/>
      <c r="AH727"/>
      <c r="AI727" s="37"/>
      <c r="AJ727"/>
      <c r="AK727"/>
      <c r="AL727"/>
      <c r="AM727"/>
      <c r="AN727"/>
      <c r="AO727"/>
      <c r="AP727" s="37"/>
      <c r="AQ727"/>
      <c r="AR727"/>
      <c r="AS727" s="37"/>
      <c r="AT727"/>
      <c r="AU727"/>
      <c r="AV727" s="37"/>
      <c r="AW727"/>
      <c r="AX727"/>
      <c r="AY727"/>
      <c r="AZ727"/>
      <c r="BA727"/>
      <c r="BB727" s="37"/>
      <c r="BC727"/>
      <c r="BD727"/>
      <c r="BE727"/>
      <c r="BF727"/>
      <c r="BG727" s="37"/>
      <c r="BH727"/>
      <c r="BI727"/>
      <c r="BJ727"/>
      <c r="BK727"/>
      <c r="BL727"/>
      <c r="BM727" s="37"/>
      <c r="BN727"/>
      <c r="BO727"/>
      <c r="BP727"/>
      <c r="BQ727"/>
      <c r="BR727"/>
      <c r="BS727" s="41"/>
    </row>
    <row r="728" spans="1:71" x14ac:dyDescent="0.2">
      <c r="A728" s="40" t="str">
        <f t="shared" si="21"/>
        <v/>
      </c>
      <c r="B728" s="40"/>
      <c r="C728" s="40"/>
      <c r="D728" s="40"/>
      <c r="E728" s="40"/>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s="37"/>
      <c r="BB728"/>
      <c r="BC728"/>
      <c r="BD728"/>
      <c r="BE728"/>
      <c r="BF728"/>
      <c r="BG728"/>
      <c r="BH728"/>
      <c r="BI728"/>
      <c r="BJ728"/>
      <c r="BK728" s="37"/>
      <c r="BL728"/>
      <c r="BM728" s="37"/>
      <c r="BN728"/>
      <c r="BO728"/>
      <c r="BP728"/>
      <c r="BQ728"/>
      <c r="BR728"/>
      <c r="BS728" s="41"/>
    </row>
    <row r="729" spans="1:71" x14ac:dyDescent="0.2">
      <c r="A729" s="40" t="str">
        <f t="shared" si="21"/>
        <v/>
      </c>
      <c r="B729" s="40"/>
      <c r="C729" s="40"/>
      <c r="D729" s="54"/>
      <c r="E729" s="54"/>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41"/>
    </row>
    <row r="730" spans="1:71" x14ac:dyDescent="0.2">
      <c r="A730" s="40" t="str">
        <f t="shared" si="21"/>
        <v/>
      </c>
      <c r="B730" s="40"/>
      <c r="C730" s="40"/>
      <c r="D730" s="40"/>
      <c r="E730" s="4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s="37"/>
      <c r="BD730"/>
      <c r="BE730"/>
      <c r="BF730"/>
      <c r="BG730"/>
      <c r="BH730"/>
      <c r="BI730" s="37"/>
      <c r="BJ730" s="37"/>
      <c r="BK730"/>
      <c r="BL730"/>
      <c r="BM730"/>
      <c r="BN730"/>
      <c r="BO730"/>
      <c r="BP730"/>
      <c r="BQ730"/>
      <c r="BR730"/>
      <c r="BS730" s="41"/>
    </row>
    <row r="731" spans="1:71" x14ac:dyDescent="0.2">
      <c r="A731" s="40" t="str">
        <f t="shared" si="21"/>
        <v/>
      </c>
      <c r="B731" s="40"/>
      <c r="C731" s="40"/>
      <c r="D731" s="40"/>
      <c r="E731" s="40"/>
      <c r="F731"/>
      <c r="G731"/>
      <c r="H731"/>
      <c r="I731" s="37"/>
      <c r="J731"/>
      <c r="K731"/>
      <c r="L731"/>
      <c r="M731"/>
      <c r="N731"/>
      <c r="O731"/>
      <c r="P731"/>
      <c r="Q731"/>
      <c r="R731"/>
      <c r="S731"/>
      <c r="T731"/>
      <c r="U731"/>
      <c r="V731"/>
      <c r="W731"/>
      <c r="X731"/>
      <c r="Y731"/>
      <c r="Z731" s="37"/>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s="41"/>
    </row>
    <row r="732" spans="1:71" x14ac:dyDescent="0.2">
      <c r="A732" s="40" t="str">
        <f t="shared" si="21"/>
        <v/>
      </c>
      <c r="B732" s="40"/>
      <c r="C732" s="40"/>
      <c r="D732" s="40"/>
      <c r="E732" s="40"/>
      <c r="F732"/>
      <c r="G732"/>
      <c r="H732"/>
      <c r="I732"/>
      <c r="J732"/>
      <c r="K732"/>
      <c r="L732"/>
      <c r="M732"/>
      <c r="N732"/>
      <c r="O732"/>
      <c r="P732"/>
      <c r="Q732"/>
      <c r="R732"/>
      <c r="S732"/>
      <c r="T732"/>
      <c r="U732"/>
      <c r="V732"/>
      <c r="W732"/>
      <c r="X732"/>
      <c r="Y732"/>
      <c r="Z732"/>
      <c r="AA732" s="37"/>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s="37"/>
      <c r="BG732"/>
      <c r="BH732"/>
      <c r="BI732"/>
      <c r="BJ732"/>
      <c r="BK732"/>
      <c r="BL732"/>
      <c r="BM732"/>
      <c r="BN732"/>
      <c r="BO732"/>
      <c r="BP732"/>
      <c r="BQ732"/>
      <c r="BR732"/>
      <c r="BS732" s="41"/>
    </row>
    <row r="733" spans="1:71" x14ac:dyDescent="0.2">
      <c r="A733" s="40" t="str">
        <f t="shared" si="21"/>
        <v/>
      </c>
      <c r="B733" s="40"/>
      <c r="C733" s="40"/>
      <c r="D733" s="40"/>
      <c r="E733" s="40"/>
      <c r="F733"/>
      <c r="G733" s="37"/>
      <c r="H733"/>
      <c r="I733" s="37"/>
      <c r="J733" s="37"/>
      <c r="K733" s="37"/>
      <c r="L733" s="37"/>
      <c r="M733"/>
      <c r="N733" s="37"/>
      <c r="O733"/>
      <c r="P733"/>
      <c r="Q733" s="37"/>
      <c r="R733"/>
      <c r="S733"/>
      <c r="T733"/>
      <c r="U733"/>
      <c r="V733" s="37"/>
      <c r="W733" s="37"/>
      <c r="X733" s="37"/>
      <c r="Y733"/>
      <c r="Z733"/>
      <c r="AA733"/>
      <c r="AB733"/>
      <c r="AC733" s="37"/>
      <c r="AD733" s="37"/>
      <c r="AE733" s="37"/>
      <c r="AF733"/>
      <c r="AG733"/>
      <c r="AH733"/>
      <c r="AI733"/>
      <c r="AJ733" s="37"/>
      <c r="AK733"/>
      <c r="AL733"/>
      <c r="AM733" s="37"/>
      <c r="AN733" s="37"/>
      <c r="AO733" s="37"/>
      <c r="AP733"/>
      <c r="AQ733"/>
      <c r="AR733" s="37"/>
      <c r="AS733" s="37"/>
      <c r="AT733" s="37"/>
      <c r="AU733"/>
      <c r="AV733" s="37"/>
      <c r="AW733" s="37"/>
      <c r="AX733" s="37"/>
      <c r="AY733"/>
      <c r="AZ733" s="37"/>
      <c r="BA733"/>
      <c r="BB733"/>
      <c r="BC733" s="37"/>
      <c r="BD733" s="37"/>
      <c r="BE733" s="37"/>
      <c r="BF733"/>
      <c r="BG733" s="37"/>
      <c r="BH733"/>
      <c r="BI733" s="37"/>
      <c r="BJ733" s="37"/>
      <c r="BK733" s="37"/>
      <c r="BL733"/>
      <c r="BM733" s="37"/>
      <c r="BN733"/>
      <c r="BO733"/>
      <c r="BP733"/>
      <c r="BQ733"/>
      <c r="BR733" s="37"/>
      <c r="BS733" s="41"/>
    </row>
    <row r="734" spans="1:71" x14ac:dyDescent="0.2">
      <c r="A734" s="40" t="str">
        <f t="shared" si="21"/>
        <v/>
      </c>
      <c r="B734" s="40"/>
      <c r="C734" s="40"/>
      <c r="D734" s="40"/>
      <c r="E734" s="40"/>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s="37"/>
      <c r="BJ734"/>
      <c r="BK734"/>
      <c r="BL734"/>
      <c r="BM734"/>
      <c r="BN734"/>
      <c r="BO734"/>
      <c r="BP734"/>
      <c r="BQ734"/>
      <c r="BR734"/>
      <c r="BS734" s="41"/>
    </row>
    <row r="735" spans="1:71" x14ac:dyDescent="0.2">
      <c r="A735" s="40" t="str">
        <f t="shared" si="21"/>
        <v/>
      </c>
      <c r="B735" s="40"/>
      <c r="C735" s="40"/>
      <c r="D735" s="40"/>
      <c r="E735" s="40"/>
      <c r="F735" s="37"/>
      <c r="G735"/>
      <c r="H735" s="37"/>
      <c r="I735"/>
      <c r="J735"/>
      <c r="K735" s="37"/>
      <c r="L735"/>
      <c r="M735" s="37"/>
      <c r="N735" s="37"/>
      <c r="O735"/>
      <c r="P735"/>
      <c r="Q735"/>
      <c r="R735"/>
      <c r="S735" s="37"/>
      <c r="T735"/>
      <c r="U735"/>
      <c r="V735" s="37"/>
      <c r="W735"/>
      <c r="X735"/>
      <c r="Y735"/>
      <c r="Z735" s="37"/>
      <c r="AA735"/>
      <c r="AB735"/>
      <c r="AC735"/>
      <c r="AD735"/>
      <c r="AE735" s="37"/>
      <c r="AF735" s="37"/>
      <c r="AG735" s="37"/>
      <c r="AH735" s="37"/>
      <c r="AI735" s="37"/>
      <c r="AJ735"/>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c r="BO735"/>
      <c r="BP735"/>
      <c r="BQ735"/>
      <c r="BR735" s="37"/>
      <c r="BS735" s="41"/>
    </row>
    <row r="736" spans="1:71" x14ac:dyDescent="0.2">
      <c r="A736" s="40" t="str">
        <f t="shared" si="21"/>
        <v/>
      </c>
      <c r="B736" s="40"/>
      <c r="C736" s="40"/>
      <c r="D736" s="54"/>
      <c r="E736" s="54"/>
      <c r="F736"/>
      <c r="G736" s="37"/>
      <c r="H736" s="37"/>
      <c r="I736" s="37"/>
      <c r="J736" s="37"/>
      <c r="K736" s="37"/>
      <c r="L736" s="37"/>
      <c r="M736" s="37"/>
      <c r="N736" s="37"/>
      <c r="O736"/>
      <c r="P736" s="37"/>
      <c r="Q736" s="37"/>
      <c r="R736"/>
      <c r="S736"/>
      <c r="T736"/>
      <c r="U736" s="37"/>
      <c r="V736" s="37"/>
      <c r="W736" s="37"/>
      <c r="X736" s="37"/>
      <c r="Y736"/>
      <c r="Z736" s="37"/>
      <c r="AA736" s="37"/>
      <c r="AB736"/>
      <c r="AC736" s="37"/>
      <c r="AD736"/>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c r="BO736" s="37"/>
      <c r="BP736" s="37"/>
      <c r="BQ736"/>
      <c r="BR736" s="37"/>
      <c r="BS736" s="41"/>
    </row>
    <row r="737" spans="1:71" x14ac:dyDescent="0.2">
      <c r="A737" s="40" t="str">
        <f t="shared" si="21"/>
        <v/>
      </c>
      <c r="B737" s="40"/>
      <c r="C737" s="40"/>
      <c r="D737" s="40"/>
      <c r="E737" s="40"/>
      <c r="F737"/>
      <c r="G737"/>
      <c r="H737" s="37"/>
      <c r="I737" s="37"/>
      <c r="J737" s="37"/>
      <c r="K737" s="37"/>
      <c r="L737"/>
      <c r="M737" s="37"/>
      <c r="N737" s="37"/>
      <c r="O737"/>
      <c r="P737"/>
      <c r="Q737"/>
      <c r="R737"/>
      <c r="S737"/>
      <c r="T737" s="37"/>
      <c r="U737" s="37"/>
      <c r="V737"/>
      <c r="W737"/>
      <c r="X737"/>
      <c r="Y737"/>
      <c r="Z737"/>
      <c r="AA737"/>
      <c r="AB737"/>
      <c r="AC737"/>
      <c r="AD737"/>
      <c r="AE737"/>
      <c r="AF737"/>
      <c r="AG737"/>
      <c r="AH737" s="37"/>
      <c r="AI737"/>
      <c r="AJ737"/>
      <c r="AK737"/>
      <c r="AL737"/>
      <c r="AM737"/>
      <c r="AN737" s="37"/>
      <c r="AO737"/>
      <c r="AP737"/>
      <c r="AQ737" s="37"/>
      <c r="AR737" s="37"/>
      <c r="AS737" s="37"/>
      <c r="AT737"/>
      <c r="AU737"/>
      <c r="AV737" s="37"/>
      <c r="AW737"/>
      <c r="AX737"/>
      <c r="AY737"/>
      <c r="AZ737"/>
      <c r="BA737"/>
      <c r="BB737"/>
      <c r="BC737" s="37"/>
      <c r="BD737" s="37"/>
      <c r="BE737"/>
      <c r="BF737"/>
      <c r="BG737"/>
      <c r="BH737" s="37"/>
      <c r="BI737" s="37"/>
      <c r="BJ737" s="37"/>
      <c r="BK737" s="37"/>
      <c r="BL737"/>
      <c r="BM737" s="37"/>
      <c r="BN737"/>
      <c r="BO737"/>
      <c r="BP737"/>
      <c r="BQ737"/>
      <c r="BR737"/>
      <c r="BS737" s="41"/>
    </row>
    <row r="738" spans="1:71" x14ac:dyDescent="0.2">
      <c r="A738" s="40" t="str">
        <f t="shared" si="21"/>
        <v/>
      </c>
      <c r="B738" s="40"/>
      <c r="C738" s="40"/>
      <c r="D738" s="40"/>
      <c r="E738" s="40"/>
      <c r="F738"/>
      <c r="G738"/>
      <c r="H738"/>
      <c r="I738"/>
      <c r="J738"/>
      <c r="K738"/>
      <c r="L738"/>
      <c r="M738"/>
      <c r="N738"/>
      <c r="O738"/>
      <c r="P738"/>
      <c r="Q738"/>
      <c r="R738"/>
      <c r="S738"/>
      <c r="T738"/>
      <c r="U738"/>
      <c r="V738"/>
      <c r="W738"/>
      <c r="X738"/>
      <c r="Y738"/>
      <c r="Z738"/>
      <c r="AA738"/>
      <c r="AB738"/>
      <c r="AC738"/>
      <c r="AD738"/>
      <c r="AE738"/>
      <c r="AF738"/>
      <c r="AG738"/>
      <c r="AH738"/>
      <c r="AI738" s="37"/>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s="41"/>
    </row>
    <row r="739" spans="1:71" x14ac:dyDescent="0.2">
      <c r="A739" s="40" t="str">
        <f t="shared" si="21"/>
        <v/>
      </c>
      <c r="B739" s="40"/>
      <c r="C739" s="40"/>
      <c r="D739" s="40"/>
      <c r="E739" s="40"/>
      <c r="F739"/>
      <c r="G739"/>
      <c r="H739"/>
      <c r="I739"/>
      <c r="J739"/>
      <c r="K739"/>
      <c r="L739"/>
      <c r="M739"/>
      <c r="N739"/>
      <c r="O739"/>
      <c r="P739"/>
      <c r="Q739"/>
      <c r="R739"/>
      <c r="S739"/>
      <c r="T739"/>
      <c r="U739"/>
      <c r="V739"/>
      <c r="W739"/>
      <c r="X739"/>
      <c r="Y739"/>
      <c r="Z739"/>
      <c r="AA739"/>
      <c r="AB739"/>
      <c r="AC739"/>
      <c r="AD739"/>
      <c r="AE739"/>
      <c r="AF739" s="37"/>
      <c r="AG739"/>
      <c r="AH739"/>
      <c r="AI739"/>
      <c r="AJ739" s="37"/>
      <c r="AK739"/>
      <c r="AL739"/>
      <c r="AM739"/>
      <c r="AN739"/>
      <c r="AO739"/>
      <c r="AP739" s="37"/>
      <c r="AQ739"/>
      <c r="AR739"/>
      <c r="AS739"/>
      <c r="AT739"/>
      <c r="AU739"/>
      <c r="AV739"/>
      <c r="AW739"/>
      <c r="AX739" s="37"/>
      <c r="AY739"/>
      <c r="AZ739"/>
      <c r="BA739"/>
      <c r="BB739" s="37"/>
      <c r="BC739"/>
      <c r="BD739"/>
      <c r="BE739"/>
      <c r="BF739" s="37"/>
      <c r="BG739" s="37"/>
      <c r="BH739"/>
      <c r="BI739"/>
      <c r="BJ739"/>
      <c r="BK739" s="37"/>
      <c r="BL739"/>
      <c r="BM739"/>
      <c r="BN739"/>
      <c r="BO739"/>
      <c r="BP739"/>
      <c r="BQ739"/>
      <c r="BR739" s="37"/>
      <c r="BS739" s="41"/>
    </row>
    <row r="740" spans="1:71" x14ac:dyDescent="0.2">
      <c r="A740" s="40" t="str">
        <f t="shared" si="21"/>
        <v/>
      </c>
      <c r="B740" s="40"/>
      <c r="C740" s="40"/>
      <c r="D740" s="40"/>
      <c r="E740" s="40"/>
      <c r="F740"/>
      <c r="G740"/>
      <c r="H740"/>
      <c r="I740"/>
      <c r="J740"/>
      <c r="K740"/>
      <c r="L740"/>
      <c r="M740"/>
      <c r="N740"/>
      <c r="O740"/>
      <c r="P740"/>
      <c r="Q740"/>
      <c r="R740"/>
      <c r="S740"/>
      <c r="T740"/>
      <c r="U740"/>
      <c r="V740"/>
      <c r="W740"/>
      <c r="X740"/>
      <c r="Y740"/>
      <c r="Z740"/>
      <c r="AA740"/>
      <c r="AB740"/>
      <c r="AC740"/>
      <c r="AD740"/>
      <c r="AE740" s="37"/>
      <c r="AF740"/>
      <c r="AG740"/>
      <c r="AH740"/>
      <c r="AI740"/>
      <c r="AJ740"/>
      <c r="AK740"/>
      <c r="AL740"/>
      <c r="AM740"/>
      <c r="AN740"/>
      <c r="AO740"/>
      <c r="AP740"/>
      <c r="AQ740"/>
      <c r="AR740"/>
      <c r="AS740"/>
      <c r="AT740"/>
      <c r="AU740"/>
      <c r="AV740" s="37"/>
      <c r="AW740"/>
      <c r="AX740"/>
      <c r="AY740"/>
      <c r="AZ740"/>
      <c r="BA740"/>
      <c r="BB740"/>
      <c r="BC740"/>
      <c r="BD740"/>
      <c r="BE740"/>
      <c r="BF740"/>
      <c r="BG740" s="37"/>
      <c r="BH740"/>
      <c r="BI740"/>
      <c r="BJ740"/>
      <c r="BK740"/>
      <c r="BL740"/>
      <c r="BM740"/>
      <c r="BN740"/>
      <c r="BO740"/>
      <c r="BP740"/>
      <c r="BQ740"/>
      <c r="BR740"/>
      <c r="BS740" s="41"/>
    </row>
    <row r="741" spans="1:71" x14ac:dyDescent="0.2">
      <c r="A741" s="40" t="str">
        <f t="shared" si="21"/>
        <v/>
      </c>
      <c r="B741" s="40"/>
      <c r="C741" s="40"/>
      <c r="D741" s="40"/>
      <c r="E741" s="54"/>
      <c r="F741" s="37"/>
      <c r="G741"/>
      <c r="H741" s="37"/>
      <c r="I741" s="37"/>
      <c r="J741" s="37"/>
      <c r="K741" s="37"/>
      <c r="L741" s="37"/>
      <c r="M741" s="37"/>
      <c r="N741" s="37"/>
      <c r="O741"/>
      <c r="P741"/>
      <c r="Q741"/>
      <c r="R741" s="37"/>
      <c r="S741"/>
      <c r="T741"/>
      <c r="U741"/>
      <c r="V741" s="37"/>
      <c r="W741"/>
      <c r="X741" s="37"/>
      <c r="Y741"/>
      <c r="Z741" s="37"/>
      <c r="AA741"/>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c r="BO741"/>
      <c r="BP741"/>
      <c r="BQ741"/>
      <c r="BR741" s="37"/>
      <c r="BS741" s="41"/>
    </row>
    <row r="742" spans="1:71" x14ac:dyDescent="0.2">
      <c r="A742" s="40" t="str">
        <f t="shared" si="21"/>
        <v/>
      </c>
      <c r="B742" s="40"/>
      <c r="C742" s="40"/>
      <c r="D742" s="40"/>
      <c r="E742" s="40"/>
      <c r="F742"/>
      <c r="G742"/>
      <c r="H742"/>
      <c r="I742"/>
      <c r="J742"/>
      <c r="K742"/>
      <c r="L742"/>
      <c r="M742"/>
      <c r="N742"/>
      <c r="O742"/>
      <c r="P742"/>
      <c r="Q742"/>
      <c r="R742"/>
      <c r="S742"/>
      <c r="T742"/>
      <c r="U742"/>
      <c r="V742"/>
      <c r="W742"/>
      <c r="X742"/>
      <c r="Y742"/>
      <c r="Z742" s="37"/>
      <c r="AA742"/>
      <c r="AB742"/>
      <c r="AC742"/>
      <c r="AD742"/>
      <c r="AE742"/>
      <c r="AF742"/>
      <c r="AG742"/>
      <c r="AH742"/>
      <c r="AI742"/>
      <c r="AJ742"/>
      <c r="AK742"/>
      <c r="AL742"/>
      <c r="AM742"/>
      <c r="AN742"/>
      <c r="AO742"/>
      <c r="AP742"/>
      <c r="AQ742"/>
      <c r="AR742"/>
      <c r="AS742"/>
      <c r="AT742"/>
      <c r="AU742" s="37"/>
      <c r="AV742" s="37"/>
      <c r="AW742"/>
      <c r="AX742" s="37"/>
      <c r="AY742"/>
      <c r="AZ742"/>
      <c r="BA742"/>
      <c r="BB742"/>
      <c r="BC742"/>
      <c r="BD742" s="37"/>
      <c r="BE742" s="37"/>
      <c r="BF742"/>
      <c r="BG742"/>
      <c r="BH742"/>
      <c r="BI742"/>
      <c r="BJ742"/>
      <c r="BK742"/>
      <c r="BL742"/>
      <c r="BM742"/>
      <c r="BN742"/>
      <c r="BO742"/>
      <c r="BP742"/>
      <c r="BQ742"/>
      <c r="BR742"/>
      <c r="BS742" s="41"/>
    </row>
    <row r="743" spans="1:71" x14ac:dyDescent="0.2">
      <c r="A743" s="40" t="str">
        <f t="shared" si="21"/>
        <v/>
      </c>
      <c r="B743" s="40"/>
      <c r="C743" s="40"/>
      <c r="D743" s="40"/>
      <c r="E743" s="40"/>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s="37"/>
      <c r="AQ743"/>
      <c r="AR743"/>
      <c r="AS743"/>
      <c r="AT743"/>
      <c r="AU743"/>
      <c r="AV743" s="37"/>
      <c r="AW743"/>
      <c r="AX743"/>
      <c r="AY743"/>
      <c r="AZ743" s="37"/>
      <c r="BA743"/>
      <c r="BB743"/>
      <c r="BC743"/>
      <c r="BD743"/>
      <c r="BE743"/>
      <c r="BF743"/>
      <c r="BG743" s="37"/>
      <c r="BH743"/>
      <c r="BI743" s="37"/>
      <c r="BJ743" s="37"/>
      <c r="BK743" s="37"/>
      <c r="BL743"/>
      <c r="BM743" s="37"/>
      <c r="BN743"/>
      <c r="BO743"/>
      <c r="BP743"/>
      <c r="BQ743"/>
      <c r="BR743" s="37"/>
      <c r="BS743" s="41"/>
    </row>
    <row r="744" spans="1:71" x14ac:dyDescent="0.2">
      <c r="A744" s="40" t="str">
        <f t="shared" si="21"/>
        <v/>
      </c>
      <c r="B744" s="40"/>
      <c r="C744" s="40"/>
      <c r="D744" s="40"/>
      <c r="E744" s="40"/>
      <c r="F744"/>
      <c r="G744"/>
      <c r="H744" s="37"/>
      <c r="I744" s="37"/>
      <c r="J744"/>
      <c r="K744"/>
      <c r="L744"/>
      <c r="M744"/>
      <c r="N744"/>
      <c r="O744"/>
      <c r="P744"/>
      <c r="Q744" s="37"/>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s="41"/>
    </row>
    <row r="745" spans="1:71" x14ac:dyDescent="0.2">
      <c r="A745" s="40" t="str">
        <f t="shared" si="21"/>
        <v/>
      </c>
      <c r="B745" s="40"/>
      <c r="C745" s="40"/>
      <c r="D745" s="40"/>
      <c r="E745" s="40"/>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s="37"/>
      <c r="BF745"/>
      <c r="BG745"/>
      <c r="BH745"/>
      <c r="BI745"/>
      <c r="BJ745"/>
      <c r="BK745"/>
      <c r="BL745"/>
      <c r="BM745"/>
      <c r="BN745"/>
      <c r="BO745"/>
      <c r="BP745"/>
      <c r="BQ745"/>
      <c r="BR745"/>
      <c r="BS745" s="41"/>
    </row>
    <row r="746" spans="1:71" x14ac:dyDescent="0.2">
      <c r="A746" s="40" t="str">
        <f t="shared" si="21"/>
        <v/>
      </c>
      <c r="B746" s="40"/>
      <c r="C746" s="40"/>
      <c r="D746" s="40"/>
      <c r="E746" s="40"/>
      <c r="F746"/>
      <c r="G746"/>
      <c r="H746" s="37"/>
      <c r="I746" s="37"/>
      <c r="J746" s="37"/>
      <c r="K746" s="37"/>
      <c r="L746" s="37"/>
      <c r="M746" s="37"/>
      <c r="N746"/>
      <c r="O746"/>
      <c r="P746"/>
      <c r="Q746"/>
      <c r="R746"/>
      <c r="S746" s="37"/>
      <c r="T746" s="37"/>
      <c r="U746"/>
      <c r="V746" s="37"/>
      <c r="W746" s="37"/>
      <c r="X746" s="37"/>
      <c r="Y746"/>
      <c r="Z746" s="37"/>
      <c r="AA746"/>
      <c r="AB746"/>
      <c r="AC746" s="37"/>
      <c r="AD746"/>
      <c r="AE746" s="37"/>
      <c r="AF746" s="37"/>
      <c r="AG746"/>
      <c r="AH746" s="37"/>
      <c r="AI746" s="37"/>
      <c r="AJ746"/>
      <c r="AK746"/>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c r="BO746"/>
      <c r="BP746"/>
      <c r="BQ746"/>
      <c r="BR746" s="37"/>
      <c r="BS746" s="41"/>
    </row>
    <row r="747" spans="1:71" x14ac:dyDescent="0.2">
      <c r="A747" s="40" t="str">
        <f t="shared" si="21"/>
        <v/>
      </c>
      <c r="B747" s="40"/>
      <c r="C747" s="40"/>
      <c r="D747" s="40"/>
      <c r="E747" s="40"/>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s="37"/>
      <c r="BJ747"/>
      <c r="BK747"/>
      <c r="BL747"/>
      <c r="BM747"/>
      <c r="BN747"/>
      <c r="BO747"/>
      <c r="BP747"/>
      <c r="BQ747"/>
      <c r="BR747"/>
      <c r="BS747" s="41"/>
    </row>
    <row r="748" spans="1:71" x14ac:dyDescent="0.2">
      <c r="A748" s="40" t="str">
        <f t="shared" si="21"/>
        <v/>
      </c>
      <c r="B748" s="40"/>
      <c r="C748" s="40"/>
      <c r="D748" s="40"/>
      <c r="E748" s="40"/>
      <c r="F748"/>
      <c r="G748"/>
      <c r="H748"/>
      <c r="I748"/>
      <c r="J748"/>
      <c r="K748"/>
      <c r="L748"/>
      <c r="M748"/>
      <c r="N748"/>
      <c r="O748"/>
      <c r="P748"/>
      <c r="Q748"/>
      <c r="R748"/>
      <c r="S748"/>
      <c r="T748"/>
      <c r="U748"/>
      <c r="V748"/>
      <c r="W748"/>
      <c r="X748"/>
      <c r="Y748"/>
      <c r="Z748" s="37"/>
      <c r="AA748"/>
      <c r="AB748"/>
      <c r="AC748"/>
      <c r="AD748"/>
      <c r="AE748"/>
      <c r="AF748"/>
      <c r="AG748"/>
      <c r="AH748"/>
      <c r="AI748"/>
      <c r="AJ748"/>
      <c r="AK748"/>
      <c r="AL748"/>
      <c r="AM748"/>
      <c r="AN748"/>
      <c r="AO748"/>
      <c r="AP748"/>
      <c r="AQ748"/>
      <c r="AR748"/>
      <c r="AS748"/>
      <c r="AT748"/>
      <c r="AU748"/>
      <c r="AV748"/>
      <c r="AW748"/>
      <c r="AX748"/>
      <c r="AY748"/>
      <c r="AZ748" s="37"/>
      <c r="BA748"/>
      <c r="BB748"/>
      <c r="BC748"/>
      <c r="BD748"/>
      <c r="BE748"/>
      <c r="BF748"/>
      <c r="BG748"/>
      <c r="BH748"/>
      <c r="BI748"/>
      <c r="BJ748"/>
      <c r="BK748"/>
      <c r="BL748"/>
      <c r="BM748"/>
      <c r="BN748"/>
      <c r="BO748"/>
      <c r="BP748"/>
      <c r="BQ748"/>
      <c r="BR748"/>
      <c r="BS748" s="41"/>
    </row>
    <row r="749" spans="1:71" x14ac:dyDescent="0.2">
      <c r="A749" s="40" t="str">
        <f t="shared" si="21"/>
        <v/>
      </c>
      <c r="B749" s="40"/>
      <c r="C749" s="40"/>
      <c r="D749" s="40"/>
      <c r="E749" s="40"/>
      <c r="F749"/>
      <c r="G749"/>
      <c r="H749" s="37"/>
      <c r="I749" s="37"/>
      <c r="J749" s="37"/>
      <c r="K749" s="37"/>
      <c r="L749"/>
      <c r="M749" s="37"/>
      <c r="N749"/>
      <c r="O749"/>
      <c r="P749"/>
      <c r="Q749" s="37"/>
      <c r="R749"/>
      <c r="S749"/>
      <c r="T749"/>
      <c r="U749"/>
      <c r="V749"/>
      <c r="W749"/>
      <c r="X749" s="37"/>
      <c r="Y749"/>
      <c r="Z749"/>
      <c r="AA749"/>
      <c r="AB749"/>
      <c r="AC749" s="37"/>
      <c r="AD749" s="37"/>
      <c r="AE749"/>
      <c r="AF749"/>
      <c r="AG749"/>
      <c r="AH749" s="37"/>
      <c r="AI749" s="37"/>
      <c r="AJ749"/>
      <c r="AK749"/>
      <c r="AL749"/>
      <c r="AM749" s="37"/>
      <c r="AN749"/>
      <c r="AO749" s="37"/>
      <c r="AP749"/>
      <c r="AQ749"/>
      <c r="AR749" s="37"/>
      <c r="AS749" s="37"/>
      <c r="AT749"/>
      <c r="AU749" s="37"/>
      <c r="AV749" s="37"/>
      <c r="AW749" s="37"/>
      <c r="AX749" s="37"/>
      <c r="AY749"/>
      <c r="AZ749" s="37"/>
      <c r="BA749" s="37"/>
      <c r="BB749" s="37"/>
      <c r="BC749" s="37"/>
      <c r="BD749" s="37"/>
      <c r="BE749" s="37"/>
      <c r="BF749" s="37"/>
      <c r="BG749" s="37"/>
      <c r="BH749" s="37"/>
      <c r="BI749" s="37"/>
      <c r="BJ749"/>
      <c r="BK749" s="37"/>
      <c r="BL749"/>
      <c r="BM749" s="37"/>
      <c r="BN749"/>
      <c r="BO749"/>
      <c r="BP749"/>
      <c r="BQ749"/>
      <c r="BR749" s="37"/>
      <c r="BS749" s="41"/>
    </row>
    <row r="750" spans="1:71" x14ac:dyDescent="0.2">
      <c r="A750" s="40" t="str">
        <f t="shared" si="21"/>
        <v/>
      </c>
      <c r="B750" s="40"/>
      <c r="C750" s="40"/>
      <c r="D750" s="40"/>
      <c r="E750" s="40"/>
      <c r="F750"/>
      <c r="G750"/>
      <c r="H750"/>
      <c r="I750"/>
      <c r="J750"/>
      <c r="K750"/>
      <c r="L750"/>
      <c r="M750"/>
      <c r="N750"/>
      <c r="O750"/>
      <c r="P750"/>
      <c r="Q750"/>
      <c r="R750"/>
      <c r="S750"/>
      <c r="T750"/>
      <c r="U750"/>
      <c r="V750"/>
      <c r="W750"/>
      <c r="X750"/>
      <c r="Y750"/>
      <c r="Z750"/>
      <c r="AA750"/>
      <c r="AB750"/>
      <c r="AC750" s="37"/>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s="41"/>
    </row>
    <row r="751" spans="1:71" x14ac:dyDescent="0.2">
      <c r="A751" s="40" t="str">
        <f t="shared" si="21"/>
        <v/>
      </c>
      <c r="B751" s="40"/>
      <c r="C751" s="40"/>
      <c r="D751" s="40"/>
      <c r="E751" s="40"/>
      <c r="F751"/>
      <c r="G751" s="37"/>
      <c r="H751"/>
      <c r="I751" s="37"/>
      <c r="J751"/>
      <c r="K751" s="37"/>
      <c r="L751"/>
      <c r="M751" s="37"/>
      <c r="N751"/>
      <c r="O751"/>
      <c r="P751"/>
      <c r="Q751"/>
      <c r="R751"/>
      <c r="S751" s="37"/>
      <c r="T751"/>
      <c r="U751"/>
      <c r="V751"/>
      <c r="W751"/>
      <c r="X751"/>
      <c r="Y751"/>
      <c r="Z751"/>
      <c r="AA751"/>
      <c r="AB751"/>
      <c r="AC751"/>
      <c r="AD751"/>
      <c r="AE751"/>
      <c r="AF751"/>
      <c r="AG751"/>
      <c r="AH751"/>
      <c r="AI751" s="37"/>
      <c r="AJ751"/>
      <c r="AK751"/>
      <c r="AL751"/>
      <c r="AM751"/>
      <c r="AN751"/>
      <c r="AO751"/>
      <c r="AP751"/>
      <c r="AQ751"/>
      <c r="AR751"/>
      <c r="AS751" s="37"/>
      <c r="AT751"/>
      <c r="AU751"/>
      <c r="AV751"/>
      <c r="AW751"/>
      <c r="AX751"/>
      <c r="AY751"/>
      <c r="AZ751"/>
      <c r="BA751"/>
      <c r="BB751"/>
      <c r="BC751"/>
      <c r="BD751"/>
      <c r="BE751"/>
      <c r="BF751" s="37"/>
      <c r="BG751" s="37"/>
      <c r="BH751" s="37"/>
      <c r="BI751" s="37"/>
      <c r="BJ751" s="37"/>
      <c r="BK751"/>
      <c r="BL751"/>
      <c r="BM751" s="37"/>
      <c r="BN751"/>
      <c r="BO751"/>
      <c r="BP751"/>
      <c r="BQ751"/>
      <c r="BR751"/>
      <c r="BS751" s="41"/>
    </row>
    <row r="752" spans="1:71" x14ac:dyDescent="0.2">
      <c r="A752" s="40" t="str">
        <f t="shared" si="21"/>
        <v/>
      </c>
      <c r="B752" s="40"/>
      <c r="C752" s="40"/>
      <c r="D752" s="40"/>
      <c r="E752" s="40"/>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s="37"/>
      <c r="AW752"/>
      <c r="AX752"/>
      <c r="AY752"/>
      <c r="AZ752"/>
      <c r="BA752"/>
      <c r="BB752"/>
      <c r="BC752"/>
      <c r="BD752"/>
      <c r="BE752"/>
      <c r="BF752"/>
      <c r="BG752"/>
      <c r="BH752"/>
      <c r="BI752"/>
      <c r="BJ752"/>
      <c r="BK752"/>
      <c r="BL752"/>
      <c r="BM752" s="37"/>
      <c r="BN752"/>
      <c r="BO752"/>
      <c r="BP752"/>
      <c r="BQ752"/>
      <c r="BR752"/>
      <c r="BS752" s="41"/>
    </row>
    <row r="753" spans="1:71" x14ac:dyDescent="0.2">
      <c r="A753" s="40" t="str">
        <f t="shared" si="21"/>
        <v/>
      </c>
      <c r="B753" s="40"/>
      <c r="C753" s="40"/>
      <c r="D753" s="40"/>
      <c r="E753" s="54"/>
      <c r="F753" s="37"/>
      <c r="G753" s="37"/>
      <c r="H753" s="37"/>
      <c r="I753" s="37"/>
      <c r="J753" s="37"/>
      <c r="K753" s="37"/>
      <c r="L753" s="37"/>
      <c r="M753" s="37"/>
      <c r="N753" s="37"/>
      <c r="O753"/>
      <c r="P753"/>
      <c r="Q753"/>
      <c r="R753"/>
      <c r="S753" s="37"/>
      <c r="T753" s="37"/>
      <c r="U753"/>
      <c r="V753" s="37"/>
      <c r="W753" s="37"/>
      <c r="X753" s="37"/>
      <c r="Y753" s="37"/>
      <c r="Z753" s="37"/>
      <c r="AA753"/>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c r="BQ753"/>
      <c r="BR753" s="37"/>
      <c r="BS753" s="41"/>
    </row>
    <row r="754" spans="1:71" x14ac:dyDescent="0.2">
      <c r="A754" s="40" t="str">
        <f t="shared" si="21"/>
        <v/>
      </c>
      <c r="B754" s="40"/>
      <c r="C754" s="40"/>
      <c r="D754" s="40"/>
      <c r="E754" s="40"/>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s="37"/>
      <c r="BG754"/>
      <c r="BH754"/>
      <c r="BI754"/>
      <c r="BJ754"/>
      <c r="BK754"/>
      <c r="BL754"/>
      <c r="BM754"/>
      <c r="BN754"/>
      <c r="BO754"/>
      <c r="BP754"/>
      <c r="BQ754"/>
      <c r="BR754"/>
      <c r="BS754" s="41"/>
    </row>
    <row r="755" spans="1:71" x14ac:dyDescent="0.2">
      <c r="A755" s="40" t="str">
        <f t="shared" si="21"/>
        <v/>
      </c>
      <c r="B755" s="40"/>
      <c r="C755" s="40"/>
      <c r="D755" s="40"/>
      <c r="E755" s="40"/>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s="37"/>
      <c r="BD755"/>
      <c r="BE755"/>
      <c r="BF755"/>
      <c r="BG755"/>
      <c r="BH755"/>
      <c r="BI755"/>
      <c r="BJ755"/>
      <c r="BK755" s="37"/>
      <c r="BL755"/>
      <c r="BM755"/>
      <c r="BN755"/>
      <c r="BO755"/>
      <c r="BP755"/>
      <c r="BQ755"/>
      <c r="BR755"/>
      <c r="BS755" s="41"/>
    </row>
    <row r="756" spans="1:71" x14ac:dyDescent="0.2">
      <c r="A756" s="40" t="str">
        <f t="shared" si="21"/>
        <v/>
      </c>
      <c r="B756" s="40"/>
      <c r="C756" s="40"/>
      <c r="D756" s="40"/>
      <c r="E756" s="54"/>
      <c r="F756" s="37"/>
      <c r="G756" s="37"/>
      <c r="H756" s="37"/>
      <c r="I756" s="37"/>
      <c r="J756" s="37"/>
      <c r="K756" s="37"/>
      <c r="L756" s="37"/>
      <c r="M756" s="37"/>
      <c r="N756" s="37"/>
      <c r="O756" s="37"/>
      <c r="P756"/>
      <c r="Q756" s="37"/>
      <c r="R756" s="37"/>
      <c r="S756" s="37"/>
      <c r="T756"/>
      <c r="U756" s="37"/>
      <c r="V756" s="37"/>
      <c r="W756" s="37"/>
      <c r="X756" s="37"/>
      <c r="Y756" s="37"/>
      <c r="Z756" s="37"/>
      <c r="AA756" s="37"/>
      <c r="AB756"/>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c r="BO756" s="37"/>
      <c r="BP756" s="37"/>
      <c r="BQ756"/>
      <c r="BR756" s="37"/>
      <c r="BS756" s="41"/>
    </row>
    <row r="757" spans="1:71" x14ac:dyDescent="0.2">
      <c r="A757" s="40" t="str">
        <f t="shared" si="21"/>
        <v/>
      </c>
      <c r="B757" s="40"/>
      <c r="C757" s="40"/>
      <c r="D757" s="40"/>
      <c r="E757" s="40"/>
      <c r="F757"/>
      <c r="G757" s="37"/>
      <c r="H757"/>
      <c r="I757" s="37"/>
      <c r="J757"/>
      <c r="K757"/>
      <c r="L757" s="37"/>
      <c r="M757"/>
      <c r="N757" s="37"/>
      <c r="O757"/>
      <c r="P757"/>
      <c r="Q757"/>
      <c r="R757"/>
      <c r="S757" s="37"/>
      <c r="T757" s="37"/>
      <c r="U757"/>
      <c r="V757" s="37"/>
      <c r="W757" s="37"/>
      <c r="X757" s="37"/>
      <c r="Y757"/>
      <c r="Z757"/>
      <c r="AA757"/>
      <c r="AB757" s="37"/>
      <c r="AC757"/>
      <c r="AD757"/>
      <c r="AE757"/>
      <c r="AF757" s="37"/>
      <c r="AG757" s="37"/>
      <c r="AH757"/>
      <c r="AI757" s="37"/>
      <c r="AJ757" s="37"/>
      <c r="AK757" s="37"/>
      <c r="AL757" s="37"/>
      <c r="AM757" s="37"/>
      <c r="AN757"/>
      <c r="AO757" s="37"/>
      <c r="AP757" s="37"/>
      <c r="AQ757"/>
      <c r="AR757"/>
      <c r="AS757" s="37"/>
      <c r="AT757" s="37"/>
      <c r="AU757" s="37"/>
      <c r="AV757" s="37"/>
      <c r="AW757"/>
      <c r="AX757" s="37"/>
      <c r="AY757"/>
      <c r="AZ757" s="37"/>
      <c r="BA757" s="37"/>
      <c r="BB757" s="37"/>
      <c r="BC757" s="37"/>
      <c r="BD757" s="37"/>
      <c r="BE757"/>
      <c r="BF757"/>
      <c r="BG757"/>
      <c r="BH757"/>
      <c r="BI757"/>
      <c r="BJ757"/>
      <c r="BK757" s="37"/>
      <c r="BL757"/>
      <c r="BM757" s="37"/>
      <c r="BN757"/>
      <c r="BO757"/>
      <c r="BP757"/>
      <c r="BQ757"/>
      <c r="BR757" s="37"/>
      <c r="BS757" s="41"/>
    </row>
    <row r="758" spans="1:71" x14ac:dyDescent="0.2">
      <c r="A758" s="40" t="str">
        <f t="shared" si="21"/>
        <v/>
      </c>
      <c r="B758" s="40"/>
      <c r="C758" s="40"/>
      <c r="D758" s="40"/>
      <c r="E758" s="40"/>
      <c r="F758"/>
      <c r="G758"/>
      <c r="H758" s="37"/>
      <c r="I758" s="37"/>
      <c r="J758"/>
      <c r="K758"/>
      <c r="L758"/>
      <c r="M758"/>
      <c r="N758"/>
      <c r="O758"/>
      <c r="P758"/>
      <c r="Q758"/>
      <c r="R758"/>
      <c r="S758"/>
      <c r="T758"/>
      <c r="U758"/>
      <c r="V758"/>
      <c r="W758"/>
      <c r="X758"/>
      <c r="Y758"/>
      <c r="Z758"/>
      <c r="AA758"/>
      <c r="AB758"/>
      <c r="AC758"/>
      <c r="AD758"/>
      <c r="AE758"/>
      <c r="AF758"/>
      <c r="AG758"/>
      <c r="AH758"/>
      <c r="AI758" s="37"/>
      <c r="AJ758"/>
      <c r="AK758"/>
      <c r="AL758"/>
      <c r="AM758"/>
      <c r="AN758"/>
      <c r="AO758"/>
      <c r="AP758" s="37"/>
      <c r="AQ758"/>
      <c r="AR758" s="37"/>
      <c r="AS758" s="37"/>
      <c r="AT758"/>
      <c r="AU758"/>
      <c r="AV758" s="37"/>
      <c r="AW758"/>
      <c r="AX758"/>
      <c r="AY758"/>
      <c r="AZ758" s="37"/>
      <c r="BA758"/>
      <c r="BB758"/>
      <c r="BC758"/>
      <c r="BD758" s="37"/>
      <c r="BE758"/>
      <c r="BF758"/>
      <c r="BG758" s="37"/>
      <c r="BH758" s="37"/>
      <c r="BI758" s="37"/>
      <c r="BJ758" s="37"/>
      <c r="BK758"/>
      <c r="BL758"/>
      <c r="BM758" s="37"/>
      <c r="BN758"/>
      <c r="BO758"/>
      <c r="BP758"/>
      <c r="BQ758"/>
      <c r="BR758" s="37"/>
      <c r="BS758" s="41"/>
    </row>
    <row r="759" spans="1:71" x14ac:dyDescent="0.2">
      <c r="A759" s="40" t="str">
        <f t="shared" si="21"/>
        <v/>
      </c>
      <c r="B759" s="40"/>
      <c r="C759" s="40"/>
      <c r="D759" s="40"/>
      <c r="E759" s="40"/>
      <c r="F759"/>
      <c r="G759"/>
      <c r="H759"/>
      <c r="I759"/>
      <c r="J759"/>
      <c r="K759"/>
      <c r="L759"/>
      <c r="M759"/>
      <c r="N759"/>
      <c r="O759"/>
      <c r="P759"/>
      <c r="Q759"/>
      <c r="R759"/>
      <c r="S759"/>
      <c r="T759"/>
      <c r="U759"/>
      <c r="V759"/>
      <c r="W759"/>
      <c r="X759"/>
      <c r="Y759"/>
      <c r="Z759" s="37"/>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s="41"/>
    </row>
    <row r="760" spans="1:71" x14ac:dyDescent="0.2">
      <c r="A760" s="40" t="str">
        <f t="shared" si="21"/>
        <v/>
      </c>
      <c r="B760" s="40"/>
      <c r="C760" s="40"/>
      <c r="D760" s="40"/>
      <c r="E760" s="4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s="37"/>
      <c r="BJ760"/>
      <c r="BK760"/>
      <c r="BL760"/>
      <c r="BM760"/>
      <c r="BN760"/>
      <c r="BO760"/>
      <c r="BP760"/>
      <c r="BQ760"/>
      <c r="BR760"/>
      <c r="BS760" s="41"/>
    </row>
    <row r="761" spans="1:71" x14ac:dyDescent="0.2">
      <c r="A761" s="40" t="str">
        <f t="shared" si="21"/>
        <v/>
      </c>
      <c r="B761" s="40"/>
      <c r="C761" s="40"/>
      <c r="D761" s="40"/>
      <c r="E761" s="40"/>
      <c r="F761"/>
      <c r="G761"/>
      <c r="H761"/>
      <c r="I761" s="37"/>
      <c r="J761" s="37"/>
      <c r="K761" s="37"/>
      <c r="L761"/>
      <c r="M761"/>
      <c r="N761"/>
      <c r="O761"/>
      <c r="P761"/>
      <c r="Q761"/>
      <c r="R761"/>
      <c r="S761"/>
      <c r="T761"/>
      <c r="U761"/>
      <c r="V761"/>
      <c r="W761"/>
      <c r="X761" s="37"/>
      <c r="Y761"/>
      <c r="Z761"/>
      <c r="AA761"/>
      <c r="AB761"/>
      <c r="AC761"/>
      <c r="AD761"/>
      <c r="AE761"/>
      <c r="AF761"/>
      <c r="AG761"/>
      <c r="AH761"/>
      <c r="AI761"/>
      <c r="AJ761" s="37"/>
      <c r="AK761"/>
      <c r="AL761" s="37"/>
      <c r="AM761" s="37"/>
      <c r="AN761"/>
      <c r="AO761"/>
      <c r="AP761"/>
      <c r="AQ761" s="37"/>
      <c r="AR761"/>
      <c r="AS761" s="37"/>
      <c r="AT761"/>
      <c r="AU761"/>
      <c r="AV761" s="37"/>
      <c r="AW761"/>
      <c r="AX761" s="37"/>
      <c r="AY761"/>
      <c r="AZ761" s="37"/>
      <c r="BA761"/>
      <c r="BB761" s="37"/>
      <c r="BC761" s="37"/>
      <c r="BD761" s="37"/>
      <c r="BE761" s="37"/>
      <c r="BF761"/>
      <c r="BG761" s="37"/>
      <c r="BH761" s="37"/>
      <c r="BI761" s="37"/>
      <c r="BJ761"/>
      <c r="BK761"/>
      <c r="BL761"/>
      <c r="BM761" s="37"/>
      <c r="BN761"/>
      <c r="BO761"/>
      <c r="BP761"/>
      <c r="BQ761"/>
      <c r="BR761" s="37"/>
      <c r="BS761" s="41"/>
    </row>
    <row r="762" spans="1:71" x14ac:dyDescent="0.2">
      <c r="A762" s="40" t="str">
        <f t="shared" si="21"/>
        <v/>
      </c>
      <c r="B762" s="40"/>
      <c r="C762" s="40"/>
      <c r="D762" s="40"/>
      <c r="E762" s="40"/>
      <c r="F762"/>
      <c r="G762" s="37"/>
      <c r="H762"/>
      <c r="I762" s="37"/>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s="41"/>
    </row>
    <row r="763" spans="1:71" x14ac:dyDescent="0.2">
      <c r="A763" s="40" t="str">
        <f t="shared" si="21"/>
        <v/>
      </c>
      <c r="B763" s="40"/>
      <c r="C763" s="40"/>
      <c r="D763" s="40"/>
      <c r="E763" s="40"/>
      <c r="F763"/>
      <c r="G763"/>
      <c r="H763"/>
      <c r="I763"/>
      <c r="J763"/>
      <c r="K763"/>
      <c r="L763" s="37"/>
      <c r="M763"/>
      <c r="N763"/>
      <c r="O763"/>
      <c r="P763"/>
      <c r="Q763"/>
      <c r="R763"/>
      <c r="S763"/>
      <c r="T763"/>
      <c r="U763"/>
      <c r="V763"/>
      <c r="W763"/>
      <c r="X763" s="37"/>
      <c r="Y763"/>
      <c r="Z763"/>
      <c r="AA763"/>
      <c r="AB763"/>
      <c r="AC763"/>
      <c r="AD763"/>
      <c r="AE763"/>
      <c r="AF763"/>
      <c r="AG763"/>
      <c r="AH763"/>
      <c r="AI763"/>
      <c r="AJ763"/>
      <c r="AK763"/>
      <c r="AL763"/>
      <c r="AM763"/>
      <c r="AN763"/>
      <c r="AO763" s="37"/>
      <c r="AP763"/>
      <c r="AQ763"/>
      <c r="AR763"/>
      <c r="AS763"/>
      <c r="AT763"/>
      <c r="AU763"/>
      <c r="AV763"/>
      <c r="AW763" s="37"/>
      <c r="AX763"/>
      <c r="AY763"/>
      <c r="AZ763" s="37"/>
      <c r="BA763" s="37"/>
      <c r="BB763"/>
      <c r="BC763" s="37"/>
      <c r="BD763" s="37"/>
      <c r="BE763"/>
      <c r="BF763"/>
      <c r="BG763"/>
      <c r="BH763"/>
      <c r="BI763"/>
      <c r="BJ763"/>
      <c r="BK763" s="37"/>
      <c r="BL763" s="37"/>
      <c r="BM763" s="37"/>
      <c r="BN763"/>
      <c r="BO763"/>
      <c r="BP763"/>
      <c r="BQ763"/>
      <c r="BR763" s="37"/>
      <c r="BS763" s="41"/>
    </row>
    <row r="764" spans="1:71" x14ac:dyDescent="0.2">
      <c r="A764" s="40" t="str">
        <f t="shared" si="21"/>
        <v/>
      </c>
      <c r="B764" s="40"/>
      <c r="C764" s="40"/>
      <c r="D764" s="40"/>
      <c r="E764" s="54"/>
      <c r="F764"/>
      <c r="G764"/>
      <c r="H764"/>
      <c r="I764" s="37"/>
      <c r="J764" s="37"/>
      <c r="K764" s="37"/>
      <c r="L764"/>
      <c r="M764" s="37"/>
      <c r="N764"/>
      <c r="O764"/>
      <c r="P764"/>
      <c r="Q764"/>
      <c r="R764"/>
      <c r="S764" s="37"/>
      <c r="T764"/>
      <c r="U764"/>
      <c r="V764"/>
      <c r="W764"/>
      <c r="X764" s="37"/>
      <c r="Y764"/>
      <c r="Z764"/>
      <c r="AA764"/>
      <c r="AB764"/>
      <c r="AC764"/>
      <c r="AD764"/>
      <c r="AE764"/>
      <c r="AF764"/>
      <c r="AG764"/>
      <c r="AH764"/>
      <c r="AI764"/>
      <c r="AJ764"/>
      <c r="AK764"/>
      <c r="AL764" s="37"/>
      <c r="AM764" s="37"/>
      <c r="AN764"/>
      <c r="AO764" s="37"/>
      <c r="AP764"/>
      <c r="AQ764"/>
      <c r="AR764"/>
      <c r="AS764" s="37"/>
      <c r="AT764" s="37"/>
      <c r="AU764"/>
      <c r="AV764" s="37"/>
      <c r="AW764" s="37"/>
      <c r="AX764" s="37"/>
      <c r="AY764"/>
      <c r="AZ764" s="37"/>
      <c r="BA764" s="37"/>
      <c r="BB764"/>
      <c r="BC764" s="37"/>
      <c r="BD764" s="37"/>
      <c r="BE764"/>
      <c r="BF764"/>
      <c r="BG764"/>
      <c r="BH764" s="37"/>
      <c r="BI764" s="37"/>
      <c r="BJ764" s="37"/>
      <c r="BK764" s="37"/>
      <c r="BL764"/>
      <c r="BM764" s="37"/>
      <c r="BN764"/>
      <c r="BO764"/>
      <c r="BP764"/>
      <c r="BQ764"/>
      <c r="BR764" s="37"/>
      <c r="BS764" s="41"/>
    </row>
    <row r="765" spans="1:71" x14ac:dyDescent="0.2">
      <c r="A765" s="40" t="str">
        <f t="shared" si="21"/>
        <v/>
      </c>
      <c r="B765" s="40"/>
      <c r="C765" s="40"/>
      <c r="D765" s="40"/>
      <c r="E765" s="40"/>
      <c r="F765"/>
      <c r="G765"/>
      <c r="H765"/>
      <c r="I765" s="37"/>
      <c r="J765"/>
      <c r="K765"/>
      <c r="L765"/>
      <c r="M765"/>
      <c r="N765" s="37"/>
      <c r="O765" s="37"/>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s="37"/>
      <c r="BJ765"/>
      <c r="BK765"/>
      <c r="BL765"/>
      <c r="BM765"/>
      <c r="BN765"/>
      <c r="BO765"/>
      <c r="BP765"/>
      <c r="BQ765"/>
      <c r="BR765"/>
      <c r="BS765" s="41"/>
    </row>
    <row r="766" spans="1:71" x14ac:dyDescent="0.2">
      <c r="A766" s="40" t="str">
        <f t="shared" si="21"/>
        <v/>
      </c>
      <c r="B766" s="40"/>
      <c r="C766" s="40"/>
      <c r="D766" s="40"/>
      <c r="E766" s="40"/>
      <c r="F766"/>
      <c r="G766"/>
      <c r="H766" s="37"/>
      <c r="I766"/>
      <c r="J766" s="37"/>
      <c r="K766"/>
      <c r="L766"/>
      <c r="M766"/>
      <c r="N766"/>
      <c r="O766"/>
      <c r="P766"/>
      <c r="Q766"/>
      <c r="R766"/>
      <c r="S766"/>
      <c r="T766"/>
      <c r="U766"/>
      <c r="V766"/>
      <c r="W766"/>
      <c r="X766"/>
      <c r="Y766"/>
      <c r="Z766"/>
      <c r="AA766"/>
      <c r="AB766"/>
      <c r="AC766"/>
      <c r="AD766"/>
      <c r="AE766"/>
      <c r="AF766"/>
      <c r="AG766"/>
      <c r="AH766"/>
      <c r="AI766"/>
      <c r="AJ766"/>
      <c r="AK766"/>
      <c r="AL766" s="37"/>
      <c r="AM766" s="37"/>
      <c r="AN766"/>
      <c r="AO766"/>
      <c r="AP766"/>
      <c r="AQ766" s="37"/>
      <c r="AR766"/>
      <c r="AS766" s="37"/>
      <c r="AT766"/>
      <c r="AU766"/>
      <c r="AV766" s="37"/>
      <c r="AW766"/>
      <c r="AX766"/>
      <c r="AY766"/>
      <c r="AZ766" s="37"/>
      <c r="BA766" s="37"/>
      <c r="BB766" s="37"/>
      <c r="BC766"/>
      <c r="BD766"/>
      <c r="BE766"/>
      <c r="BF766"/>
      <c r="BG766"/>
      <c r="BH766"/>
      <c r="BI766" s="37"/>
      <c r="BJ766"/>
      <c r="BK766"/>
      <c r="BL766"/>
      <c r="BM766" s="37"/>
      <c r="BN766"/>
      <c r="BO766"/>
      <c r="BP766"/>
      <c r="BQ766"/>
      <c r="BR766"/>
      <c r="BS766" s="41"/>
    </row>
    <row r="767" spans="1:71" x14ac:dyDescent="0.2">
      <c r="A767" s="40" t="str">
        <f t="shared" si="21"/>
        <v/>
      </c>
      <c r="B767" s="40"/>
      <c r="C767" s="40"/>
      <c r="D767" s="40"/>
      <c r="E767" s="40"/>
      <c r="F767"/>
      <c r="G767"/>
      <c r="H767"/>
      <c r="I767"/>
      <c r="J767" s="37"/>
      <c r="K767" s="37"/>
      <c r="L767"/>
      <c r="M767"/>
      <c r="N767" s="37"/>
      <c r="O767"/>
      <c r="P767"/>
      <c r="Q767"/>
      <c r="R767"/>
      <c r="S767" s="37"/>
      <c r="T767"/>
      <c r="U767"/>
      <c r="V767"/>
      <c r="W767"/>
      <c r="X767"/>
      <c r="Y767"/>
      <c r="Z767"/>
      <c r="AA767"/>
      <c r="AB767"/>
      <c r="AC767"/>
      <c r="AD767"/>
      <c r="AE767" s="37"/>
      <c r="AF767" s="37"/>
      <c r="AG767"/>
      <c r="AH767" s="37"/>
      <c r="AI767" s="37"/>
      <c r="AJ767" s="37"/>
      <c r="AK767"/>
      <c r="AL767" s="37"/>
      <c r="AM767" s="37"/>
      <c r="AN767"/>
      <c r="AO767" s="37"/>
      <c r="AP767" s="37"/>
      <c r="AQ767" s="37"/>
      <c r="AR767" s="37"/>
      <c r="AS767" s="37"/>
      <c r="AT767" s="37"/>
      <c r="AU767" s="37"/>
      <c r="AV767" s="37"/>
      <c r="AW767" s="37"/>
      <c r="AX767" s="37"/>
      <c r="AY767" s="37"/>
      <c r="AZ767" s="37"/>
      <c r="BA767" s="37"/>
      <c r="BB767" s="37"/>
      <c r="BC767" s="37"/>
      <c r="BD767" s="37"/>
      <c r="BE767" s="37"/>
      <c r="BF767" s="37"/>
      <c r="BG767" s="37"/>
      <c r="BH767"/>
      <c r="BI767" s="37"/>
      <c r="BJ767" s="37"/>
      <c r="BK767" s="37"/>
      <c r="BL767" s="37"/>
      <c r="BM767" s="37"/>
      <c r="BN767"/>
      <c r="BO767"/>
      <c r="BP767"/>
      <c r="BQ767"/>
      <c r="BR767" s="37"/>
      <c r="BS767" s="41"/>
    </row>
    <row r="768" spans="1:71" x14ac:dyDescent="0.2">
      <c r="A768" s="40" t="str">
        <f t="shared" si="21"/>
        <v/>
      </c>
      <c r="B768" s="40"/>
      <c r="C768" s="40"/>
      <c r="D768" s="40"/>
      <c r="E768" s="54"/>
      <c r="F768" s="37"/>
      <c r="G768" s="37"/>
      <c r="H768" s="37"/>
      <c r="I768"/>
      <c r="J768" s="37"/>
      <c r="K768" s="37"/>
      <c r="L768" s="37"/>
      <c r="M768" s="37"/>
      <c r="N768" s="37"/>
      <c r="O768"/>
      <c r="P768"/>
      <c r="Q768"/>
      <c r="R768"/>
      <c r="S768" s="37"/>
      <c r="T768"/>
      <c r="U768"/>
      <c r="V768"/>
      <c r="W768"/>
      <c r="X768" s="37"/>
      <c r="Y768" s="37"/>
      <c r="Z768"/>
      <c r="AA768"/>
      <c r="AB768" s="37"/>
      <c r="AC768"/>
      <c r="AD768"/>
      <c r="AE768" s="37"/>
      <c r="AF768" s="37"/>
      <c r="AG768" s="37"/>
      <c r="AH768" s="37"/>
      <c r="AI768" s="37"/>
      <c r="AJ768"/>
      <c r="AK768" s="37"/>
      <c r="AL768" s="37"/>
      <c r="AM768" s="37"/>
      <c r="AN768"/>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c r="BO768"/>
      <c r="BP768"/>
      <c r="BQ768"/>
      <c r="BR768" s="37"/>
      <c r="BS768" s="41"/>
    </row>
    <row r="769" spans="1:71" x14ac:dyDescent="0.2">
      <c r="A769" s="40" t="str">
        <f t="shared" si="21"/>
        <v/>
      </c>
      <c r="B769" s="40"/>
      <c r="C769" s="40"/>
      <c r="D769" s="40"/>
      <c r="E769" s="40"/>
      <c r="F769"/>
      <c r="G769"/>
      <c r="H769"/>
      <c r="I769"/>
      <c r="J769"/>
      <c r="K769" s="37"/>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s="37"/>
      <c r="BE769"/>
      <c r="BF769"/>
      <c r="BG769"/>
      <c r="BH769"/>
      <c r="BI769"/>
      <c r="BJ769"/>
      <c r="BK769"/>
      <c r="BL769"/>
      <c r="BM769"/>
      <c r="BN769"/>
      <c r="BO769"/>
      <c r="BP769"/>
      <c r="BQ769"/>
      <c r="BR769"/>
      <c r="BS769" s="41"/>
    </row>
    <row r="770" spans="1:71" x14ac:dyDescent="0.2">
      <c r="A770" s="40" t="str">
        <f t="shared" si="21"/>
        <v/>
      </c>
      <c r="B770" s="40"/>
      <c r="C770" s="40"/>
      <c r="D770" s="40"/>
      <c r="E770" s="4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s="37"/>
      <c r="BJ770"/>
      <c r="BK770"/>
      <c r="BL770"/>
      <c r="BM770"/>
      <c r="BN770"/>
      <c r="BO770"/>
      <c r="BP770"/>
      <c r="BQ770"/>
      <c r="BR770"/>
      <c r="BS770" s="41"/>
    </row>
    <row r="771" spans="1:71" x14ac:dyDescent="0.2">
      <c r="A771" s="40" t="str">
        <f t="shared" ref="A771:A834" si="22">B771&amp;C771</f>
        <v/>
      </c>
      <c r="B771" s="40"/>
      <c r="C771" s="40"/>
      <c r="D771" s="40"/>
      <c r="E771" s="40"/>
      <c r="F771"/>
      <c r="G771"/>
      <c r="H771"/>
      <c r="I771"/>
      <c r="J771"/>
      <c r="K771"/>
      <c r="L771"/>
      <c r="M771"/>
      <c r="N771"/>
      <c r="O771" s="37"/>
      <c r="P771"/>
      <c r="Q771"/>
      <c r="R771"/>
      <c r="S771"/>
      <c r="T771"/>
      <c r="U771"/>
      <c r="V771"/>
      <c r="W771"/>
      <c r="X771"/>
      <c r="Y771"/>
      <c r="Z771"/>
      <c r="AA771"/>
      <c r="AB771"/>
      <c r="AC771"/>
      <c r="AD771"/>
      <c r="AE771"/>
      <c r="AF771"/>
      <c r="AG771"/>
      <c r="AH771"/>
      <c r="AI771"/>
      <c r="AJ771"/>
      <c r="AK771"/>
      <c r="AL771"/>
      <c r="AM771"/>
      <c r="AN771"/>
      <c r="AO771"/>
      <c r="AP771"/>
      <c r="AQ771"/>
      <c r="AR771" s="37"/>
      <c r="AS771"/>
      <c r="AT771"/>
      <c r="AU771"/>
      <c r="AV771"/>
      <c r="AW771"/>
      <c r="AX771"/>
      <c r="AY771"/>
      <c r="AZ771"/>
      <c r="BA771"/>
      <c r="BB771"/>
      <c r="BC771" s="37"/>
      <c r="BD771"/>
      <c r="BE771"/>
      <c r="BF771"/>
      <c r="BG771"/>
      <c r="BH771"/>
      <c r="BI771" s="37"/>
      <c r="BJ771"/>
      <c r="BK771" s="37"/>
      <c r="BL771"/>
      <c r="BM771" s="37"/>
      <c r="BN771"/>
      <c r="BO771"/>
      <c r="BP771"/>
      <c r="BQ771"/>
      <c r="BR771" s="37"/>
      <c r="BS771" s="41"/>
    </row>
    <row r="772" spans="1:71" x14ac:dyDescent="0.2">
      <c r="A772" s="40" t="str">
        <f t="shared" si="22"/>
        <v/>
      </c>
      <c r="B772" s="40"/>
      <c r="C772" s="40"/>
      <c r="D772" s="40"/>
      <c r="E772" s="40"/>
      <c r="F772"/>
      <c r="G772"/>
      <c r="H772"/>
      <c r="I772" s="37"/>
      <c r="J772"/>
      <c r="K772" s="37"/>
      <c r="L772" s="37"/>
      <c r="M772"/>
      <c r="N772" s="37"/>
      <c r="O772"/>
      <c r="P772"/>
      <c r="Q772"/>
      <c r="R772"/>
      <c r="S772" s="37"/>
      <c r="T772"/>
      <c r="U772"/>
      <c r="V772"/>
      <c r="W772"/>
      <c r="X772" s="37"/>
      <c r="Y772"/>
      <c r="Z772"/>
      <c r="AA772"/>
      <c r="AB772" s="37"/>
      <c r="AC772"/>
      <c r="AD772"/>
      <c r="AE772"/>
      <c r="AF772"/>
      <c r="AG772" s="37"/>
      <c r="AH772"/>
      <c r="AI772" s="37"/>
      <c r="AJ772"/>
      <c r="AK772"/>
      <c r="AL772"/>
      <c r="AM772"/>
      <c r="AN772"/>
      <c r="AO772"/>
      <c r="AP772" s="37"/>
      <c r="AQ772"/>
      <c r="AR772" s="37"/>
      <c r="AS772"/>
      <c r="AT772"/>
      <c r="AU772"/>
      <c r="AV772" s="37"/>
      <c r="AW772"/>
      <c r="AX772" s="37"/>
      <c r="AY772"/>
      <c r="AZ772" s="37"/>
      <c r="BA772"/>
      <c r="BB772"/>
      <c r="BC772"/>
      <c r="BD772"/>
      <c r="BE772"/>
      <c r="BF772"/>
      <c r="BG772"/>
      <c r="BH772" s="37"/>
      <c r="BI772" s="37"/>
      <c r="BJ772"/>
      <c r="BK772"/>
      <c r="BL772"/>
      <c r="BM772" s="37"/>
      <c r="BN772"/>
      <c r="BO772"/>
      <c r="BP772"/>
      <c r="BQ772"/>
      <c r="BR772"/>
      <c r="BS772" s="41"/>
    </row>
    <row r="773" spans="1:71" x14ac:dyDescent="0.2">
      <c r="A773" s="40" t="str">
        <f t="shared" si="22"/>
        <v/>
      </c>
      <c r="B773" s="40"/>
      <c r="C773" s="40"/>
      <c r="D773" s="40"/>
      <c r="E773" s="40"/>
      <c r="F773"/>
      <c r="G773"/>
      <c r="H773" s="37"/>
      <c r="I773" s="37"/>
      <c r="J773"/>
      <c r="K773" s="37"/>
      <c r="L773"/>
      <c r="M773" s="37"/>
      <c r="N773"/>
      <c r="O773"/>
      <c r="P773"/>
      <c r="Q773"/>
      <c r="R773"/>
      <c r="S773"/>
      <c r="T773"/>
      <c r="U773"/>
      <c r="V773"/>
      <c r="W773"/>
      <c r="X773" s="37"/>
      <c r="Y773"/>
      <c r="Z773" s="37"/>
      <c r="AA773"/>
      <c r="AB773"/>
      <c r="AC773"/>
      <c r="AD773"/>
      <c r="AE773"/>
      <c r="AF773"/>
      <c r="AG773"/>
      <c r="AH773"/>
      <c r="AI773"/>
      <c r="AJ773"/>
      <c r="AK773"/>
      <c r="AL773" s="37"/>
      <c r="AM773"/>
      <c r="AN773"/>
      <c r="AO773" s="37"/>
      <c r="AP773"/>
      <c r="AQ773"/>
      <c r="AR773" s="37"/>
      <c r="AS773" s="37"/>
      <c r="AT773"/>
      <c r="AU773"/>
      <c r="AV773"/>
      <c r="AW773" s="37"/>
      <c r="AX773"/>
      <c r="AY773" s="37"/>
      <c r="AZ773"/>
      <c r="BA773" s="37"/>
      <c r="BB773"/>
      <c r="BC773"/>
      <c r="BD773" s="37"/>
      <c r="BE773"/>
      <c r="BF773"/>
      <c r="BG773"/>
      <c r="BH773"/>
      <c r="BI773" s="37"/>
      <c r="BJ773"/>
      <c r="BK773"/>
      <c r="BL773"/>
      <c r="BM773" s="37"/>
      <c r="BN773"/>
      <c r="BO773"/>
      <c r="BP773"/>
      <c r="BQ773"/>
      <c r="BR773"/>
      <c r="BS773" s="41"/>
    </row>
    <row r="774" spans="1:71" x14ac:dyDescent="0.2">
      <c r="A774" s="40" t="str">
        <f t="shared" si="22"/>
        <v/>
      </c>
      <c r="B774" s="40"/>
      <c r="C774" s="40"/>
      <c r="D774" s="40"/>
      <c r="E774" s="40"/>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s="37"/>
      <c r="BD774" s="37"/>
      <c r="BE774"/>
      <c r="BF774"/>
      <c r="BG774"/>
      <c r="BH774"/>
      <c r="BI774"/>
      <c r="BJ774"/>
      <c r="BK774"/>
      <c r="BL774"/>
      <c r="BM774"/>
      <c r="BN774"/>
      <c r="BO774"/>
      <c r="BP774"/>
      <c r="BQ774"/>
      <c r="BR774" s="37"/>
      <c r="BS774" s="41"/>
    </row>
    <row r="775" spans="1:71" x14ac:dyDescent="0.2">
      <c r="A775" s="40" t="str">
        <f t="shared" si="22"/>
        <v/>
      </c>
      <c r="B775" s="40"/>
      <c r="C775" s="40"/>
      <c r="D775" s="40"/>
      <c r="E775" s="40"/>
      <c r="F775"/>
      <c r="G775"/>
      <c r="H775"/>
      <c r="I775"/>
      <c r="J775"/>
      <c r="K775"/>
      <c r="L775"/>
      <c r="M775" s="37"/>
      <c r="N775"/>
      <c r="O775"/>
      <c r="P775"/>
      <c r="Q775"/>
      <c r="R775"/>
      <c r="S775" s="37"/>
      <c r="T775"/>
      <c r="U775"/>
      <c r="V775"/>
      <c r="W775"/>
      <c r="X775"/>
      <c r="Y775" s="37"/>
      <c r="Z775"/>
      <c r="AA775"/>
      <c r="AB775"/>
      <c r="AC775"/>
      <c r="AD775"/>
      <c r="AE775"/>
      <c r="AF775"/>
      <c r="AG775" s="37"/>
      <c r="AH775"/>
      <c r="AI775"/>
      <c r="AJ775"/>
      <c r="AK775"/>
      <c r="AL775"/>
      <c r="AM775"/>
      <c r="AN775"/>
      <c r="AO775" s="37"/>
      <c r="AP775" s="37"/>
      <c r="AQ775" s="37"/>
      <c r="AR775" s="37"/>
      <c r="AS775"/>
      <c r="AT775"/>
      <c r="AU775"/>
      <c r="AV775" s="37"/>
      <c r="AW775" s="37"/>
      <c r="AX775" s="37"/>
      <c r="AY775"/>
      <c r="AZ775" s="37"/>
      <c r="BA775" s="37"/>
      <c r="BB775" s="37"/>
      <c r="BC775" s="37"/>
      <c r="BD775" s="37"/>
      <c r="BE775"/>
      <c r="BF775" s="37"/>
      <c r="BG775" s="37"/>
      <c r="BH775"/>
      <c r="BI775" s="37"/>
      <c r="BJ775"/>
      <c r="BK775" s="37"/>
      <c r="BL775"/>
      <c r="BM775" s="37"/>
      <c r="BN775"/>
      <c r="BO775"/>
      <c r="BP775"/>
      <c r="BQ775"/>
      <c r="BR775" s="37"/>
      <c r="BS775" s="41"/>
    </row>
    <row r="776" spans="1:71" x14ac:dyDescent="0.2">
      <c r="A776" s="40" t="str">
        <f t="shared" si="22"/>
        <v/>
      </c>
      <c r="B776" s="40"/>
      <c r="C776" s="40"/>
      <c r="D776" s="40"/>
      <c r="E776" s="40"/>
      <c r="F776"/>
      <c r="G776"/>
      <c r="H776"/>
      <c r="I776" s="37"/>
      <c r="J776"/>
      <c r="K776" s="37"/>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s="37"/>
      <c r="BD776"/>
      <c r="BE776"/>
      <c r="BF776"/>
      <c r="BG776"/>
      <c r="BH776"/>
      <c r="BI776" s="37"/>
      <c r="BJ776"/>
      <c r="BK776"/>
      <c r="BL776"/>
      <c r="BM776"/>
      <c r="BN776"/>
      <c r="BO776"/>
      <c r="BP776"/>
      <c r="BQ776"/>
      <c r="BR776"/>
      <c r="BS776" s="41"/>
    </row>
    <row r="777" spans="1:71" x14ac:dyDescent="0.2">
      <c r="A777" s="40" t="str">
        <f t="shared" si="22"/>
        <v/>
      </c>
      <c r="B777" s="40"/>
      <c r="C777" s="40"/>
      <c r="D777" s="40"/>
      <c r="E777" s="40"/>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s="37"/>
      <c r="BC777"/>
      <c r="BD777" s="37"/>
      <c r="BE777"/>
      <c r="BF777"/>
      <c r="BG777"/>
      <c r="BH777"/>
      <c r="BI777"/>
      <c r="BJ777"/>
      <c r="BK777"/>
      <c r="BL777"/>
      <c r="BM777"/>
      <c r="BN777"/>
      <c r="BO777"/>
      <c r="BP777"/>
      <c r="BQ777"/>
      <c r="BR777"/>
      <c r="BS777" s="41"/>
    </row>
    <row r="778" spans="1:71" x14ac:dyDescent="0.2">
      <c r="A778" s="40" t="str">
        <f t="shared" si="22"/>
        <v/>
      </c>
      <c r="B778" s="40"/>
      <c r="C778" s="40"/>
      <c r="D778" s="40"/>
      <c r="E778" s="40"/>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s="37"/>
      <c r="BE778"/>
      <c r="BF778"/>
      <c r="BG778"/>
      <c r="BH778"/>
      <c r="BI778"/>
      <c r="BJ778"/>
      <c r="BK778"/>
      <c r="BL778"/>
      <c r="BM778"/>
      <c r="BN778"/>
      <c r="BO778"/>
      <c r="BP778"/>
      <c r="BQ778"/>
      <c r="BR778"/>
      <c r="BS778" s="41"/>
    </row>
    <row r="779" spans="1:71" x14ac:dyDescent="0.2">
      <c r="A779" s="40" t="str">
        <f t="shared" si="22"/>
        <v/>
      </c>
      <c r="B779" s="40"/>
      <c r="C779" s="40"/>
      <c r="D779" s="40"/>
      <c r="E779" s="40"/>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s="37"/>
      <c r="BA779"/>
      <c r="BB779"/>
      <c r="BC779" s="37"/>
      <c r="BD779"/>
      <c r="BE779"/>
      <c r="BF779"/>
      <c r="BG779"/>
      <c r="BH779"/>
      <c r="BI779"/>
      <c r="BJ779"/>
      <c r="BK779"/>
      <c r="BL779" s="37"/>
      <c r="BM779"/>
      <c r="BN779"/>
      <c r="BO779"/>
      <c r="BP779"/>
      <c r="BQ779"/>
      <c r="BR779"/>
      <c r="BS779" s="41"/>
    </row>
    <row r="780" spans="1:71" x14ac:dyDescent="0.2">
      <c r="A780" s="40" t="str">
        <f t="shared" si="22"/>
        <v/>
      </c>
      <c r="B780" s="40"/>
      <c r="C780" s="40"/>
      <c r="D780" s="40"/>
      <c r="E780" s="54"/>
      <c r="F780" s="37"/>
      <c r="G780" s="37"/>
      <c r="H780" s="37"/>
      <c r="I780" s="37"/>
      <c r="J780" s="37"/>
      <c r="K780" s="37"/>
      <c r="L780" s="37"/>
      <c r="M780" s="37"/>
      <c r="N780" s="37"/>
      <c r="O780" s="37"/>
      <c r="P780"/>
      <c r="Q780" s="37"/>
      <c r="R780" s="37"/>
      <c r="S780" s="37"/>
      <c r="T780" s="37"/>
      <c r="U780" s="37"/>
      <c r="V780" s="37"/>
      <c r="W780" s="37"/>
      <c r="X780" s="37"/>
      <c r="Y780" s="37"/>
      <c r="Z780" s="37"/>
      <c r="AA780"/>
      <c r="AB780"/>
      <c r="AC780"/>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c r="BO780" s="37"/>
      <c r="BP780"/>
      <c r="BQ780" s="37"/>
      <c r="BR780" s="37"/>
      <c r="BS780" s="41"/>
    </row>
    <row r="781" spans="1:71" x14ac:dyDescent="0.2">
      <c r="A781" s="40" t="str">
        <f t="shared" si="22"/>
        <v/>
      </c>
      <c r="B781" s="40"/>
      <c r="C781" s="40"/>
      <c r="D781" s="40"/>
      <c r="E781" s="40"/>
      <c r="F781" s="37"/>
      <c r="G781" s="37"/>
      <c r="H781" s="37"/>
      <c r="I781" s="37"/>
      <c r="J781"/>
      <c r="K781" s="37"/>
      <c r="L781"/>
      <c r="M781" s="37"/>
      <c r="N781" s="37"/>
      <c r="O781"/>
      <c r="P781"/>
      <c r="Q781"/>
      <c r="R781"/>
      <c r="S781" s="37"/>
      <c r="T781" s="37"/>
      <c r="U781"/>
      <c r="V781"/>
      <c r="W781" s="37"/>
      <c r="X781"/>
      <c r="Y781"/>
      <c r="Z781"/>
      <c r="AA781"/>
      <c r="AB781" s="37"/>
      <c r="AC781" s="37"/>
      <c r="AD781"/>
      <c r="AE781"/>
      <c r="AF781"/>
      <c r="AG781"/>
      <c r="AH781" s="37"/>
      <c r="AI781" s="37"/>
      <c r="AJ781"/>
      <c r="AK781"/>
      <c r="AL781" s="37"/>
      <c r="AM781" s="37"/>
      <c r="AN781" s="37"/>
      <c r="AO781"/>
      <c r="AP781" s="37"/>
      <c r="AQ781"/>
      <c r="AR781" s="37"/>
      <c r="AS781" s="37"/>
      <c r="AT781" s="37"/>
      <c r="AU781"/>
      <c r="AV781" s="37"/>
      <c r="AW781" s="37"/>
      <c r="AX781"/>
      <c r="AY781"/>
      <c r="AZ781" s="37"/>
      <c r="BA781" s="37"/>
      <c r="BB781" s="37"/>
      <c r="BC781" s="37"/>
      <c r="BD781" s="37"/>
      <c r="BE781" s="37"/>
      <c r="BF781"/>
      <c r="BG781" s="37"/>
      <c r="BH781" s="37"/>
      <c r="BI781" s="37"/>
      <c r="BJ781" s="37"/>
      <c r="BK781" s="37"/>
      <c r="BL781"/>
      <c r="BM781" s="37"/>
      <c r="BN781"/>
      <c r="BO781"/>
      <c r="BP781"/>
      <c r="BQ781"/>
      <c r="BR781" s="37"/>
      <c r="BS781" s="41"/>
    </row>
    <row r="782" spans="1:71" x14ac:dyDescent="0.2">
      <c r="A782" s="40" t="str">
        <f t="shared" si="22"/>
        <v/>
      </c>
      <c r="B782" s="40"/>
      <c r="C782" s="40"/>
      <c r="D782" s="40"/>
      <c r="E782" s="40"/>
      <c r="F782" s="37"/>
      <c r="G782"/>
      <c r="H782" s="37"/>
      <c r="I782"/>
      <c r="J782" s="37"/>
      <c r="K782"/>
      <c r="L782" s="37"/>
      <c r="M782" s="37"/>
      <c r="N782" s="37"/>
      <c r="O782"/>
      <c r="P782"/>
      <c r="Q782"/>
      <c r="R782"/>
      <c r="S782" s="37"/>
      <c r="T782" s="37"/>
      <c r="U782"/>
      <c r="V782" s="37"/>
      <c r="W782"/>
      <c r="X782"/>
      <c r="Y782"/>
      <c r="Z782" s="37"/>
      <c r="AA782"/>
      <c r="AB782"/>
      <c r="AC782"/>
      <c r="AD782"/>
      <c r="AE782" s="37"/>
      <c r="AF782" s="37"/>
      <c r="AG782"/>
      <c r="AH782" s="37"/>
      <c r="AI782"/>
      <c r="AJ782" s="37"/>
      <c r="AK782" s="37"/>
      <c r="AL782" s="37"/>
      <c r="AM782" s="37"/>
      <c r="AN782"/>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c r="BO782"/>
      <c r="BP782"/>
      <c r="BQ782"/>
      <c r="BR782" s="37"/>
      <c r="BS782" s="41"/>
    </row>
    <row r="783" spans="1:71" x14ac:dyDescent="0.2">
      <c r="A783" s="40" t="str">
        <f t="shared" si="22"/>
        <v/>
      </c>
      <c r="B783" s="40"/>
      <c r="C783" s="40"/>
      <c r="D783" s="40"/>
      <c r="E783" s="54"/>
      <c r="F783" s="37"/>
      <c r="G783" s="37"/>
      <c r="H783" s="37"/>
      <c r="I783" s="37"/>
      <c r="J783" s="37"/>
      <c r="K783" s="37"/>
      <c r="L783" s="37"/>
      <c r="M783" s="37"/>
      <c r="N783" s="37"/>
      <c r="O783"/>
      <c r="P783"/>
      <c r="Q783" s="37"/>
      <c r="R783" s="37"/>
      <c r="S783" s="37"/>
      <c r="T783"/>
      <c r="U783"/>
      <c r="V783" s="37"/>
      <c r="W783" s="37"/>
      <c r="X783" s="37"/>
      <c r="Y783"/>
      <c r="Z783" s="37"/>
      <c r="AA783"/>
      <c r="AB783" s="37"/>
      <c r="AC783" s="37"/>
      <c r="AD783" s="37"/>
      <c r="AE783" s="37"/>
      <c r="AF783" s="37"/>
      <c r="AG783" s="37"/>
      <c r="AH783" s="37"/>
      <c r="AI783" s="37"/>
      <c r="AJ783"/>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c r="BP783"/>
      <c r="BQ783"/>
      <c r="BR783" s="37"/>
      <c r="BS783" s="41"/>
    </row>
    <row r="784" spans="1:71" x14ac:dyDescent="0.2">
      <c r="A784" s="40" t="str">
        <f t="shared" si="22"/>
        <v/>
      </c>
      <c r="B784" s="40"/>
      <c r="C784" s="40"/>
      <c r="D784" s="40"/>
      <c r="E784" s="40"/>
      <c r="F784"/>
      <c r="G784"/>
      <c r="H784"/>
      <c r="I784" s="37"/>
      <c r="J784"/>
      <c r="K784"/>
      <c r="L784"/>
      <c r="M784"/>
      <c r="N784" s="37"/>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s="37"/>
      <c r="BC784" s="37"/>
      <c r="BD784"/>
      <c r="BE784"/>
      <c r="BF784"/>
      <c r="BG784"/>
      <c r="BH784"/>
      <c r="BI784"/>
      <c r="BJ784"/>
      <c r="BK784"/>
      <c r="BL784"/>
      <c r="BM784" s="37"/>
      <c r="BN784"/>
      <c r="BO784"/>
      <c r="BP784"/>
      <c r="BQ784"/>
      <c r="BR784" s="37"/>
      <c r="BS784" s="41"/>
    </row>
    <row r="785" spans="1:71" x14ac:dyDescent="0.2">
      <c r="A785" s="40" t="str">
        <f t="shared" si="22"/>
        <v/>
      </c>
      <c r="B785" s="40"/>
      <c r="C785" s="40"/>
      <c r="D785" s="40"/>
      <c r="E785" s="40"/>
      <c r="F785"/>
      <c r="G785"/>
      <c r="H785" s="37"/>
      <c r="I785" s="37"/>
      <c r="J785"/>
      <c r="K785" s="37"/>
      <c r="L785"/>
      <c r="M785" s="37"/>
      <c r="N785"/>
      <c r="O785"/>
      <c r="P785"/>
      <c r="Q785"/>
      <c r="R785"/>
      <c r="S785"/>
      <c r="T785"/>
      <c r="U785"/>
      <c r="V785"/>
      <c r="W785"/>
      <c r="X785"/>
      <c r="Y785"/>
      <c r="Z785"/>
      <c r="AA785"/>
      <c r="AB785"/>
      <c r="AC785"/>
      <c r="AD785"/>
      <c r="AE785"/>
      <c r="AF785"/>
      <c r="AG785"/>
      <c r="AH785"/>
      <c r="AI785"/>
      <c r="AJ785"/>
      <c r="AK785"/>
      <c r="AL785"/>
      <c r="AM785"/>
      <c r="AN785"/>
      <c r="AO785"/>
      <c r="AP785"/>
      <c r="AQ785"/>
      <c r="AR785" s="37"/>
      <c r="AS785"/>
      <c r="AT785"/>
      <c r="AU785"/>
      <c r="AV785"/>
      <c r="AW785"/>
      <c r="AX785"/>
      <c r="AY785"/>
      <c r="AZ785" s="37"/>
      <c r="BA785"/>
      <c r="BB785" s="37"/>
      <c r="BC785" s="37"/>
      <c r="BD785"/>
      <c r="BE785" s="37"/>
      <c r="BF785"/>
      <c r="BG785"/>
      <c r="BH785"/>
      <c r="BI785" s="37"/>
      <c r="BJ785" s="37"/>
      <c r="BK785" s="37"/>
      <c r="BL785"/>
      <c r="BM785" s="37"/>
      <c r="BN785"/>
      <c r="BO785"/>
      <c r="BP785"/>
      <c r="BQ785"/>
      <c r="BR785" s="37"/>
      <c r="BS785" s="41"/>
    </row>
    <row r="786" spans="1:71" x14ac:dyDescent="0.2">
      <c r="A786" s="40" t="str">
        <f t="shared" si="22"/>
        <v/>
      </c>
      <c r="B786" s="40"/>
      <c r="C786" s="40"/>
      <c r="D786" s="40"/>
      <c r="E786" s="40"/>
      <c r="F786"/>
      <c r="G786"/>
      <c r="H786"/>
      <c r="I786" s="37"/>
      <c r="J786"/>
      <c r="K786"/>
      <c r="L786"/>
      <c r="M786"/>
      <c r="N786"/>
      <c r="O786"/>
      <c r="P786"/>
      <c r="Q786"/>
      <c r="R786"/>
      <c r="S786"/>
      <c r="T786"/>
      <c r="U786"/>
      <c r="V786"/>
      <c r="W786"/>
      <c r="X786"/>
      <c r="Y786"/>
      <c r="Z786"/>
      <c r="AA786"/>
      <c r="AB786"/>
      <c r="AC786"/>
      <c r="AD786"/>
      <c r="AE786"/>
      <c r="AF786"/>
      <c r="AG786" s="37"/>
      <c r="AH786"/>
      <c r="AI786" s="37"/>
      <c r="AJ786"/>
      <c r="AK786"/>
      <c r="AL786"/>
      <c r="AM786"/>
      <c r="AN786"/>
      <c r="AO786" s="37"/>
      <c r="AP786"/>
      <c r="AQ786"/>
      <c r="AR786"/>
      <c r="AS786" s="37"/>
      <c r="AT786"/>
      <c r="AU786"/>
      <c r="AV786"/>
      <c r="AW786"/>
      <c r="AX786"/>
      <c r="AY786"/>
      <c r="AZ786" s="37"/>
      <c r="BA786"/>
      <c r="BB786" s="37"/>
      <c r="BC786" s="37"/>
      <c r="BD786"/>
      <c r="BE786"/>
      <c r="BF786"/>
      <c r="BG786"/>
      <c r="BH786"/>
      <c r="BI786"/>
      <c r="BJ786"/>
      <c r="BK786"/>
      <c r="BL786"/>
      <c r="BM786"/>
      <c r="BN786"/>
      <c r="BO786"/>
      <c r="BP786"/>
      <c r="BQ786"/>
      <c r="BR786" s="37"/>
      <c r="BS786" s="41"/>
    </row>
    <row r="787" spans="1:71" x14ac:dyDescent="0.2">
      <c r="A787" s="40" t="str">
        <f t="shared" si="22"/>
        <v/>
      </c>
      <c r="B787" s="40"/>
      <c r="C787" s="40"/>
      <c r="D787" s="40"/>
      <c r="E787" s="40"/>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s="37"/>
      <c r="AQ787"/>
      <c r="AR787" s="37"/>
      <c r="AS787"/>
      <c r="AT787"/>
      <c r="AU787"/>
      <c r="AV787"/>
      <c r="AW787"/>
      <c r="AX787" s="37"/>
      <c r="AY787"/>
      <c r="AZ787"/>
      <c r="BA787"/>
      <c r="BB787"/>
      <c r="BC787"/>
      <c r="BD787" s="37"/>
      <c r="BE787"/>
      <c r="BF787"/>
      <c r="BG787"/>
      <c r="BH787"/>
      <c r="BI787" s="37"/>
      <c r="BJ787"/>
      <c r="BK787"/>
      <c r="BL787"/>
      <c r="BM787" s="37"/>
      <c r="BN787"/>
      <c r="BO787"/>
      <c r="BP787"/>
      <c r="BQ787"/>
      <c r="BR787"/>
      <c r="BS787" s="41"/>
    </row>
    <row r="788" spans="1:71" x14ac:dyDescent="0.2">
      <c r="A788" s="40" t="str">
        <f t="shared" si="22"/>
        <v/>
      </c>
      <c r="B788" s="40"/>
      <c r="C788" s="40"/>
      <c r="D788" s="40"/>
      <c r="E788" s="40"/>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s="37"/>
      <c r="BE788"/>
      <c r="BF788"/>
      <c r="BG788"/>
      <c r="BH788"/>
      <c r="BI788"/>
      <c r="BJ788"/>
      <c r="BK788"/>
      <c r="BL788"/>
      <c r="BM788"/>
      <c r="BN788"/>
      <c r="BO788"/>
      <c r="BP788"/>
      <c r="BQ788"/>
      <c r="BR788"/>
      <c r="BS788" s="41"/>
    </row>
    <row r="789" spans="1:71" x14ac:dyDescent="0.2">
      <c r="A789" s="40" t="str">
        <f t="shared" si="22"/>
        <v/>
      </c>
      <c r="B789" s="40"/>
      <c r="C789" s="40"/>
      <c r="D789" s="40"/>
      <c r="E789" s="40"/>
      <c r="F789"/>
      <c r="G789"/>
      <c r="H789"/>
      <c r="I789"/>
      <c r="J789"/>
      <c r="K789" s="37"/>
      <c r="L789"/>
      <c r="M789"/>
      <c r="N789"/>
      <c r="O789"/>
      <c r="P789"/>
      <c r="Q789"/>
      <c r="R789"/>
      <c r="S789"/>
      <c r="T789"/>
      <c r="U789"/>
      <c r="V789"/>
      <c r="W789"/>
      <c r="X789"/>
      <c r="Y789"/>
      <c r="Z789"/>
      <c r="AA789"/>
      <c r="AB789"/>
      <c r="AC789"/>
      <c r="AD789"/>
      <c r="AE789"/>
      <c r="AF789"/>
      <c r="AG789"/>
      <c r="AH789"/>
      <c r="AI789"/>
      <c r="AJ789"/>
      <c r="AK789"/>
      <c r="AL789"/>
      <c r="AM789" s="37"/>
      <c r="AN789"/>
      <c r="AO789"/>
      <c r="AP789"/>
      <c r="AQ789"/>
      <c r="AR789" s="37"/>
      <c r="AS789"/>
      <c r="AT789"/>
      <c r="AU789"/>
      <c r="AV789"/>
      <c r="AW789"/>
      <c r="AX789"/>
      <c r="AY789"/>
      <c r="AZ789"/>
      <c r="BA789"/>
      <c r="BB789"/>
      <c r="BC789"/>
      <c r="BD789"/>
      <c r="BE789"/>
      <c r="BF789"/>
      <c r="BG789"/>
      <c r="BH789" s="37"/>
      <c r="BI789" s="37"/>
      <c r="BJ789"/>
      <c r="BK789"/>
      <c r="BL789"/>
      <c r="BM789"/>
      <c r="BN789"/>
      <c r="BO789"/>
      <c r="BP789"/>
      <c r="BQ789"/>
      <c r="BR789"/>
      <c r="BS789" s="41"/>
    </row>
    <row r="790" spans="1:71" x14ac:dyDescent="0.2">
      <c r="A790" s="40" t="str">
        <f t="shared" si="22"/>
        <v/>
      </c>
      <c r="B790" s="40"/>
      <c r="C790" s="40"/>
      <c r="D790" s="40"/>
      <c r="E790" s="4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s="37"/>
      <c r="BB790"/>
      <c r="BC790"/>
      <c r="BD790"/>
      <c r="BE790"/>
      <c r="BF790"/>
      <c r="BG790"/>
      <c r="BH790"/>
      <c r="BI790"/>
      <c r="BJ790"/>
      <c r="BK790"/>
      <c r="BL790"/>
      <c r="BM790"/>
      <c r="BN790"/>
      <c r="BO790"/>
      <c r="BP790"/>
      <c r="BQ790"/>
      <c r="BR790"/>
      <c r="BS790" s="41"/>
    </row>
    <row r="791" spans="1:71" x14ac:dyDescent="0.2">
      <c r="A791" s="40" t="str">
        <f t="shared" si="22"/>
        <v/>
      </c>
      <c r="B791" s="40"/>
      <c r="C791" s="40"/>
      <c r="D791" s="40"/>
      <c r="E791" s="40"/>
      <c r="F791"/>
      <c r="G791"/>
      <c r="H791" s="37"/>
      <c r="I791" s="37"/>
      <c r="J791"/>
      <c r="K791" s="37"/>
      <c r="L791"/>
      <c r="M791" s="37"/>
      <c r="N791" s="37"/>
      <c r="O791" s="37"/>
      <c r="P791"/>
      <c r="Q791"/>
      <c r="R791"/>
      <c r="S791"/>
      <c r="T791"/>
      <c r="U791"/>
      <c r="V791" s="37"/>
      <c r="W791"/>
      <c r="X791"/>
      <c r="Y791"/>
      <c r="Z791" s="37"/>
      <c r="AA791"/>
      <c r="AB791"/>
      <c r="AC791" s="37"/>
      <c r="AD791"/>
      <c r="AE791"/>
      <c r="AF791"/>
      <c r="AG791" s="37"/>
      <c r="AH791" s="37"/>
      <c r="AI791" s="37"/>
      <c r="AJ791"/>
      <c r="AK791" s="37"/>
      <c r="AL791" s="37"/>
      <c r="AM791" s="37"/>
      <c r="AN791"/>
      <c r="AO791" s="37"/>
      <c r="AP791"/>
      <c r="AQ791" s="37"/>
      <c r="AR791" s="37"/>
      <c r="AS791" s="37"/>
      <c r="AT791" s="37"/>
      <c r="AU791" s="37"/>
      <c r="AV791" s="37"/>
      <c r="AW791" s="37"/>
      <c r="AX791" s="37"/>
      <c r="AY791" s="37"/>
      <c r="AZ791" s="37"/>
      <c r="BA791" s="37"/>
      <c r="BB791" s="37"/>
      <c r="BC791" s="37"/>
      <c r="BD791"/>
      <c r="BE791"/>
      <c r="BF791" s="37"/>
      <c r="BG791" s="37"/>
      <c r="BH791" s="37"/>
      <c r="BI791" s="37"/>
      <c r="BJ791" s="37"/>
      <c r="BK791" s="37"/>
      <c r="BL791"/>
      <c r="BM791" s="37"/>
      <c r="BN791"/>
      <c r="BO791"/>
      <c r="BP791"/>
      <c r="BQ791"/>
      <c r="BR791" s="37"/>
      <c r="BS791" s="41"/>
    </row>
    <row r="792" spans="1:71" x14ac:dyDescent="0.2">
      <c r="A792" s="40" t="str">
        <f t="shared" si="22"/>
        <v/>
      </c>
      <c r="B792" s="40"/>
      <c r="C792" s="40"/>
      <c r="D792" s="40"/>
      <c r="E792" s="40"/>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s="37"/>
      <c r="BJ792"/>
      <c r="BK792"/>
      <c r="BL792"/>
      <c r="BM792" s="37"/>
      <c r="BN792"/>
      <c r="BO792"/>
      <c r="BP792"/>
      <c r="BQ792"/>
      <c r="BR792"/>
      <c r="BS792" s="41"/>
    </row>
    <row r="793" spans="1:71" x14ac:dyDescent="0.2">
      <c r="A793" s="40" t="str">
        <f t="shared" si="22"/>
        <v/>
      </c>
      <c r="B793" s="40"/>
      <c r="C793" s="40"/>
      <c r="D793" s="40"/>
      <c r="E793" s="40"/>
      <c r="F793"/>
      <c r="G793"/>
      <c r="H793"/>
      <c r="I793"/>
      <c r="J793"/>
      <c r="K793"/>
      <c r="L793"/>
      <c r="M793"/>
      <c r="N793"/>
      <c r="O793"/>
      <c r="P793"/>
      <c r="Q793"/>
      <c r="R793"/>
      <c r="S793"/>
      <c r="T793"/>
      <c r="U793"/>
      <c r="V793"/>
      <c r="W793"/>
      <c r="X793"/>
      <c r="Y793"/>
      <c r="Z793"/>
      <c r="AA793"/>
      <c r="AB793"/>
      <c r="AC793" s="37"/>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s="41"/>
    </row>
    <row r="794" spans="1:71" x14ac:dyDescent="0.2">
      <c r="A794" s="40" t="str">
        <f t="shared" si="22"/>
        <v/>
      </c>
      <c r="B794" s="40"/>
      <c r="C794" s="40"/>
      <c r="D794" s="40"/>
      <c r="E794" s="40"/>
      <c r="F794"/>
      <c r="G794"/>
      <c r="H794"/>
      <c r="I794"/>
      <c r="J794"/>
      <c r="K794"/>
      <c r="L794"/>
      <c r="M794" s="37"/>
      <c r="N794" s="37"/>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s="37"/>
      <c r="BA794"/>
      <c r="BB794"/>
      <c r="BC794"/>
      <c r="BD794"/>
      <c r="BE794"/>
      <c r="BF794"/>
      <c r="BG794"/>
      <c r="BH794"/>
      <c r="BI794" s="37"/>
      <c r="BJ794"/>
      <c r="BK794"/>
      <c r="BL794"/>
      <c r="BM794"/>
      <c r="BN794"/>
      <c r="BO794"/>
      <c r="BP794"/>
      <c r="BQ794"/>
      <c r="BR794"/>
      <c r="BS794" s="41"/>
    </row>
    <row r="795" spans="1:71" x14ac:dyDescent="0.2">
      <c r="A795" s="40" t="str">
        <f t="shared" si="22"/>
        <v/>
      </c>
      <c r="B795" s="40"/>
      <c r="C795" s="40"/>
      <c r="D795" s="40"/>
      <c r="E795" s="40"/>
      <c r="F795"/>
      <c r="G795"/>
      <c r="H795"/>
      <c r="I795"/>
      <c r="J795"/>
      <c r="K795" s="37"/>
      <c r="L795"/>
      <c r="M795"/>
      <c r="N795"/>
      <c r="O795"/>
      <c r="P795"/>
      <c r="Q795"/>
      <c r="R795"/>
      <c r="S795"/>
      <c r="T795"/>
      <c r="U795"/>
      <c r="V795"/>
      <c r="W795"/>
      <c r="X795" s="37"/>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s="37"/>
      <c r="BJ795"/>
      <c r="BK795"/>
      <c r="BL795"/>
      <c r="BM795"/>
      <c r="BN795"/>
      <c r="BO795"/>
      <c r="BP795"/>
      <c r="BQ795"/>
      <c r="BR795"/>
      <c r="BS795" s="41"/>
    </row>
    <row r="796" spans="1:71" x14ac:dyDescent="0.2">
      <c r="A796" s="40" t="str">
        <f t="shared" si="22"/>
        <v/>
      </c>
      <c r="B796" s="40"/>
      <c r="C796" s="40"/>
      <c r="D796" s="40"/>
      <c r="E796" s="40"/>
      <c r="F796"/>
      <c r="G796"/>
      <c r="H796"/>
      <c r="I796" s="37"/>
      <c r="J796" s="37"/>
      <c r="K796" s="37"/>
      <c r="L796"/>
      <c r="M796" s="37"/>
      <c r="N796"/>
      <c r="O796"/>
      <c r="P796"/>
      <c r="Q796"/>
      <c r="R796"/>
      <c r="S796"/>
      <c r="T796"/>
      <c r="U796"/>
      <c r="V796"/>
      <c r="W796"/>
      <c r="X796" s="37"/>
      <c r="Y796"/>
      <c r="Z796"/>
      <c r="AA796"/>
      <c r="AB796"/>
      <c r="AC796"/>
      <c r="AD796"/>
      <c r="AE796" s="37"/>
      <c r="AF796"/>
      <c r="AG796"/>
      <c r="AH796" s="37"/>
      <c r="AI796" s="37"/>
      <c r="AJ796"/>
      <c r="AK796" s="37"/>
      <c r="AL796" s="37"/>
      <c r="AM796" s="37"/>
      <c r="AN796"/>
      <c r="AO796" s="37"/>
      <c r="AP796"/>
      <c r="AQ796"/>
      <c r="AR796" s="37"/>
      <c r="AS796" s="37"/>
      <c r="AT796" s="37"/>
      <c r="AU796"/>
      <c r="AV796" s="37"/>
      <c r="AW796" s="37"/>
      <c r="AX796" s="37"/>
      <c r="AY796" s="37"/>
      <c r="AZ796" s="37"/>
      <c r="BA796" s="37"/>
      <c r="BB796" s="37"/>
      <c r="BC796" s="37"/>
      <c r="BD796" s="37"/>
      <c r="BE796" s="37"/>
      <c r="BF796" s="37"/>
      <c r="BG796" s="37"/>
      <c r="BH796" s="37"/>
      <c r="BI796" s="37"/>
      <c r="BJ796"/>
      <c r="BK796" s="37"/>
      <c r="BL796" s="37"/>
      <c r="BM796" s="37"/>
      <c r="BN796"/>
      <c r="BO796"/>
      <c r="BP796"/>
      <c r="BQ796"/>
      <c r="BR796" s="37"/>
      <c r="BS796" s="41"/>
    </row>
    <row r="797" spans="1:71" x14ac:dyDescent="0.2">
      <c r="A797" s="40" t="str">
        <f t="shared" si="22"/>
        <v/>
      </c>
      <c r="B797" s="40"/>
      <c r="C797" s="40"/>
      <c r="D797" s="40"/>
      <c r="E797" s="40"/>
      <c r="F797"/>
      <c r="G797" s="37"/>
      <c r="H797" s="37"/>
      <c r="I797" s="37"/>
      <c r="J797" s="37"/>
      <c r="K797" s="37"/>
      <c r="L797" s="37"/>
      <c r="M797" s="37"/>
      <c r="N797" s="37"/>
      <c r="O797"/>
      <c r="P797"/>
      <c r="Q797"/>
      <c r="R797"/>
      <c r="S797"/>
      <c r="T797"/>
      <c r="U797"/>
      <c r="V797" s="37"/>
      <c r="W797" s="37"/>
      <c r="X797" s="37"/>
      <c r="Y797" s="37"/>
      <c r="Z797" s="37"/>
      <c r="AA797"/>
      <c r="AB797"/>
      <c r="AC797" s="37"/>
      <c r="AD79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c r="BO797" s="37"/>
      <c r="BP797"/>
      <c r="BQ797"/>
      <c r="BR797" s="37"/>
      <c r="BS797" s="41"/>
    </row>
    <row r="798" spans="1:71" x14ac:dyDescent="0.2">
      <c r="A798" s="40" t="str">
        <f t="shared" si="22"/>
        <v/>
      </c>
      <c r="B798" s="40"/>
      <c r="C798" s="40"/>
      <c r="D798" s="40"/>
      <c r="E798" s="40"/>
      <c r="F798"/>
      <c r="G798" s="37"/>
      <c r="H798"/>
      <c r="I798"/>
      <c r="J798"/>
      <c r="K798"/>
      <c r="L798"/>
      <c r="M798"/>
      <c r="N798" s="37"/>
      <c r="O798"/>
      <c r="P798"/>
      <c r="Q798"/>
      <c r="R798"/>
      <c r="S798"/>
      <c r="T798"/>
      <c r="U798"/>
      <c r="V798"/>
      <c r="W798"/>
      <c r="X798"/>
      <c r="Y798"/>
      <c r="Z798"/>
      <c r="AA798"/>
      <c r="AB798"/>
      <c r="AC798"/>
      <c r="AD798"/>
      <c r="AE798"/>
      <c r="AF798"/>
      <c r="AG798"/>
      <c r="AH798" s="37"/>
      <c r="AI798"/>
      <c r="AJ798"/>
      <c r="AK798"/>
      <c r="AL798" s="37"/>
      <c r="AM798" s="37"/>
      <c r="AN798"/>
      <c r="AO798"/>
      <c r="AP798"/>
      <c r="AQ798"/>
      <c r="AR798"/>
      <c r="AS798"/>
      <c r="AT798"/>
      <c r="AU798"/>
      <c r="AV798" s="37"/>
      <c r="AW798" s="37"/>
      <c r="AX798" s="37"/>
      <c r="AY798"/>
      <c r="AZ798" s="37"/>
      <c r="BA798" s="37"/>
      <c r="BB798"/>
      <c r="BC798" s="37"/>
      <c r="BD798" s="37"/>
      <c r="BE798" s="37"/>
      <c r="BF798"/>
      <c r="BG798"/>
      <c r="BH798"/>
      <c r="BI798" s="37"/>
      <c r="BJ798"/>
      <c r="BK798" s="37"/>
      <c r="BL798"/>
      <c r="BM798"/>
      <c r="BN798"/>
      <c r="BO798"/>
      <c r="BP798"/>
      <c r="BQ798"/>
      <c r="BR798" s="37"/>
      <c r="BS798" s="41"/>
    </row>
    <row r="799" spans="1:71" x14ac:dyDescent="0.2">
      <c r="A799" s="40" t="str">
        <f t="shared" si="22"/>
        <v/>
      </c>
      <c r="B799" s="40"/>
      <c r="C799" s="40"/>
      <c r="D799" s="40"/>
      <c r="E799" s="40"/>
      <c r="F799"/>
      <c r="G799" s="37"/>
      <c r="H799" s="37"/>
      <c r="I799" s="37"/>
      <c r="J799" s="37"/>
      <c r="K799" s="37"/>
      <c r="L799" s="37"/>
      <c r="M799" s="37"/>
      <c r="N799" s="37"/>
      <c r="O799" s="37"/>
      <c r="P799"/>
      <c r="Q799"/>
      <c r="R799" s="37"/>
      <c r="S799" s="37"/>
      <c r="T799"/>
      <c r="U799" s="37"/>
      <c r="V799" s="37"/>
      <c r="W799"/>
      <c r="X799" s="37"/>
      <c r="Y799" s="37"/>
      <c r="Z799" s="37"/>
      <c r="AA799"/>
      <c r="AB799"/>
      <c r="AC799" s="37"/>
      <c r="AD799"/>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c r="BO799" s="37"/>
      <c r="BP799"/>
      <c r="BQ799"/>
      <c r="BR799" s="37"/>
      <c r="BS799" s="41"/>
    </row>
    <row r="800" spans="1:71" x14ac:dyDescent="0.2">
      <c r="A800" s="40" t="str">
        <f t="shared" si="22"/>
        <v/>
      </c>
      <c r="B800" s="40"/>
      <c r="C800" s="40"/>
      <c r="D800" s="40"/>
      <c r="E800" s="40"/>
      <c r="F800" s="37"/>
      <c r="G800" s="37"/>
      <c r="H800" s="37"/>
      <c r="I800" s="37"/>
      <c r="J800" s="37"/>
      <c r="K800" s="37"/>
      <c r="L800" s="37"/>
      <c r="M800" s="37"/>
      <c r="N800" s="37"/>
      <c r="O800"/>
      <c r="P800"/>
      <c r="Q800" s="37"/>
      <c r="R800" s="37"/>
      <c r="S800" s="37"/>
      <c r="T800"/>
      <c r="U800" s="37"/>
      <c r="V800" s="37"/>
      <c r="W800"/>
      <c r="X800" s="37"/>
      <c r="Y800" s="37"/>
      <c r="Z800" s="37"/>
      <c r="AA800"/>
      <c r="AB800" s="37"/>
      <c r="AC800" s="37"/>
      <c r="AD800" s="37"/>
      <c r="AE800" s="37"/>
      <c r="AF800" s="37"/>
      <c r="AG800" s="37"/>
      <c r="AH800" s="37"/>
      <c r="AI800" s="37"/>
      <c r="AJ800"/>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c r="BO800"/>
      <c r="BP800"/>
      <c r="BQ800"/>
      <c r="BR800" s="37"/>
      <c r="BS800" s="41"/>
    </row>
    <row r="801" spans="1:71" x14ac:dyDescent="0.2">
      <c r="A801" s="40" t="str">
        <f t="shared" si="22"/>
        <v/>
      </c>
      <c r="B801" s="40"/>
      <c r="C801" s="40"/>
      <c r="D801" s="40"/>
      <c r="E801" s="40"/>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s="37"/>
      <c r="AY801"/>
      <c r="AZ801"/>
      <c r="BA801" s="37"/>
      <c r="BB801"/>
      <c r="BC801"/>
      <c r="BD801"/>
      <c r="BE801"/>
      <c r="BF801"/>
      <c r="BG801"/>
      <c r="BH801"/>
      <c r="BI801"/>
      <c r="BJ801"/>
      <c r="BK801"/>
      <c r="BL801"/>
      <c r="BM801"/>
      <c r="BN801"/>
      <c r="BO801"/>
      <c r="BP801"/>
      <c r="BQ801"/>
      <c r="BR801"/>
      <c r="BS801" s="41"/>
    </row>
    <row r="802" spans="1:71" x14ac:dyDescent="0.2">
      <c r="A802" s="40" t="str">
        <f t="shared" si="22"/>
        <v/>
      </c>
      <c r="B802" s="40"/>
      <c r="C802" s="40"/>
      <c r="D802" s="40"/>
      <c r="E802" s="54"/>
      <c r="F802" s="37"/>
      <c r="G802" s="37"/>
      <c r="H802" s="37"/>
      <c r="I802"/>
      <c r="J802"/>
      <c r="K802" s="37"/>
      <c r="L802" s="37"/>
      <c r="M802" s="37"/>
      <c r="N802" s="37"/>
      <c r="O802"/>
      <c r="P802"/>
      <c r="Q802"/>
      <c r="R802"/>
      <c r="S802"/>
      <c r="T802"/>
      <c r="U802"/>
      <c r="V802" s="37"/>
      <c r="W802"/>
      <c r="X802" s="37"/>
      <c r="Y802" s="37"/>
      <c r="Z802"/>
      <c r="AA802"/>
      <c r="AB802"/>
      <c r="AC802"/>
      <c r="AD802"/>
      <c r="AE802" s="37"/>
      <c r="AF802"/>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c r="BG802" s="37"/>
      <c r="BH802" s="37"/>
      <c r="BI802" s="37"/>
      <c r="BJ802"/>
      <c r="BK802" s="37"/>
      <c r="BL802" s="37"/>
      <c r="BM802" s="37"/>
      <c r="BN802"/>
      <c r="BO802"/>
      <c r="BP802"/>
      <c r="BQ802"/>
      <c r="BR802" s="37"/>
      <c r="BS802" s="41"/>
    </row>
    <row r="803" spans="1:71" x14ac:dyDescent="0.2">
      <c r="A803" s="40" t="str">
        <f t="shared" si="22"/>
        <v/>
      </c>
      <c r="B803" s="40"/>
      <c r="C803" s="40"/>
      <c r="D803" s="40"/>
      <c r="E803" s="40"/>
      <c r="F803"/>
      <c r="G803"/>
      <c r="H803" s="37"/>
      <c r="I803" s="37"/>
      <c r="J803" s="37"/>
      <c r="K803"/>
      <c r="L803"/>
      <c r="M803" s="37"/>
      <c r="N803" s="37"/>
      <c r="O803"/>
      <c r="P803"/>
      <c r="Q803"/>
      <c r="R803"/>
      <c r="S803" s="37"/>
      <c r="T803"/>
      <c r="U803"/>
      <c r="V803" s="37"/>
      <c r="W803"/>
      <c r="X803" s="37"/>
      <c r="Y803"/>
      <c r="Z803"/>
      <c r="AA803"/>
      <c r="AB803"/>
      <c r="AC803" s="37"/>
      <c r="AD803"/>
      <c r="AE803" s="37"/>
      <c r="AF803" s="37"/>
      <c r="AG803" s="37"/>
      <c r="AH803"/>
      <c r="AI803" s="37"/>
      <c r="AJ803" s="37"/>
      <c r="AK803"/>
      <c r="AL803" s="37"/>
      <c r="AM803" s="37"/>
      <c r="AN803"/>
      <c r="AO803" s="37"/>
      <c r="AP803" s="37"/>
      <c r="AQ803" s="37"/>
      <c r="AR803" s="37"/>
      <c r="AS803" s="37"/>
      <c r="AT803" s="37"/>
      <c r="AU803" s="37"/>
      <c r="AV803" s="37"/>
      <c r="AW803" s="37"/>
      <c r="AX803" s="37"/>
      <c r="AY803"/>
      <c r="AZ803" s="37"/>
      <c r="BA803" s="37"/>
      <c r="BB803" s="37"/>
      <c r="BC803" s="37"/>
      <c r="BD803" s="37"/>
      <c r="BE803" s="37"/>
      <c r="BF803"/>
      <c r="BG803" s="37"/>
      <c r="BH803" s="37"/>
      <c r="BI803" s="37"/>
      <c r="BJ803"/>
      <c r="BK803" s="37"/>
      <c r="BL803" s="37"/>
      <c r="BM803" s="37"/>
      <c r="BN803"/>
      <c r="BO803"/>
      <c r="BP803"/>
      <c r="BQ803"/>
      <c r="BR803" s="37"/>
      <c r="BS803" s="41"/>
    </row>
    <row r="804" spans="1:71" x14ac:dyDescent="0.2">
      <c r="A804" s="40" t="str">
        <f t="shared" si="22"/>
        <v/>
      </c>
      <c r="B804" s="40"/>
      <c r="C804" s="40"/>
      <c r="D804" s="40"/>
      <c r="E804" s="54"/>
      <c r="F804" s="37"/>
      <c r="G804" s="37"/>
      <c r="H804" s="37"/>
      <c r="I804" s="37"/>
      <c r="J804" s="37"/>
      <c r="K804" s="37"/>
      <c r="L804" s="37"/>
      <c r="M804" s="37"/>
      <c r="N804" s="37"/>
      <c r="O804"/>
      <c r="P804"/>
      <c r="Q804" s="37"/>
      <c r="R804" s="37"/>
      <c r="S804" s="37"/>
      <c r="T804"/>
      <c r="U804" s="37"/>
      <c r="V804" s="37"/>
      <c r="W804"/>
      <c r="X804" s="37"/>
      <c r="Y804"/>
      <c r="Z804" s="37"/>
      <c r="AA804"/>
      <c r="AB804"/>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c r="BO804"/>
      <c r="BP804"/>
      <c r="BQ804"/>
      <c r="BR804" s="37"/>
      <c r="BS804" s="41"/>
    </row>
    <row r="805" spans="1:71" x14ac:dyDescent="0.2">
      <c r="A805" s="40" t="str">
        <f t="shared" si="22"/>
        <v/>
      </c>
      <c r="B805" s="40"/>
      <c r="C805" s="40"/>
      <c r="D805" s="40"/>
      <c r="E805" s="40"/>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s="37"/>
      <c r="AQ805"/>
      <c r="AR805"/>
      <c r="AS805"/>
      <c r="AT805"/>
      <c r="AU805"/>
      <c r="AV805"/>
      <c r="AW805"/>
      <c r="AX805"/>
      <c r="AY805"/>
      <c r="AZ805"/>
      <c r="BA805"/>
      <c r="BB805"/>
      <c r="BC805"/>
      <c r="BD805"/>
      <c r="BE805"/>
      <c r="BF805"/>
      <c r="BG805"/>
      <c r="BH805"/>
      <c r="BI805"/>
      <c r="BJ805"/>
      <c r="BK805"/>
      <c r="BL805"/>
      <c r="BM805"/>
      <c r="BN805"/>
      <c r="BO805"/>
      <c r="BP805"/>
      <c r="BQ805"/>
      <c r="BR805"/>
      <c r="BS805" s="41"/>
    </row>
    <row r="806" spans="1:71" x14ac:dyDescent="0.2">
      <c r="A806" s="40" t="str">
        <f t="shared" si="22"/>
        <v/>
      </c>
      <c r="B806" s="40"/>
      <c r="C806" s="40"/>
      <c r="D806" s="40"/>
      <c r="E806" s="54"/>
      <c r="F806"/>
      <c r="G806" s="37"/>
      <c r="H806" s="37"/>
      <c r="I806" s="37"/>
      <c r="J806" s="37"/>
      <c r="K806" s="37"/>
      <c r="L806"/>
      <c r="M806" s="37"/>
      <c r="N806" s="37"/>
      <c r="O806"/>
      <c r="P806"/>
      <c r="Q806" s="37"/>
      <c r="R806" s="37"/>
      <c r="S806" s="37"/>
      <c r="T806" s="37"/>
      <c r="U806" s="37"/>
      <c r="V806" s="37"/>
      <c r="W806" s="37"/>
      <c r="X806" s="37"/>
      <c r="Y806"/>
      <c r="Z806" s="37"/>
      <c r="AA806"/>
      <c r="AB806"/>
      <c r="AC806" s="37"/>
      <c r="AD806"/>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c r="BO806" s="37"/>
      <c r="BP806"/>
      <c r="BQ806"/>
      <c r="BR806" s="37"/>
      <c r="BS806" s="41"/>
    </row>
    <row r="807" spans="1:71" x14ac:dyDescent="0.2">
      <c r="A807" s="40" t="str">
        <f t="shared" si="22"/>
        <v/>
      </c>
      <c r="B807" s="40"/>
      <c r="C807" s="40"/>
      <c r="D807" s="40"/>
      <c r="E807" s="40"/>
      <c r="F807"/>
      <c r="G807"/>
      <c r="H807"/>
      <c r="I807"/>
      <c r="J807"/>
      <c r="K807"/>
      <c r="L807"/>
      <c r="M807" s="37"/>
      <c r="N807" s="3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s="41"/>
    </row>
    <row r="808" spans="1:71" x14ac:dyDescent="0.2">
      <c r="A808" s="40" t="str">
        <f t="shared" si="22"/>
        <v/>
      </c>
      <c r="B808" s="40"/>
      <c r="C808" s="40"/>
      <c r="D808" s="40"/>
      <c r="E808" s="40"/>
      <c r="F808"/>
      <c r="G808"/>
      <c r="H808"/>
      <c r="I808" s="37"/>
      <c r="J808" s="37"/>
      <c r="K808"/>
      <c r="L808"/>
      <c r="M808"/>
      <c r="N808" s="37"/>
      <c r="O808"/>
      <c r="P808"/>
      <c r="Q808"/>
      <c r="R808"/>
      <c r="S808"/>
      <c r="T808"/>
      <c r="U808"/>
      <c r="V808" s="37"/>
      <c r="W808"/>
      <c r="X808"/>
      <c r="Y808"/>
      <c r="Z808"/>
      <c r="AA808"/>
      <c r="AB808"/>
      <c r="AC808"/>
      <c r="AD808"/>
      <c r="AE808"/>
      <c r="AF808" s="37"/>
      <c r="AG808"/>
      <c r="AH808"/>
      <c r="AI808" s="37"/>
      <c r="AJ808" s="37"/>
      <c r="AK808"/>
      <c r="AL808"/>
      <c r="AM808" s="37"/>
      <c r="AN808"/>
      <c r="AO808"/>
      <c r="AP808"/>
      <c r="AQ808"/>
      <c r="AR808"/>
      <c r="AS808" s="37"/>
      <c r="AT808"/>
      <c r="AU808"/>
      <c r="AV808"/>
      <c r="AW808"/>
      <c r="AX808"/>
      <c r="AY808"/>
      <c r="AZ808"/>
      <c r="BA808"/>
      <c r="BB808"/>
      <c r="BC808"/>
      <c r="BD808" s="37"/>
      <c r="BE808"/>
      <c r="BF808"/>
      <c r="BG808"/>
      <c r="BH808"/>
      <c r="BI808" s="37"/>
      <c r="BJ808"/>
      <c r="BK808"/>
      <c r="BL808"/>
      <c r="BM808" s="37"/>
      <c r="BN808"/>
      <c r="BO808"/>
      <c r="BP808"/>
      <c r="BQ808"/>
      <c r="BR808"/>
      <c r="BS808" s="41"/>
    </row>
    <row r="809" spans="1:71" x14ac:dyDescent="0.2">
      <c r="A809" s="40" t="str">
        <f t="shared" si="22"/>
        <v/>
      </c>
      <c r="B809" s="40"/>
      <c r="C809" s="40"/>
      <c r="D809" s="40"/>
      <c r="E809" s="40"/>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s="37"/>
      <c r="AU809"/>
      <c r="AV809"/>
      <c r="AW809"/>
      <c r="AX809"/>
      <c r="AY809"/>
      <c r="AZ809"/>
      <c r="BA809"/>
      <c r="BB809"/>
      <c r="BC809"/>
      <c r="BD809"/>
      <c r="BE809"/>
      <c r="BF809"/>
      <c r="BG809"/>
      <c r="BH809"/>
      <c r="BI809"/>
      <c r="BJ809"/>
      <c r="BK809"/>
      <c r="BL809"/>
      <c r="BM809"/>
      <c r="BN809"/>
      <c r="BO809"/>
      <c r="BP809"/>
      <c r="BQ809"/>
      <c r="BR809"/>
      <c r="BS809" s="41"/>
    </row>
    <row r="810" spans="1:71" x14ac:dyDescent="0.2">
      <c r="A810" s="40" t="str">
        <f t="shared" si="22"/>
        <v/>
      </c>
      <c r="B810" s="40"/>
      <c r="C810" s="40"/>
      <c r="D810" s="40"/>
      <c r="E810" s="40"/>
      <c r="F810"/>
      <c r="G810" s="37"/>
      <c r="H810"/>
      <c r="I810"/>
      <c r="J810"/>
      <c r="K810" s="37"/>
      <c r="L810"/>
      <c r="M810"/>
      <c r="N810"/>
      <c r="O810"/>
      <c r="P810"/>
      <c r="Q810"/>
      <c r="R810"/>
      <c r="S810"/>
      <c r="T810"/>
      <c r="U810"/>
      <c r="V810"/>
      <c r="W810"/>
      <c r="X810" s="37"/>
      <c r="Y810"/>
      <c r="Z810"/>
      <c r="AA810"/>
      <c r="AB810"/>
      <c r="AC810" s="37"/>
      <c r="AD810"/>
      <c r="AE810"/>
      <c r="AF810"/>
      <c r="AG810"/>
      <c r="AH810"/>
      <c r="AI810" s="37"/>
      <c r="AJ810"/>
      <c r="AK810"/>
      <c r="AL810"/>
      <c r="AM810" s="37"/>
      <c r="AN810"/>
      <c r="AO810"/>
      <c r="AP810"/>
      <c r="AQ810"/>
      <c r="AR810"/>
      <c r="AS810" s="37"/>
      <c r="AT810"/>
      <c r="AU810"/>
      <c r="AV810" s="37"/>
      <c r="AW810" s="37"/>
      <c r="AX810"/>
      <c r="AY810"/>
      <c r="AZ810"/>
      <c r="BA810"/>
      <c r="BB810"/>
      <c r="BC810"/>
      <c r="BD810"/>
      <c r="BE810"/>
      <c r="BF810"/>
      <c r="BG810"/>
      <c r="BH810"/>
      <c r="BI810" s="37"/>
      <c r="BJ810"/>
      <c r="BK810"/>
      <c r="BL810"/>
      <c r="BM810" s="37"/>
      <c r="BN810"/>
      <c r="BO810"/>
      <c r="BP810"/>
      <c r="BQ810"/>
      <c r="BR810" s="37"/>
      <c r="BS810" s="41"/>
    </row>
    <row r="811" spans="1:71" x14ac:dyDescent="0.2">
      <c r="A811" s="40" t="str">
        <f t="shared" si="22"/>
        <v/>
      </c>
      <c r="B811" s="40"/>
      <c r="C811" s="40"/>
      <c r="D811" s="40"/>
      <c r="E811" s="40"/>
      <c r="F811"/>
      <c r="G811"/>
      <c r="H811"/>
      <c r="I811"/>
      <c r="J811"/>
      <c r="K811"/>
      <c r="L811"/>
      <c r="M811"/>
      <c r="N811"/>
      <c r="O811"/>
      <c r="P811"/>
      <c r="Q811"/>
      <c r="R811"/>
      <c r="S811"/>
      <c r="T811"/>
      <c r="U811"/>
      <c r="V811"/>
      <c r="W811" s="37"/>
      <c r="X811"/>
      <c r="Y811"/>
      <c r="Z811"/>
      <c r="AA811"/>
      <c r="AB811"/>
      <c r="AC811"/>
      <c r="AD811"/>
      <c r="AE811"/>
      <c r="AF811"/>
      <c r="AG811"/>
      <c r="AH811"/>
      <c r="AI811"/>
      <c r="AJ811"/>
      <c r="AK811"/>
      <c r="AL811"/>
      <c r="AM811"/>
      <c r="AN811"/>
      <c r="AO811"/>
      <c r="AP811"/>
      <c r="AQ811"/>
      <c r="AR811"/>
      <c r="AS811"/>
      <c r="AT811"/>
      <c r="AU811"/>
      <c r="AV811"/>
      <c r="AW811" s="37"/>
      <c r="AX811"/>
      <c r="AY811"/>
      <c r="AZ811"/>
      <c r="BA811"/>
      <c r="BB811"/>
      <c r="BC811"/>
      <c r="BD811"/>
      <c r="BE811" s="37"/>
      <c r="BF811"/>
      <c r="BG811"/>
      <c r="BH811"/>
      <c r="BI811"/>
      <c r="BJ811"/>
      <c r="BK811" s="37"/>
      <c r="BL811"/>
      <c r="BM811"/>
      <c r="BN811"/>
      <c r="BO811"/>
      <c r="BP811"/>
      <c r="BQ811"/>
      <c r="BR811"/>
      <c r="BS811" s="41"/>
    </row>
    <row r="812" spans="1:71" x14ac:dyDescent="0.2">
      <c r="A812" s="40" t="str">
        <f t="shared" si="22"/>
        <v/>
      </c>
      <c r="B812" s="40"/>
      <c r="C812" s="40"/>
      <c r="D812" s="40"/>
      <c r="E812" s="40"/>
      <c r="F812"/>
      <c r="G812"/>
      <c r="H812"/>
      <c r="I812"/>
      <c r="J812"/>
      <c r="K812"/>
      <c r="L812"/>
      <c r="M812"/>
      <c r="N812"/>
      <c r="O812"/>
      <c r="P812"/>
      <c r="Q812"/>
      <c r="R812"/>
      <c r="S812"/>
      <c r="T812"/>
      <c r="U812"/>
      <c r="V812"/>
      <c r="W812"/>
      <c r="X812"/>
      <c r="Y812"/>
      <c r="Z812"/>
      <c r="AA812"/>
      <c r="AB812"/>
      <c r="AC812"/>
      <c r="AD812"/>
      <c r="AE812"/>
      <c r="AF812"/>
      <c r="AG812"/>
      <c r="AH812"/>
      <c r="AI812"/>
      <c r="AJ812" s="37"/>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s="41"/>
    </row>
    <row r="813" spans="1:71" x14ac:dyDescent="0.2">
      <c r="A813" s="40" t="str">
        <f t="shared" si="22"/>
        <v/>
      </c>
      <c r="B813" s="40"/>
      <c r="C813" s="40"/>
      <c r="D813" s="40"/>
      <c r="E813" s="40"/>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s="37"/>
      <c r="AQ813"/>
      <c r="AR813"/>
      <c r="AS813"/>
      <c r="AT813"/>
      <c r="AU813"/>
      <c r="AV813" s="37"/>
      <c r="AW813"/>
      <c r="AX813"/>
      <c r="AY813"/>
      <c r="AZ813" s="37"/>
      <c r="BA813" s="37"/>
      <c r="BB813"/>
      <c r="BC813"/>
      <c r="BD813"/>
      <c r="BE813"/>
      <c r="BF813"/>
      <c r="BG813"/>
      <c r="BH813"/>
      <c r="BI813" s="37"/>
      <c r="BJ813"/>
      <c r="BK813" s="37"/>
      <c r="BL813"/>
      <c r="BM813" s="37"/>
      <c r="BN813"/>
      <c r="BO813"/>
      <c r="BP813"/>
      <c r="BQ813"/>
      <c r="BR813"/>
      <c r="BS813" s="41"/>
    </row>
    <row r="814" spans="1:71" x14ac:dyDescent="0.2">
      <c r="A814" s="40" t="str">
        <f t="shared" si="22"/>
        <v/>
      </c>
      <c r="B814" s="40"/>
      <c r="C814" s="40"/>
      <c r="D814" s="40"/>
      <c r="E814" s="40"/>
      <c r="F814"/>
      <c r="G814"/>
      <c r="H814"/>
      <c r="I814"/>
      <c r="J814"/>
      <c r="K814"/>
      <c r="L814"/>
      <c r="M814"/>
      <c r="N814"/>
      <c r="O814"/>
      <c r="P814"/>
      <c r="Q814"/>
      <c r="R814"/>
      <c r="S814" s="37"/>
      <c r="T814"/>
      <c r="U814"/>
      <c r="V814"/>
      <c r="W814"/>
      <c r="X814"/>
      <c r="Y814" s="37"/>
      <c r="Z814"/>
      <c r="AA814"/>
      <c r="AB814"/>
      <c r="AC814"/>
      <c r="AD814"/>
      <c r="AE814"/>
      <c r="AF814"/>
      <c r="AG814"/>
      <c r="AH814"/>
      <c r="AI814"/>
      <c r="AJ814" s="37"/>
      <c r="AK814"/>
      <c r="AL814"/>
      <c r="AM814" s="37"/>
      <c r="AN814"/>
      <c r="AO814" s="37"/>
      <c r="AP814" s="37"/>
      <c r="AQ814"/>
      <c r="AR814" s="37"/>
      <c r="AS814" s="37"/>
      <c r="AT814" s="37"/>
      <c r="AU814"/>
      <c r="AV814"/>
      <c r="AW814"/>
      <c r="AX814" s="37"/>
      <c r="AY814"/>
      <c r="AZ814" s="37"/>
      <c r="BA814" s="37"/>
      <c r="BB814" s="37"/>
      <c r="BC814" s="37"/>
      <c r="BD814" s="37"/>
      <c r="BE814" s="37"/>
      <c r="BF814" s="37"/>
      <c r="BG814" s="37"/>
      <c r="BH814"/>
      <c r="BI814" s="37"/>
      <c r="BJ814"/>
      <c r="BK814"/>
      <c r="BL814"/>
      <c r="BM814" s="37"/>
      <c r="BN814"/>
      <c r="BO814"/>
      <c r="BP814"/>
      <c r="BQ814"/>
      <c r="BR814" s="37"/>
      <c r="BS814" s="41"/>
    </row>
    <row r="815" spans="1:71" x14ac:dyDescent="0.2">
      <c r="A815" s="40" t="str">
        <f t="shared" si="22"/>
        <v/>
      </c>
      <c r="B815" s="40"/>
      <c r="C815" s="40"/>
      <c r="D815" s="40"/>
      <c r="E815" s="40"/>
      <c r="F815"/>
      <c r="G815"/>
      <c r="H815"/>
      <c r="I815" s="37"/>
      <c r="J815" s="37"/>
      <c r="K815" s="37"/>
      <c r="L815"/>
      <c r="M815"/>
      <c r="N815" s="37"/>
      <c r="O815"/>
      <c r="P815"/>
      <c r="Q815"/>
      <c r="R815"/>
      <c r="S815"/>
      <c r="T815"/>
      <c r="U815"/>
      <c r="V815"/>
      <c r="W815"/>
      <c r="X815"/>
      <c r="Y815"/>
      <c r="Z815"/>
      <c r="AA815"/>
      <c r="AB815"/>
      <c r="AC815"/>
      <c r="AD815"/>
      <c r="AE815"/>
      <c r="AF815"/>
      <c r="AG815" s="37"/>
      <c r="AH815"/>
      <c r="AI815"/>
      <c r="AJ815"/>
      <c r="AK815"/>
      <c r="AL815"/>
      <c r="AM815" s="37"/>
      <c r="AN815"/>
      <c r="AO815" s="37"/>
      <c r="AP815"/>
      <c r="AQ815"/>
      <c r="AR815" s="37"/>
      <c r="AS815"/>
      <c r="AT815"/>
      <c r="AU815"/>
      <c r="AV815"/>
      <c r="AW815"/>
      <c r="AX815" s="37"/>
      <c r="AY815"/>
      <c r="AZ815" s="37"/>
      <c r="BA815"/>
      <c r="BB815"/>
      <c r="BC815"/>
      <c r="BD815"/>
      <c r="BE815"/>
      <c r="BF815" s="37"/>
      <c r="BG815" s="37"/>
      <c r="BH815"/>
      <c r="BI815" s="37"/>
      <c r="BJ815"/>
      <c r="BK815" s="37"/>
      <c r="BL815"/>
      <c r="BM815" s="37"/>
      <c r="BN815"/>
      <c r="BO815"/>
      <c r="BP815"/>
      <c r="BQ815"/>
      <c r="BR815" s="37"/>
      <c r="BS815" s="41"/>
    </row>
    <row r="816" spans="1:71" x14ac:dyDescent="0.2">
      <c r="A816" s="40" t="str">
        <f t="shared" si="22"/>
        <v/>
      </c>
      <c r="B816" s="40"/>
      <c r="C816" s="40"/>
      <c r="D816" s="40"/>
      <c r="E816" s="40"/>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s="37"/>
      <c r="AY816"/>
      <c r="AZ816"/>
      <c r="BA816"/>
      <c r="BB816"/>
      <c r="BC816"/>
      <c r="BD816"/>
      <c r="BE816"/>
      <c r="BF816"/>
      <c r="BG816"/>
      <c r="BH816"/>
      <c r="BI816"/>
      <c r="BJ816"/>
      <c r="BK816"/>
      <c r="BL816"/>
      <c r="BM816"/>
      <c r="BN816"/>
      <c r="BO816"/>
      <c r="BP816"/>
      <c r="BQ816"/>
      <c r="BR816"/>
      <c r="BS816" s="41"/>
    </row>
    <row r="817" spans="1:71" x14ac:dyDescent="0.2">
      <c r="A817" s="40" t="str">
        <f t="shared" si="22"/>
        <v/>
      </c>
      <c r="B817" s="40"/>
      <c r="C817" s="40"/>
      <c r="D817" s="40"/>
      <c r="E817" s="40"/>
      <c r="F817"/>
      <c r="G817"/>
      <c r="H817"/>
      <c r="I817"/>
      <c r="J817"/>
      <c r="K817"/>
      <c r="L817"/>
      <c r="M817"/>
      <c r="N817"/>
      <c r="O817"/>
      <c r="P817"/>
      <c r="Q817"/>
      <c r="R817"/>
      <c r="S817" s="37"/>
      <c r="T817"/>
      <c r="U817"/>
      <c r="V817"/>
      <c r="W817"/>
      <c r="X817"/>
      <c r="Y817" s="37"/>
      <c r="Z817"/>
      <c r="AA817"/>
      <c r="AB817"/>
      <c r="AC817"/>
      <c r="AD817"/>
      <c r="AE817"/>
      <c r="AF817" s="37"/>
      <c r="AG817"/>
      <c r="AH817"/>
      <c r="AI817"/>
      <c r="AJ817" s="37"/>
      <c r="AK817"/>
      <c r="AL817"/>
      <c r="AM817"/>
      <c r="AN817"/>
      <c r="AO817"/>
      <c r="AP817" s="37"/>
      <c r="AQ817"/>
      <c r="AR817" s="37"/>
      <c r="AS817" s="37"/>
      <c r="AT817" s="37"/>
      <c r="AU817"/>
      <c r="AV817" s="37"/>
      <c r="AW817" s="37"/>
      <c r="AX817"/>
      <c r="AY817"/>
      <c r="AZ817" s="37"/>
      <c r="BA817"/>
      <c r="BB817" s="37"/>
      <c r="BC817" s="37"/>
      <c r="BD817" s="37"/>
      <c r="BE817" s="37"/>
      <c r="BF817" s="37"/>
      <c r="BG817" s="37"/>
      <c r="BH817"/>
      <c r="BI817" s="37"/>
      <c r="BJ817" s="37"/>
      <c r="BK817" s="37"/>
      <c r="BL817"/>
      <c r="BM817" s="37"/>
      <c r="BN817"/>
      <c r="BO817"/>
      <c r="BP817"/>
      <c r="BQ817"/>
      <c r="BR817" s="37"/>
      <c r="BS817" s="41"/>
    </row>
    <row r="818" spans="1:71" x14ac:dyDescent="0.2">
      <c r="A818" s="40" t="str">
        <f t="shared" si="22"/>
        <v/>
      </c>
      <c r="B818" s="40"/>
      <c r="C818" s="40"/>
      <c r="D818" s="40"/>
      <c r="E818" s="40"/>
      <c r="F818"/>
      <c r="G818"/>
      <c r="H818"/>
      <c r="I818"/>
      <c r="J818" s="37"/>
      <c r="K818" s="37"/>
      <c r="L818"/>
      <c r="M818"/>
      <c r="N818" s="37"/>
      <c r="O818"/>
      <c r="P818"/>
      <c r="Q818"/>
      <c r="R818"/>
      <c r="S818"/>
      <c r="T818"/>
      <c r="U818"/>
      <c r="V818"/>
      <c r="W818"/>
      <c r="X818"/>
      <c r="Y818"/>
      <c r="Z818"/>
      <c r="AA818"/>
      <c r="AB818"/>
      <c r="AC818"/>
      <c r="AD818"/>
      <c r="AE818"/>
      <c r="AF818"/>
      <c r="AG818"/>
      <c r="AH818"/>
      <c r="AI818"/>
      <c r="AJ818"/>
      <c r="AK818"/>
      <c r="AL818" s="37"/>
      <c r="AM818" s="37"/>
      <c r="AN818"/>
      <c r="AO818" s="37"/>
      <c r="AP818"/>
      <c r="AQ818" s="37"/>
      <c r="AR818" s="37"/>
      <c r="AS818" s="37"/>
      <c r="AT818" s="37"/>
      <c r="AU818"/>
      <c r="AV818"/>
      <c r="AW818" s="37"/>
      <c r="AX818" s="37"/>
      <c r="AY818"/>
      <c r="AZ818" s="37"/>
      <c r="BA818" s="37"/>
      <c r="BB818" s="37"/>
      <c r="BC818" s="37"/>
      <c r="BD818"/>
      <c r="BE818" s="37"/>
      <c r="BF818"/>
      <c r="BG818"/>
      <c r="BH818"/>
      <c r="BI818"/>
      <c r="BJ818"/>
      <c r="BK818" s="37"/>
      <c r="BL818"/>
      <c r="BM818" s="37"/>
      <c r="BN818"/>
      <c r="BO818"/>
      <c r="BP818"/>
      <c r="BQ818"/>
      <c r="BR818" s="37"/>
      <c r="BS818" s="41"/>
    </row>
    <row r="819" spans="1:71" x14ac:dyDescent="0.2">
      <c r="A819" s="40" t="str">
        <f t="shared" si="22"/>
        <v/>
      </c>
      <c r="B819" s="40"/>
      <c r="C819" s="40"/>
      <c r="D819" s="40"/>
      <c r="E819" s="40"/>
      <c r="F819"/>
      <c r="G819"/>
      <c r="H819" s="37"/>
      <c r="I819"/>
      <c r="J819"/>
      <c r="K819"/>
      <c r="L819"/>
      <c r="M819"/>
      <c r="N819"/>
      <c r="O819"/>
      <c r="P819"/>
      <c r="Q819"/>
      <c r="R819"/>
      <c r="S819"/>
      <c r="T819"/>
      <c r="U819"/>
      <c r="V819"/>
      <c r="W819"/>
      <c r="X819"/>
      <c r="Y819"/>
      <c r="Z819"/>
      <c r="AA819"/>
      <c r="AB819"/>
      <c r="AC819"/>
      <c r="AD819"/>
      <c r="AE819"/>
      <c r="AF819"/>
      <c r="AG819"/>
      <c r="AH819" s="37"/>
      <c r="AI819"/>
      <c r="AJ819"/>
      <c r="AK819"/>
      <c r="AL819"/>
      <c r="AM819"/>
      <c r="AN819"/>
      <c r="AO819"/>
      <c r="AP819"/>
      <c r="AQ819"/>
      <c r="AR819"/>
      <c r="AS819"/>
      <c r="AT819"/>
      <c r="AU819"/>
      <c r="AV819"/>
      <c r="AW819" s="37"/>
      <c r="AX819"/>
      <c r="AY819"/>
      <c r="AZ819" s="37"/>
      <c r="BA819" s="37"/>
      <c r="BB819"/>
      <c r="BC819"/>
      <c r="BD819" s="37"/>
      <c r="BE819"/>
      <c r="BF819"/>
      <c r="BG819" s="37"/>
      <c r="BH819"/>
      <c r="BI819" s="37"/>
      <c r="BJ819"/>
      <c r="BK819"/>
      <c r="BL819"/>
      <c r="BM819" s="37"/>
      <c r="BN819"/>
      <c r="BO819"/>
      <c r="BP819"/>
      <c r="BQ819"/>
      <c r="BR819"/>
      <c r="BS819" s="41"/>
    </row>
    <row r="820" spans="1:71" x14ac:dyDescent="0.2">
      <c r="A820" s="40" t="str">
        <f t="shared" si="22"/>
        <v/>
      </c>
      <c r="B820" s="40"/>
      <c r="C820" s="40"/>
      <c r="D820" s="40"/>
      <c r="E820" s="40"/>
      <c r="F820"/>
      <c r="G820"/>
      <c r="H820" s="37"/>
      <c r="I820"/>
      <c r="J820"/>
      <c r="K820"/>
      <c r="L820"/>
      <c r="M820" s="37"/>
      <c r="N820"/>
      <c r="O820"/>
      <c r="P820"/>
      <c r="Q820"/>
      <c r="R820"/>
      <c r="S820"/>
      <c r="T820"/>
      <c r="U820"/>
      <c r="V820"/>
      <c r="W820"/>
      <c r="X820"/>
      <c r="Y820"/>
      <c r="Z820"/>
      <c r="AA820"/>
      <c r="AB820"/>
      <c r="AC820"/>
      <c r="AD820"/>
      <c r="AE820" s="37"/>
      <c r="AF820"/>
      <c r="AG820"/>
      <c r="AH820"/>
      <c r="AI820"/>
      <c r="AJ820"/>
      <c r="AK820"/>
      <c r="AL820"/>
      <c r="AM820"/>
      <c r="AN820"/>
      <c r="AO820"/>
      <c r="AP820"/>
      <c r="AQ820"/>
      <c r="AR820"/>
      <c r="AS820"/>
      <c r="AT820"/>
      <c r="AU820"/>
      <c r="AV820" s="37"/>
      <c r="AW820" s="37"/>
      <c r="AX820"/>
      <c r="AY820"/>
      <c r="AZ820"/>
      <c r="BA820"/>
      <c r="BB820"/>
      <c r="BC820"/>
      <c r="BD820" s="37"/>
      <c r="BE820" s="37"/>
      <c r="BF820"/>
      <c r="BG820"/>
      <c r="BH820"/>
      <c r="BI820" s="37"/>
      <c r="BJ820"/>
      <c r="BK820"/>
      <c r="BL820"/>
      <c r="BM820"/>
      <c r="BN820"/>
      <c r="BO820"/>
      <c r="BP820"/>
      <c r="BQ820"/>
      <c r="BR820"/>
      <c r="BS820" s="41"/>
    </row>
    <row r="821" spans="1:71" x14ac:dyDescent="0.2">
      <c r="A821" s="40" t="str">
        <f t="shared" si="22"/>
        <v/>
      </c>
      <c r="B821" s="40"/>
      <c r="C821" s="40"/>
      <c r="D821" s="40"/>
      <c r="E821" s="40"/>
      <c r="F821"/>
      <c r="G821"/>
      <c r="H821"/>
      <c r="I821"/>
      <c r="J821"/>
      <c r="K821"/>
      <c r="L821" s="37"/>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c r="AV821"/>
      <c r="AW821" s="37"/>
      <c r="AX821"/>
      <c r="AY821"/>
      <c r="AZ821" s="37"/>
      <c r="BA821" s="37"/>
      <c r="BB821"/>
      <c r="BC821" s="37"/>
      <c r="BD821"/>
      <c r="BE821" s="37"/>
      <c r="BF821"/>
      <c r="BG821"/>
      <c r="BH821"/>
      <c r="BI821"/>
      <c r="BJ821"/>
      <c r="BK821" s="37"/>
      <c r="BL821"/>
      <c r="BM821"/>
      <c r="BN821"/>
      <c r="BO821"/>
      <c r="BP821"/>
      <c r="BQ821"/>
      <c r="BR821"/>
      <c r="BS821" s="41"/>
    </row>
    <row r="822" spans="1:71" x14ac:dyDescent="0.2">
      <c r="A822" s="40" t="str">
        <f t="shared" si="22"/>
        <v/>
      </c>
      <c r="B822" s="40"/>
      <c r="C822" s="40"/>
      <c r="D822" s="40"/>
      <c r="E822" s="40"/>
      <c r="F822"/>
      <c r="G822"/>
      <c r="H822"/>
      <c r="I822"/>
      <c r="J822"/>
      <c r="K822" s="37"/>
      <c r="L822"/>
      <c r="M822"/>
      <c r="N822"/>
      <c r="O822"/>
      <c r="P822"/>
      <c r="Q822"/>
      <c r="R822"/>
      <c r="S822"/>
      <c r="T822"/>
      <c r="U822"/>
      <c r="V822" s="37"/>
      <c r="W822"/>
      <c r="X822" s="37"/>
      <c r="Y822"/>
      <c r="Z822"/>
      <c r="AA822"/>
      <c r="AB822"/>
      <c r="AC822"/>
      <c r="AD822"/>
      <c r="AE822"/>
      <c r="AF822"/>
      <c r="AG822"/>
      <c r="AH822"/>
      <c r="AI822"/>
      <c r="AJ822"/>
      <c r="AK822"/>
      <c r="AL822"/>
      <c r="AM822"/>
      <c r="AN822"/>
      <c r="AO822"/>
      <c r="AP822"/>
      <c r="AQ822"/>
      <c r="AR822" s="37"/>
      <c r="AS822" s="37"/>
      <c r="AT822"/>
      <c r="AU822"/>
      <c r="AV822"/>
      <c r="AW822"/>
      <c r="AX822"/>
      <c r="AY822"/>
      <c r="AZ822"/>
      <c r="BA822"/>
      <c r="BB822"/>
      <c r="BC822"/>
      <c r="BD822"/>
      <c r="BE822"/>
      <c r="BF822"/>
      <c r="BG822"/>
      <c r="BH822"/>
      <c r="BI822" s="37"/>
      <c r="BJ822"/>
      <c r="BK822"/>
      <c r="BL822"/>
      <c r="BM822" s="37"/>
      <c r="BN822"/>
      <c r="BO822"/>
      <c r="BP822"/>
      <c r="BQ822"/>
      <c r="BR822"/>
      <c r="BS822" s="41"/>
    </row>
    <row r="823" spans="1:71" x14ac:dyDescent="0.2">
      <c r="A823" s="40" t="str">
        <f t="shared" si="22"/>
        <v/>
      </c>
      <c r="B823" s="40"/>
      <c r="C823" s="40"/>
      <c r="D823" s="40"/>
      <c r="E823" s="40"/>
      <c r="F823"/>
      <c r="G823"/>
      <c r="H823"/>
      <c r="I823"/>
      <c r="J823"/>
      <c r="K823"/>
      <c r="L823"/>
      <c r="M823"/>
      <c r="N823"/>
      <c r="O823"/>
      <c r="P823"/>
      <c r="Q823"/>
      <c r="R823"/>
      <c r="S823"/>
      <c r="T823"/>
      <c r="U823"/>
      <c r="V823"/>
      <c r="W823"/>
      <c r="X823"/>
      <c r="Y823"/>
      <c r="Z823"/>
      <c r="AA823"/>
      <c r="AB823"/>
      <c r="AC823"/>
      <c r="AD823"/>
      <c r="AE823"/>
      <c r="AF823"/>
      <c r="AG823"/>
      <c r="AH823"/>
      <c r="AI823"/>
      <c r="AJ823" s="37"/>
      <c r="AK823"/>
      <c r="AL823"/>
      <c r="AM823" s="37"/>
      <c r="AN823"/>
      <c r="AO823"/>
      <c r="AP823"/>
      <c r="AQ823"/>
      <c r="AR823"/>
      <c r="AS823"/>
      <c r="AT823"/>
      <c r="AU823"/>
      <c r="AV823"/>
      <c r="AW823"/>
      <c r="AX823"/>
      <c r="AY823"/>
      <c r="AZ823" s="37"/>
      <c r="BA823"/>
      <c r="BB823"/>
      <c r="BC823" s="37"/>
      <c r="BD823"/>
      <c r="BE823"/>
      <c r="BF823"/>
      <c r="BG823"/>
      <c r="BH823"/>
      <c r="BI823" s="37"/>
      <c r="BJ823"/>
      <c r="BK823"/>
      <c r="BL823"/>
      <c r="BM823"/>
      <c r="BN823"/>
      <c r="BO823"/>
      <c r="BP823"/>
      <c r="BQ823"/>
      <c r="BR823"/>
      <c r="BS823" s="41"/>
    </row>
    <row r="824" spans="1:71" x14ac:dyDescent="0.2">
      <c r="A824" s="40" t="str">
        <f t="shared" si="22"/>
        <v/>
      </c>
      <c r="B824" s="40"/>
      <c r="C824" s="40"/>
      <c r="D824" s="40"/>
      <c r="E824" s="40"/>
      <c r="F824"/>
      <c r="G824"/>
      <c r="H824"/>
      <c r="I824"/>
      <c r="J824"/>
      <c r="K824"/>
      <c r="L824"/>
      <c r="M824"/>
      <c r="N824"/>
      <c r="O824"/>
      <c r="P824"/>
      <c r="Q824" s="37"/>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s="37"/>
      <c r="BI824" s="37"/>
      <c r="BJ824"/>
      <c r="BK824"/>
      <c r="BL824"/>
      <c r="BM824" s="37"/>
      <c r="BN824"/>
      <c r="BO824"/>
      <c r="BP824"/>
      <c r="BQ824"/>
      <c r="BR824"/>
      <c r="BS824" s="41"/>
    </row>
    <row r="825" spans="1:71" x14ac:dyDescent="0.2">
      <c r="A825" s="40" t="str">
        <f t="shared" si="22"/>
        <v/>
      </c>
      <c r="B825" s="40"/>
      <c r="C825" s="40"/>
      <c r="D825" s="40"/>
      <c r="E825" s="40"/>
      <c r="F825"/>
      <c r="G825"/>
      <c r="H825"/>
      <c r="I825" s="37"/>
      <c r="J825" s="37"/>
      <c r="K825" s="37"/>
      <c r="L825"/>
      <c r="M825" s="37"/>
      <c r="N825" s="37"/>
      <c r="O825"/>
      <c r="P825"/>
      <c r="Q825"/>
      <c r="R825"/>
      <c r="S825"/>
      <c r="T825"/>
      <c r="U825"/>
      <c r="V825" s="37"/>
      <c r="W825" s="37"/>
      <c r="X825" s="37"/>
      <c r="Y825"/>
      <c r="Z825" s="37"/>
      <c r="AA825"/>
      <c r="AB825"/>
      <c r="AC825" s="37"/>
      <c r="AD825"/>
      <c r="AE825" s="37"/>
      <c r="AF825" s="37"/>
      <c r="AG825" s="37"/>
      <c r="AH825" s="37"/>
      <c r="AI825" s="37"/>
      <c r="AJ825"/>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c r="BO825"/>
      <c r="BP825"/>
      <c r="BQ825"/>
      <c r="BR825" s="37"/>
      <c r="BS825" s="41"/>
    </row>
    <row r="826" spans="1:71" x14ac:dyDescent="0.2">
      <c r="A826" s="40" t="str">
        <f t="shared" si="22"/>
        <v/>
      </c>
      <c r="B826" s="40"/>
      <c r="C826" s="40"/>
      <c r="D826" s="40"/>
      <c r="E826" s="40"/>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s="37"/>
      <c r="BL826"/>
      <c r="BM826"/>
      <c r="BN826"/>
      <c r="BO826"/>
      <c r="BP826"/>
      <c r="BQ826"/>
      <c r="BR826"/>
      <c r="BS826" s="41"/>
    </row>
    <row r="827" spans="1:71" x14ac:dyDescent="0.2">
      <c r="A827" s="40" t="str">
        <f t="shared" si="22"/>
        <v/>
      </c>
      <c r="B827" s="40"/>
      <c r="C827" s="40"/>
      <c r="D827" s="40"/>
      <c r="E827" s="40"/>
      <c r="F827"/>
      <c r="G827" s="37"/>
      <c r="H827" s="37"/>
      <c r="I827" s="37"/>
      <c r="J827" s="37"/>
      <c r="K827" s="37"/>
      <c r="L827" s="37"/>
      <c r="M827" s="37"/>
      <c r="N827" s="37"/>
      <c r="O827"/>
      <c r="P827"/>
      <c r="Q827" s="37"/>
      <c r="R827" s="37"/>
      <c r="S827" s="37"/>
      <c r="T827"/>
      <c r="U827" s="37"/>
      <c r="V827" s="37"/>
      <c r="W827" s="37"/>
      <c r="X827" s="37"/>
      <c r="Y827"/>
      <c r="Z827" s="37"/>
      <c r="AA827"/>
      <c r="AB82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c r="BO827"/>
      <c r="BP827"/>
      <c r="BQ827"/>
      <c r="BR827" s="37"/>
      <c r="BS827" s="41"/>
    </row>
    <row r="828" spans="1:71" x14ac:dyDescent="0.2">
      <c r="A828" s="40" t="str">
        <f t="shared" si="22"/>
        <v/>
      </c>
      <c r="B828" s="40"/>
      <c r="C828" s="40"/>
      <c r="D828" s="40"/>
      <c r="E828" s="40"/>
      <c r="F828"/>
      <c r="G828" s="37"/>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s="37"/>
      <c r="AX828"/>
      <c r="AY828"/>
      <c r="AZ828"/>
      <c r="BA828"/>
      <c r="BB828" s="37"/>
      <c r="BC828"/>
      <c r="BD828"/>
      <c r="BE828" s="37"/>
      <c r="BF828"/>
      <c r="BG828"/>
      <c r="BH828"/>
      <c r="BI828"/>
      <c r="BJ828"/>
      <c r="BK828"/>
      <c r="BL828"/>
      <c r="BM828"/>
      <c r="BN828"/>
      <c r="BO828"/>
      <c r="BP828"/>
      <c r="BQ828"/>
      <c r="BR828"/>
      <c r="BS828" s="41"/>
    </row>
    <row r="829" spans="1:71" x14ac:dyDescent="0.2">
      <c r="A829" s="40" t="str">
        <f t="shared" si="22"/>
        <v/>
      </c>
      <c r="B829" s="40"/>
      <c r="C829" s="40"/>
      <c r="D829" s="40"/>
      <c r="E829" s="40"/>
      <c r="F829"/>
      <c r="G829"/>
      <c r="H829"/>
      <c r="I829"/>
      <c r="J829"/>
      <c r="K829"/>
      <c r="L829"/>
      <c r="M829"/>
      <c r="N829"/>
      <c r="O829"/>
      <c r="P829"/>
      <c r="Q829"/>
      <c r="R829"/>
      <c r="S829"/>
      <c r="T829"/>
      <c r="U829"/>
      <c r="V829"/>
      <c r="W829"/>
      <c r="X829"/>
      <c r="Y829"/>
      <c r="Z829"/>
      <c r="AA829"/>
      <c r="AB829"/>
      <c r="AC829"/>
      <c r="AD829"/>
      <c r="AE829"/>
      <c r="AF829"/>
      <c r="AG829"/>
      <c r="AH829" s="37"/>
      <c r="AI829"/>
      <c r="AJ829"/>
      <c r="AK829"/>
      <c r="AL829"/>
      <c r="AM829"/>
      <c r="AN829"/>
      <c r="AO829"/>
      <c r="AP829"/>
      <c r="AQ829"/>
      <c r="AR829"/>
      <c r="AS829"/>
      <c r="AT829"/>
      <c r="AU829"/>
      <c r="AV829" s="37"/>
      <c r="AW829"/>
      <c r="AX829" s="37"/>
      <c r="AY829"/>
      <c r="AZ829"/>
      <c r="BA829"/>
      <c r="BB829"/>
      <c r="BC829" s="37"/>
      <c r="BD829" s="37"/>
      <c r="BE829"/>
      <c r="BF829"/>
      <c r="BG829"/>
      <c r="BH829"/>
      <c r="BI829"/>
      <c r="BJ829"/>
      <c r="BK829" s="37"/>
      <c r="BL829"/>
      <c r="BM829" s="37"/>
      <c r="BN829"/>
      <c r="BO829"/>
      <c r="BP829"/>
      <c r="BQ829"/>
      <c r="BR829" s="37"/>
      <c r="BS829" s="41"/>
    </row>
    <row r="830" spans="1:71" x14ac:dyDescent="0.2">
      <c r="A830" s="40" t="str">
        <f t="shared" si="22"/>
        <v/>
      </c>
      <c r="B830" s="40"/>
      <c r="C830" s="40"/>
      <c r="D830" s="40"/>
      <c r="E830" s="4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s="37"/>
      <c r="BS830" s="41"/>
    </row>
    <row r="831" spans="1:71" x14ac:dyDescent="0.2">
      <c r="A831" s="40" t="str">
        <f t="shared" si="22"/>
        <v/>
      </c>
      <c r="B831" s="40"/>
      <c r="C831" s="40"/>
      <c r="D831" s="40"/>
      <c r="E831" s="40"/>
      <c r="F831"/>
      <c r="G831"/>
      <c r="H831"/>
      <c r="I831" s="37"/>
      <c r="J831"/>
      <c r="K831"/>
      <c r="L831"/>
      <c r="M831"/>
      <c r="N831"/>
      <c r="O831"/>
      <c r="P831"/>
      <c r="Q831"/>
      <c r="R831"/>
      <c r="S831"/>
      <c r="T831"/>
      <c r="U831"/>
      <c r="V831"/>
      <c r="W831"/>
      <c r="X831"/>
      <c r="Y831"/>
      <c r="Z831"/>
      <c r="AA831"/>
      <c r="AB831"/>
      <c r="AC831"/>
      <c r="AD831"/>
      <c r="AE831"/>
      <c r="AF831"/>
      <c r="AG831"/>
      <c r="AH831"/>
      <c r="AI831"/>
      <c r="AJ831"/>
      <c r="AK831"/>
      <c r="AL831"/>
      <c r="AM831"/>
      <c r="AN831" s="37"/>
      <c r="AO831"/>
      <c r="AP831"/>
      <c r="AQ831"/>
      <c r="AR831"/>
      <c r="AS831"/>
      <c r="AT831"/>
      <c r="AU831"/>
      <c r="AV831"/>
      <c r="AW831"/>
      <c r="AX831"/>
      <c r="AY831"/>
      <c r="AZ831"/>
      <c r="BA831"/>
      <c r="BB831" s="37"/>
      <c r="BC831" s="37"/>
      <c r="BD831"/>
      <c r="BE831"/>
      <c r="BF831"/>
      <c r="BG831"/>
      <c r="BH831"/>
      <c r="BI831" s="37"/>
      <c r="BJ831"/>
      <c r="BK831" s="37"/>
      <c r="BL831"/>
      <c r="BM831" s="37"/>
      <c r="BN831"/>
      <c r="BO831"/>
      <c r="BP831"/>
      <c r="BQ831"/>
      <c r="BR831" s="37"/>
      <c r="BS831" s="41"/>
    </row>
    <row r="832" spans="1:71" x14ac:dyDescent="0.2">
      <c r="A832" s="40" t="str">
        <f t="shared" si="22"/>
        <v/>
      </c>
      <c r="B832" s="40"/>
      <c r="C832" s="40"/>
      <c r="D832" s="40"/>
      <c r="E832" s="40"/>
      <c r="F832"/>
      <c r="G832"/>
      <c r="H832"/>
      <c r="I832" s="37"/>
      <c r="J832"/>
      <c r="K832" s="37"/>
      <c r="L832" s="37"/>
      <c r="M832"/>
      <c r="N832"/>
      <c r="O832"/>
      <c r="P832"/>
      <c r="Q832"/>
      <c r="R832"/>
      <c r="S832"/>
      <c r="T832"/>
      <c r="U832"/>
      <c r="V832"/>
      <c r="W832"/>
      <c r="X832" s="37"/>
      <c r="Y832"/>
      <c r="Z832"/>
      <c r="AA832"/>
      <c r="AB832"/>
      <c r="AC832" s="37"/>
      <c r="AD832"/>
      <c r="AE832"/>
      <c r="AF832" s="37"/>
      <c r="AG832"/>
      <c r="AH832"/>
      <c r="AI832"/>
      <c r="AJ832"/>
      <c r="AK832"/>
      <c r="AL832"/>
      <c r="AM832"/>
      <c r="AN832" s="37"/>
      <c r="AO832"/>
      <c r="AP832" s="37"/>
      <c r="AQ832"/>
      <c r="AR832" s="37"/>
      <c r="AS832" s="37"/>
      <c r="AT832"/>
      <c r="AU832"/>
      <c r="AV832" s="37"/>
      <c r="AW832"/>
      <c r="AX832"/>
      <c r="AY832"/>
      <c r="AZ832"/>
      <c r="BA832"/>
      <c r="BB832"/>
      <c r="BC832" s="37"/>
      <c r="BD832"/>
      <c r="BE832"/>
      <c r="BF832" s="37"/>
      <c r="BG832" s="37"/>
      <c r="BH832" s="37"/>
      <c r="BI832" s="37"/>
      <c r="BJ832" s="37"/>
      <c r="BK832" s="37"/>
      <c r="BL832"/>
      <c r="BM832" s="37"/>
      <c r="BN832"/>
      <c r="BO832"/>
      <c r="BP832"/>
      <c r="BQ832"/>
      <c r="BR832" s="37"/>
      <c r="BS832" s="41"/>
    </row>
    <row r="833" spans="1:71" x14ac:dyDescent="0.2">
      <c r="A833" s="40" t="str">
        <f t="shared" si="22"/>
        <v/>
      </c>
      <c r="B833" s="40"/>
      <c r="C833" s="40"/>
      <c r="D833" s="40"/>
      <c r="E833" s="40"/>
      <c r="F833"/>
      <c r="G833" s="37"/>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s="41"/>
    </row>
    <row r="834" spans="1:71" x14ac:dyDescent="0.2">
      <c r="A834" s="40" t="str">
        <f t="shared" si="22"/>
        <v/>
      </c>
      <c r="B834" s="40"/>
      <c r="C834" s="40"/>
      <c r="D834" s="40"/>
      <c r="E834" s="40"/>
      <c r="F834"/>
      <c r="G834" s="37"/>
      <c r="H834"/>
      <c r="I834"/>
      <c r="J834"/>
      <c r="K834"/>
      <c r="L834"/>
      <c r="M834"/>
      <c r="N834"/>
      <c r="O834"/>
      <c r="P834"/>
      <c r="Q834"/>
      <c r="R834"/>
      <c r="S834"/>
      <c r="T834"/>
      <c r="U834"/>
      <c r="V834"/>
      <c r="W834"/>
      <c r="X834"/>
      <c r="Y834"/>
      <c r="Z834"/>
      <c r="AA834"/>
      <c r="AB834"/>
      <c r="AC834"/>
      <c r="AD834"/>
      <c r="AE834"/>
      <c r="AF834" s="37"/>
      <c r="AG834"/>
      <c r="AH834"/>
      <c r="AI834"/>
      <c r="AJ834"/>
      <c r="AK834"/>
      <c r="AL834"/>
      <c r="AM834"/>
      <c r="AN834"/>
      <c r="AO834"/>
      <c r="AP834"/>
      <c r="AQ834"/>
      <c r="AR834"/>
      <c r="AS834"/>
      <c r="AT834"/>
      <c r="AU834"/>
      <c r="AV834"/>
      <c r="AW834"/>
      <c r="AX834"/>
      <c r="AY834"/>
      <c r="AZ834"/>
      <c r="BA834"/>
      <c r="BB834"/>
      <c r="BC834"/>
      <c r="BD834"/>
      <c r="BE834"/>
      <c r="BF834"/>
      <c r="BG834"/>
      <c r="BH834" s="37"/>
      <c r="BI834" s="37"/>
      <c r="BJ834"/>
      <c r="BK834"/>
      <c r="BL834"/>
      <c r="BM834"/>
      <c r="BN834"/>
      <c r="BO834"/>
      <c r="BP834"/>
      <c r="BQ834"/>
      <c r="BR834"/>
      <c r="BS834" s="41"/>
    </row>
    <row r="835" spans="1:71" x14ac:dyDescent="0.2">
      <c r="A835" s="40" t="str">
        <f t="shared" ref="A835:A898" si="23">B835&amp;C835</f>
        <v/>
      </c>
      <c r="B835" s="40"/>
      <c r="C835" s="40"/>
      <c r="D835" s="40"/>
      <c r="E835" s="40"/>
      <c r="F835"/>
      <c r="G835" s="37"/>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s="37"/>
      <c r="AW835"/>
      <c r="AX835"/>
      <c r="AY835"/>
      <c r="AZ835" s="37"/>
      <c r="BA835"/>
      <c r="BB835"/>
      <c r="BC835"/>
      <c r="BD835"/>
      <c r="BE835"/>
      <c r="BF835"/>
      <c r="BG835"/>
      <c r="BH835" s="37"/>
      <c r="BI835"/>
      <c r="BJ835"/>
      <c r="BK835"/>
      <c r="BL835"/>
      <c r="BM835" s="37"/>
      <c r="BN835"/>
      <c r="BO835"/>
      <c r="BP835"/>
      <c r="BQ835"/>
      <c r="BR835"/>
      <c r="BS835" s="41"/>
    </row>
    <row r="836" spans="1:71" x14ac:dyDescent="0.2">
      <c r="A836" s="40" t="str">
        <f t="shared" si="23"/>
        <v/>
      </c>
      <c r="B836" s="40"/>
      <c r="C836" s="40"/>
      <c r="D836" s="40"/>
      <c r="E836" s="40"/>
      <c r="F836"/>
      <c r="G836"/>
      <c r="H836"/>
      <c r="I836"/>
      <c r="J836"/>
      <c r="K836"/>
      <c r="L836"/>
      <c r="M836"/>
      <c r="N836"/>
      <c r="O836"/>
      <c r="P836"/>
      <c r="Q836"/>
      <c r="R836"/>
      <c r="S836"/>
      <c r="T836"/>
      <c r="U836"/>
      <c r="V836"/>
      <c r="W836" s="37"/>
      <c r="X836"/>
      <c r="Y836"/>
      <c r="Z836"/>
      <c r="AA836"/>
      <c r="AB836"/>
      <c r="AC836"/>
      <c r="AD836"/>
      <c r="AE836"/>
      <c r="AF836"/>
      <c r="AG836"/>
      <c r="AH836" s="37"/>
      <c r="AI836"/>
      <c r="AJ836"/>
      <c r="AK836"/>
      <c r="AL836"/>
      <c r="AM836"/>
      <c r="AN836"/>
      <c r="AO836"/>
      <c r="AP836"/>
      <c r="AQ836"/>
      <c r="AR836"/>
      <c r="AS836"/>
      <c r="AT836"/>
      <c r="AU836"/>
      <c r="AV836" s="37"/>
      <c r="AW836"/>
      <c r="AX836"/>
      <c r="AY836"/>
      <c r="AZ836" s="37"/>
      <c r="BA836" s="37"/>
      <c r="BB836"/>
      <c r="BC836" s="37"/>
      <c r="BD836"/>
      <c r="BE836"/>
      <c r="BF836"/>
      <c r="BG836"/>
      <c r="BH836" s="37"/>
      <c r="BI836"/>
      <c r="BJ836"/>
      <c r="BK836" s="37"/>
      <c r="BL836"/>
      <c r="BM836" s="37"/>
      <c r="BN836"/>
      <c r="BO836"/>
      <c r="BP836"/>
      <c r="BQ836"/>
      <c r="BR836"/>
      <c r="BS836" s="41"/>
    </row>
    <row r="837" spans="1:71" x14ac:dyDescent="0.2">
      <c r="A837" s="40" t="str">
        <f t="shared" si="23"/>
        <v/>
      </c>
      <c r="B837" s="40"/>
      <c r="C837" s="40"/>
      <c r="D837" s="54"/>
      <c r="E837" s="40"/>
      <c r="F837"/>
      <c r="G837" s="37"/>
      <c r="H837"/>
      <c r="I837"/>
      <c r="J837"/>
      <c r="K837"/>
      <c r="L837"/>
      <c r="M837" s="37"/>
      <c r="N837" s="37"/>
      <c r="O837"/>
      <c r="P837"/>
      <c r="Q837"/>
      <c r="R837"/>
      <c r="S837"/>
      <c r="T837" s="37"/>
      <c r="U837"/>
      <c r="V837" s="37"/>
      <c r="W837" s="37"/>
      <c r="X837"/>
      <c r="Y837"/>
      <c r="Z837" s="37"/>
      <c r="AA837"/>
      <c r="AB837"/>
      <c r="AC837"/>
      <c r="AD837"/>
      <c r="AE837" s="37"/>
      <c r="AF837"/>
      <c r="AG837"/>
      <c r="AH837"/>
      <c r="AI837"/>
      <c r="AJ837" s="37"/>
      <c r="AK837" s="37"/>
      <c r="AL837"/>
      <c r="AM837"/>
      <c r="AN837"/>
      <c r="AO837"/>
      <c r="AP837"/>
      <c r="AQ837"/>
      <c r="AR837"/>
      <c r="AS837"/>
      <c r="AT837"/>
      <c r="AU837" s="37"/>
      <c r="AV837" s="37"/>
      <c r="AW837" s="37"/>
      <c r="AX837" s="37"/>
      <c r="AY837" s="37"/>
      <c r="AZ837" s="37"/>
      <c r="BA837"/>
      <c r="BB837"/>
      <c r="BC837" s="37"/>
      <c r="BD837" s="37"/>
      <c r="BE837" s="37"/>
      <c r="BF837"/>
      <c r="BG837"/>
      <c r="BH837"/>
      <c r="BI837"/>
      <c r="BJ837"/>
      <c r="BK837"/>
      <c r="BL837"/>
      <c r="BM837" s="37"/>
      <c r="BN837" s="37"/>
      <c r="BO837"/>
      <c r="BP837"/>
      <c r="BQ837"/>
      <c r="BR837" s="37"/>
      <c r="BS837" s="41"/>
    </row>
    <row r="838" spans="1:71" x14ac:dyDescent="0.2">
      <c r="A838" s="40" t="str">
        <f t="shared" si="23"/>
        <v/>
      </c>
      <c r="B838" s="40"/>
      <c r="C838" s="40"/>
      <c r="D838" s="40"/>
      <c r="E838" s="40"/>
      <c r="F838"/>
      <c r="G838"/>
      <c r="H838"/>
      <c r="I838"/>
      <c r="J838"/>
      <c r="K838"/>
      <c r="L838"/>
      <c r="M838"/>
      <c r="N838"/>
      <c r="O838"/>
      <c r="P838"/>
      <c r="Q838"/>
      <c r="R838"/>
      <c r="S838"/>
      <c r="T838"/>
      <c r="U838"/>
      <c r="V838"/>
      <c r="W838"/>
      <c r="X838"/>
      <c r="Y838"/>
      <c r="Z838"/>
      <c r="AA838"/>
      <c r="AB838"/>
      <c r="AC838"/>
      <c r="AD838" s="37"/>
      <c r="AE838"/>
      <c r="AF838" s="37"/>
      <c r="AG838"/>
      <c r="AH838"/>
      <c r="AI838" s="37"/>
      <c r="AJ838"/>
      <c r="AK838"/>
      <c r="AL838"/>
      <c r="AM838"/>
      <c r="AN838"/>
      <c r="AO838"/>
      <c r="AP838"/>
      <c r="AQ838" s="37"/>
      <c r="AR838"/>
      <c r="AS838"/>
      <c r="AT838"/>
      <c r="AU838"/>
      <c r="AV838"/>
      <c r="AW838"/>
      <c r="AX838"/>
      <c r="AY838"/>
      <c r="AZ838" s="37"/>
      <c r="BA838"/>
      <c r="BB838"/>
      <c r="BC838"/>
      <c r="BD838"/>
      <c r="BE838"/>
      <c r="BF838"/>
      <c r="BG838" s="37"/>
      <c r="BH838"/>
      <c r="BI838"/>
      <c r="BJ838"/>
      <c r="BK838" s="37"/>
      <c r="BL838"/>
      <c r="BM838"/>
      <c r="BN838"/>
      <c r="BO838"/>
      <c r="BP838"/>
      <c r="BQ838"/>
      <c r="BR838" s="37"/>
      <c r="BS838" s="41"/>
    </row>
    <row r="839" spans="1:71" x14ac:dyDescent="0.2">
      <c r="A839" s="40" t="str">
        <f t="shared" si="23"/>
        <v/>
      </c>
      <c r="B839" s="40"/>
      <c r="C839" s="40"/>
      <c r="D839" s="40"/>
      <c r="E839" s="40"/>
      <c r="F839"/>
      <c r="G839"/>
      <c r="H839"/>
      <c r="I839"/>
      <c r="J839"/>
      <c r="K839"/>
      <c r="L839"/>
      <c r="M839"/>
      <c r="N839"/>
      <c r="O839"/>
      <c r="P839"/>
      <c r="Q839"/>
      <c r="R839"/>
      <c r="S839"/>
      <c r="T839"/>
      <c r="U839"/>
      <c r="V839"/>
      <c r="W839"/>
      <c r="X839"/>
      <c r="Y839"/>
      <c r="Z839"/>
      <c r="AA839"/>
      <c r="AB839"/>
      <c r="AC839"/>
      <c r="AD839"/>
      <c r="AE839"/>
      <c r="AF839"/>
      <c r="AG839"/>
      <c r="AH839"/>
      <c r="AI839" s="37"/>
      <c r="AJ839"/>
      <c r="AK839"/>
      <c r="AL839"/>
      <c r="AM839"/>
      <c r="AN839"/>
      <c r="AO839"/>
      <c r="AP839" s="37"/>
      <c r="AQ839"/>
      <c r="AR839" s="37"/>
      <c r="AS839" s="37"/>
      <c r="AT839"/>
      <c r="AU839"/>
      <c r="AV839" s="37"/>
      <c r="AW839" s="37"/>
      <c r="AX839"/>
      <c r="AY839"/>
      <c r="AZ839"/>
      <c r="BA839"/>
      <c r="BB839"/>
      <c r="BC839"/>
      <c r="BD839"/>
      <c r="BE839"/>
      <c r="BF839"/>
      <c r="BG839"/>
      <c r="BH839" s="37"/>
      <c r="BI839" s="37"/>
      <c r="BJ839" s="37"/>
      <c r="BK839"/>
      <c r="BL839"/>
      <c r="BM839" s="37"/>
      <c r="BN839"/>
      <c r="BO839"/>
      <c r="BP839"/>
      <c r="BQ839"/>
      <c r="BR839"/>
      <c r="BS839" s="41"/>
    </row>
    <row r="840" spans="1:71" x14ac:dyDescent="0.2">
      <c r="A840" s="40" t="str">
        <f t="shared" si="23"/>
        <v/>
      </c>
      <c r="B840" s="40"/>
      <c r="C840" s="40"/>
      <c r="D840" s="40"/>
      <c r="E840" s="54"/>
      <c r="F840" s="37"/>
      <c r="G840" s="37"/>
      <c r="H840" s="37"/>
      <c r="I840" s="37"/>
      <c r="J840" s="37"/>
      <c r="K840" s="37"/>
      <c r="L840" s="37"/>
      <c r="M840" s="37"/>
      <c r="N840" s="37"/>
      <c r="O840"/>
      <c r="P840"/>
      <c r="Q840" s="37"/>
      <c r="R840" s="37"/>
      <c r="S840" s="37"/>
      <c r="T840"/>
      <c r="U840" s="37"/>
      <c r="V840" s="37"/>
      <c r="W840"/>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c r="BO840"/>
      <c r="BP840"/>
      <c r="BQ840"/>
      <c r="BR840" s="37"/>
      <c r="BS840" s="41"/>
    </row>
    <row r="841" spans="1:71" x14ac:dyDescent="0.2">
      <c r="A841" s="40" t="str">
        <f t="shared" si="23"/>
        <v/>
      </c>
      <c r="B841" s="40"/>
      <c r="C841" s="40"/>
      <c r="D841" s="40"/>
      <c r="E841" s="40"/>
      <c r="F841"/>
      <c r="G841"/>
      <c r="H841"/>
      <c r="I841"/>
      <c r="J841"/>
      <c r="K841"/>
      <c r="L841"/>
      <c r="M841"/>
      <c r="N841"/>
      <c r="O841"/>
      <c r="P841"/>
      <c r="Q841" s="37"/>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s="37"/>
      <c r="BJ841"/>
      <c r="BK841"/>
      <c r="BL841"/>
      <c r="BM841" s="37"/>
      <c r="BN841"/>
      <c r="BO841"/>
      <c r="BP841"/>
      <c r="BQ841"/>
      <c r="BR841"/>
      <c r="BS841" s="41"/>
    </row>
    <row r="842" spans="1:71" x14ac:dyDescent="0.2">
      <c r="A842" s="40" t="str">
        <f t="shared" si="23"/>
        <v/>
      </c>
      <c r="B842" s="40"/>
      <c r="C842" s="40"/>
      <c r="D842" s="40"/>
      <c r="E842" s="40"/>
      <c r="F842"/>
      <c r="G842"/>
      <c r="H842"/>
      <c r="I842" s="37"/>
      <c r="J842"/>
      <c r="K842" s="37"/>
      <c r="L842"/>
      <c r="M842"/>
      <c r="N842"/>
      <c r="O842" s="37"/>
      <c r="P842"/>
      <c r="Q842" s="37"/>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s="37"/>
      <c r="BD842"/>
      <c r="BE842"/>
      <c r="BF842"/>
      <c r="BG842"/>
      <c r="BH842"/>
      <c r="BI842" s="37"/>
      <c r="BJ842"/>
      <c r="BK842" s="37"/>
      <c r="BL842"/>
      <c r="BM842"/>
      <c r="BN842"/>
      <c r="BO842"/>
      <c r="BP842"/>
      <c r="BQ842"/>
      <c r="BR842"/>
      <c r="BS842" s="41"/>
    </row>
    <row r="843" spans="1:71" x14ac:dyDescent="0.2">
      <c r="A843" s="40" t="str">
        <f t="shared" si="23"/>
        <v/>
      </c>
      <c r="B843" s="40"/>
      <c r="C843" s="40"/>
      <c r="D843" s="40"/>
      <c r="E843" s="40"/>
      <c r="F843"/>
      <c r="G843"/>
      <c r="H843"/>
      <c r="I843"/>
      <c r="J843"/>
      <c r="K843"/>
      <c r="L843"/>
      <c r="M843"/>
      <c r="N843"/>
      <c r="O843"/>
      <c r="P843"/>
      <c r="Q843"/>
      <c r="R843"/>
      <c r="S843"/>
      <c r="T843"/>
      <c r="U843"/>
      <c r="V843"/>
      <c r="W843"/>
      <c r="X843" s="37"/>
      <c r="Y843"/>
      <c r="Z843" s="37"/>
      <c r="AA843"/>
      <c r="AB843"/>
      <c r="AC843"/>
      <c r="AD843"/>
      <c r="AE843"/>
      <c r="AF843"/>
      <c r="AG843"/>
      <c r="AH843" s="37"/>
      <c r="AI843"/>
      <c r="AJ843"/>
      <c r="AK843"/>
      <c r="AL843"/>
      <c r="AM843"/>
      <c r="AN843"/>
      <c r="AO843"/>
      <c r="AP843"/>
      <c r="AQ843"/>
      <c r="AR843"/>
      <c r="AS843"/>
      <c r="AT843"/>
      <c r="AU843"/>
      <c r="AV843" s="37"/>
      <c r="AW843"/>
      <c r="AX843"/>
      <c r="AY843"/>
      <c r="AZ843" s="37"/>
      <c r="BA843"/>
      <c r="BB843"/>
      <c r="BC843" s="37"/>
      <c r="BD843" s="37"/>
      <c r="BE843" s="37"/>
      <c r="BF843"/>
      <c r="BG843"/>
      <c r="BH843"/>
      <c r="BI843"/>
      <c r="BJ843"/>
      <c r="BK843" s="37"/>
      <c r="BL843"/>
      <c r="BM843" s="37"/>
      <c r="BN843"/>
      <c r="BO843"/>
      <c r="BP843"/>
      <c r="BQ843"/>
      <c r="BR843"/>
      <c r="BS843" s="41"/>
    </row>
    <row r="844" spans="1:71" x14ac:dyDescent="0.2">
      <c r="A844" s="40" t="str">
        <f t="shared" si="23"/>
        <v/>
      </c>
      <c r="B844" s="40"/>
      <c r="C844" s="40"/>
      <c r="D844" s="40"/>
      <c r="E844" s="40"/>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s="37"/>
      <c r="AX844"/>
      <c r="AY844"/>
      <c r="AZ844"/>
      <c r="BA844"/>
      <c r="BB844"/>
      <c r="BC844" s="37"/>
      <c r="BD844" s="37"/>
      <c r="BE844"/>
      <c r="BF844"/>
      <c r="BG844"/>
      <c r="BH844"/>
      <c r="BI844"/>
      <c r="BJ844"/>
      <c r="BK844"/>
      <c r="BL844"/>
      <c r="BM844"/>
      <c r="BN844"/>
      <c r="BO844"/>
      <c r="BP844"/>
      <c r="BQ844"/>
      <c r="BR844"/>
      <c r="BS844" s="41"/>
    </row>
    <row r="845" spans="1:71" x14ac:dyDescent="0.2">
      <c r="A845" s="40" t="str">
        <f t="shared" si="23"/>
        <v/>
      </c>
      <c r="B845" s="40"/>
      <c r="C845" s="40"/>
      <c r="D845" s="40"/>
      <c r="E845" s="40"/>
      <c r="F845"/>
      <c r="G845"/>
      <c r="H845"/>
      <c r="I845"/>
      <c r="J845"/>
      <c r="K845"/>
      <c r="L845"/>
      <c r="M845"/>
      <c r="N845"/>
      <c r="O845"/>
      <c r="P845"/>
      <c r="Q845"/>
      <c r="R845"/>
      <c r="S845"/>
      <c r="T845"/>
      <c r="U845"/>
      <c r="V845"/>
      <c r="W845"/>
      <c r="X845" s="37"/>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s="37"/>
      <c r="BN845"/>
      <c r="BO845"/>
      <c r="BP845"/>
      <c r="BQ845"/>
      <c r="BR845"/>
      <c r="BS845" s="41"/>
    </row>
    <row r="846" spans="1:71" x14ac:dyDescent="0.2">
      <c r="A846" s="40" t="str">
        <f t="shared" si="23"/>
        <v/>
      </c>
      <c r="B846" s="40"/>
      <c r="C846" s="40"/>
      <c r="D846" s="40"/>
      <c r="E846" s="40"/>
      <c r="F846" s="37"/>
      <c r="G846" s="37"/>
      <c r="H846"/>
      <c r="I846"/>
      <c r="J846"/>
      <c r="K846"/>
      <c r="L846" s="37"/>
      <c r="M846" s="37"/>
      <c r="N846" s="37"/>
      <c r="O846"/>
      <c r="P846"/>
      <c r="Q846"/>
      <c r="R846"/>
      <c r="S846"/>
      <c r="T846"/>
      <c r="U846"/>
      <c r="V846"/>
      <c r="W846"/>
      <c r="X846"/>
      <c r="Y846"/>
      <c r="Z846" s="37"/>
      <c r="AA846"/>
      <c r="AB846" s="37"/>
      <c r="AC846"/>
      <c r="AD846"/>
      <c r="AE846" s="37"/>
      <c r="AF846" s="37"/>
      <c r="AG846"/>
      <c r="AH846" s="37"/>
      <c r="AI846" s="37"/>
      <c r="AJ846" s="37"/>
      <c r="AK846" s="37"/>
      <c r="AL846" s="37"/>
      <c r="AM846" s="37"/>
      <c r="AN846"/>
      <c r="AO846" s="37"/>
      <c r="AP846"/>
      <c r="AQ846" s="37"/>
      <c r="AR846" s="37"/>
      <c r="AS846" s="37"/>
      <c r="AT846" s="37"/>
      <c r="AU846" s="37"/>
      <c r="AV846" s="37"/>
      <c r="AW846" s="37"/>
      <c r="AX846" s="37"/>
      <c r="AY846" s="37"/>
      <c r="AZ846" s="37"/>
      <c r="BA846" s="37"/>
      <c r="BB846" s="37"/>
      <c r="BC846" s="37"/>
      <c r="BD846" s="37"/>
      <c r="BE846" s="37"/>
      <c r="BF846" s="37"/>
      <c r="BG846" s="37"/>
      <c r="BH846" s="37"/>
      <c r="BI846" s="37"/>
      <c r="BJ846"/>
      <c r="BK846" s="37"/>
      <c r="BL846"/>
      <c r="BM846" s="37"/>
      <c r="BN846" s="37"/>
      <c r="BO846"/>
      <c r="BP846"/>
      <c r="BQ846"/>
      <c r="BR846" s="37"/>
      <c r="BS846" s="41"/>
    </row>
    <row r="847" spans="1:71" x14ac:dyDescent="0.2">
      <c r="A847" s="40" t="str">
        <f t="shared" si="23"/>
        <v/>
      </c>
      <c r="B847" s="40"/>
      <c r="C847" s="40"/>
      <c r="D847" s="54"/>
      <c r="E847" s="54"/>
      <c r="F847" s="37"/>
      <c r="G847" s="37"/>
      <c r="H847" s="37"/>
      <c r="I847" s="37"/>
      <c r="J847" s="37"/>
      <c r="K847" s="37"/>
      <c r="L847" s="37"/>
      <c r="M847" s="37"/>
      <c r="N847" s="37"/>
      <c r="O847" s="37"/>
      <c r="P847" s="37"/>
      <c r="Q847" s="37"/>
      <c r="R847" s="37"/>
      <c r="S847" s="37"/>
      <c r="T847" s="37"/>
      <c r="U84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41"/>
    </row>
    <row r="848" spans="1:71" x14ac:dyDescent="0.2">
      <c r="A848" s="40" t="str">
        <f t="shared" si="23"/>
        <v/>
      </c>
      <c r="B848" s="40"/>
      <c r="C848" s="40"/>
      <c r="D848" s="40"/>
      <c r="E848" s="40"/>
      <c r="F848"/>
      <c r="G848"/>
      <c r="H848" s="37"/>
      <c r="I848"/>
      <c r="J848"/>
      <c r="K848"/>
      <c r="L848"/>
      <c r="M848"/>
      <c r="N848"/>
      <c r="O848"/>
      <c r="P848"/>
      <c r="Q848"/>
      <c r="R848"/>
      <c r="S848"/>
      <c r="T848"/>
      <c r="U848"/>
      <c r="V848"/>
      <c r="W848"/>
      <c r="X848"/>
      <c r="Y848"/>
      <c r="Z848"/>
      <c r="AA848"/>
      <c r="AB848"/>
      <c r="AC848"/>
      <c r="AD848"/>
      <c r="AE848"/>
      <c r="AF848"/>
      <c r="AG848"/>
      <c r="AH848"/>
      <c r="AI848" s="37"/>
      <c r="AJ848" s="37"/>
      <c r="AK848"/>
      <c r="AL848" s="37"/>
      <c r="AM848"/>
      <c r="AN848"/>
      <c r="AO848"/>
      <c r="AP848"/>
      <c r="AQ848"/>
      <c r="AR848"/>
      <c r="AS848"/>
      <c r="AT848"/>
      <c r="AU848"/>
      <c r="AV848"/>
      <c r="AW848"/>
      <c r="AX848"/>
      <c r="AY848"/>
      <c r="AZ848" s="37"/>
      <c r="BA848"/>
      <c r="BB848" s="37"/>
      <c r="BC848"/>
      <c r="BD848" s="37"/>
      <c r="BE848"/>
      <c r="BF848"/>
      <c r="BG848" s="37"/>
      <c r="BH848"/>
      <c r="BI848"/>
      <c r="BJ848"/>
      <c r="BK848"/>
      <c r="BL848"/>
      <c r="BM848" s="37"/>
      <c r="BN848"/>
      <c r="BO848"/>
      <c r="BP848"/>
      <c r="BQ848"/>
      <c r="BR848" s="37"/>
      <c r="BS848" s="41"/>
    </row>
    <row r="849" spans="1:71" x14ac:dyDescent="0.2">
      <c r="A849" s="40" t="str">
        <f t="shared" si="23"/>
        <v/>
      </c>
      <c r="B849" s="40"/>
      <c r="C849" s="40"/>
      <c r="D849" s="40"/>
      <c r="E849" s="40"/>
      <c r="F849"/>
      <c r="G849"/>
      <c r="H849" s="37"/>
      <c r="I849" s="37"/>
      <c r="J849" s="37"/>
      <c r="K849" s="37"/>
      <c r="L849"/>
      <c r="M849" s="37"/>
      <c r="N849" s="37"/>
      <c r="O849"/>
      <c r="P849"/>
      <c r="Q849"/>
      <c r="R849"/>
      <c r="S849" s="37"/>
      <c r="T849"/>
      <c r="U849" s="37"/>
      <c r="V849" s="37"/>
      <c r="W849"/>
      <c r="X849" s="37"/>
      <c r="Y849"/>
      <c r="Z849"/>
      <c r="AA849"/>
      <c r="AB849"/>
      <c r="AC849" s="37"/>
      <c r="AD849"/>
      <c r="AE849"/>
      <c r="AF849"/>
      <c r="AG849"/>
      <c r="AH849"/>
      <c r="AI849" s="37"/>
      <c r="AJ849" s="37"/>
      <c r="AK849"/>
      <c r="AL849"/>
      <c r="AM849"/>
      <c r="AN849" s="37"/>
      <c r="AO849"/>
      <c r="AP849"/>
      <c r="AQ849"/>
      <c r="AR849" s="37"/>
      <c r="AS849" s="37"/>
      <c r="AT849" s="37"/>
      <c r="AU849"/>
      <c r="AV849" s="37"/>
      <c r="AW849" s="37"/>
      <c r="AX849"/>
      <c r="AY849"/>
      <c r="AZ849" s="37"/>
      <c r="BA849" s="37"/>
      <c r="BB849"/>
      <c r="BC849" s="37"/>
      <c r="BD849" s="37"/>
      <c r="BE849"/>
      <c r="BF849" s="37"/>
      <c r="BG849" s="37"/>
      <c r="BH849" s="37"/>
      <c r="BI849" s="37"/>
      <c r="BJ849" s="37"/>
      <c r="BK849" s="37"/>
      <c r="BL849" s="37"/>
      <c r="BM849" s="37"/>
      <c r="BN849"/>
      <c r="BO849"/>
      <c r="BP849"/>
      <c r="BQ849"/>
      <c r="BR849" s="37"/>
      <c r="BS849" s="41"/>
    </row>
    <row r="850" spans="1:71" x14ac:dyDescent="0.2">
      <c r="A850" s="40" t="str">
        <f t="shared" si="23"/>
        <v/>
      </c>
      <c r="B850" s="40"/>
      <c r="C850" s="40"/>
      <c r="D850" s="40"/>
      <c r="E850" s="4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s="37"/>
      <c r="BF850"/>
      <c r="BG850"/>
      <c r="BH850"/>
      <c r="BI850"/>
      <c r="BJ850"/>
      <c r="BK850"/>
      <c r="BL850"/>
      <c r="BM850"/>
      <c r="BN850"/>
      <c r="BO850"/>
      <c r="BP850"/>
      <c r="BQ850"/>
      <c r="BR850"/>
      <c r="BS850" s="41"/>
    </row>
    <row r="851" spans="1:71" x14ac:dyDescent="0.2">
      <c r="A851" s="40" t="str">
        <f t="shared" si="23"/>
        <v/>
      </c>
      <c r="B851" s="40"/>
      <c r="C851" s="40"/>
      <c r="D851" s="40"/>
      <c r="E851" s="40"/>
      <c r="F851"/>
      <c r="G851"/>
      <c r="H851" s="37"/>
      <c r="I851" s="37"/>
      <c r="J851"/>
      <c r="K851" s="37"/>
      <c r="L851"/>
      <c r="M851"/>
      <c r="N851" s="37"/>
      <c r="O851"/>
      <c r="P851"/>
      <c r="Q851" s="37"/>
      <c r="R851"/>
      <c r="S851" s="37"/>
      <c r="T851"/>
      <c r="U851"/>
      <c r="V851"/>
      <c r="W851" s="37"/>
      <c r="X851" s="37"/>
      <c r="Y851"/>
      <c r="Z851"/>
      <c r="AA851"/>
      <c r="AB851"/>
      <c r="AC851" s="37"/>
      <c r="AD851"/>
      <c r="AE851"/>
      <c r="AF851"/>
      <c r="AG851"/>
      <c r="AH851"/>
      <c r="AI851"/>
      <c r="AJ851" s="37"/>
      <c r="AK851"/>
      <c r="AL851"/>
      <c r="AM851" s="37"/>
      <c r="AN851"/>
      <c r="AO851"/>
      <c r="AP851"/>
      <c r="AQ851"/>
      <c r="AR851" s="37"/>
      <c r="AS851" s="37"/>
      <c r="AT851"/>
      <c r="AU851"/>
      <c r="AV851" s="37"/>
      <c r="AW851"/>
      <c r="AX851" s="37"/>
      <c r="AY851"/>
      <c r="AZ851" s="37"/>
      <c r="BA851" s="37"/>
      <c r="BB851"/>
      <c r="BC851" s="37"/>
      <c r="BD851" s="37"/>
      <c r="BE851"/>
      <c r="BF851"/>
      <c r="BG851" s="37"/>
      <c r="BH851"/>
      <c r="BI851" s="37"/>
      <c r="BJ851"/>
      <c r="BK851" s="37"/>
      <c r="BL851"/>
      <c r="BM851" s="37"/>
      <c r="BN851"/>
      <c r="BO851"/>
      <c r="BP851"/>
      <c r="BQ851"/>
      <c r="BR851" s="37"/>
      <c r="BS851" s="41"/>
    </row>
    <row r="852" spans="1:71" x14ac:dyDescent="0.2">
      <c r="A852" s="40" t="str">
        <f t="shared" si="23"/>
        <v/>
      </c>
      <c r="B852" s="40"/>
      <c r="C852" s="40"/>
      <c r="D852" s="40"/>
      <c r="E852" s="40"/>
      <c r="F852" s="37"/>
      <c r="G852" s="37"/>
      <c r="H852" s="37"/>
      <c r="I852" s="37"/>
      <c r="J852" s="37"/>
      <c r="K852" s="37"/>
      <c r="L852" s="37"/>
      <c r="M852" s="37"/>
      <c r="N852" s="37"/>
      <c r="O852"/>
      <c r="P852"/>
      <c r="Q852"/>
      <c r="R852"/>
      <c r="S852"/>
      <c r="T852"/>
      <c r="U852"/>
      <c r="V852" s="37"/>
      <c r="W852"/>
      <c r="X852" s="37"/>
      <c r="Y852"/>
      <c r="Z852" s="37"/>
      <c r="AA852"/>
      <c r="AB852"/>
      <c r="AC852" s="37"/>
      <c r="AD852"/>
      <c r="AE852" s="37"/>
      <c r="AF852" s="37"/>
      <c r="AG852" s="37"/>
      <c r="AH852"/>
      <c r="AI852" s="37"/>
      <c r="AJ852" s="37"/>
      <c r="AK852" s="37"/>
      <c r="AL852" s="37"/>
      <c r="AM852" s="37"/>
      <c r="AN852"/>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c r="BK852" s="37"/>
      <c r="BL852" s="37"/>
      <c r="BM852" s="37"/>
      <c r="BN852"/>
      <c r="BO852"/>
      <c r="BP852"/>
      <c r="BQ852"/>
      <c r="BR852" s="37"/>
      <c r="BS852" s="41"/>
    </row>
    <row r="853" spans="1:71" x14ac:dyDescent="0.2">
      <c r="A853" s="40" t="str">
        <f t="shared" si="23"/>
        <v/>
      </c>
      <c r="B853" s="40"/>
      <c r="C853" s="40"/>
      <c r="D853" s="40"/>
      <c r="E853" s="40"/>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s="37"/>
      <c r="BA853"/>
      <c r="BB853"/>
      <c r="BC853"/>
      <c r="BD853"/>
      <c r="BE853"/>
      <c r="BF853"/>
      <c r="BG853"/>
      <c r="BH853"/>
      <c r="BI853"/>
      <c r="BJ853"/>
      <c r="BK853"/>
      <c r="BL853"/>
      <c r="BM853"/>
      <c r="BN853"/>
      <c r="BO853"/>
      <c r="BP853"/>
      <c r="BQ853"/>
      <c r="BR853"/>
      <c r="BS853" s="41"/>
    </row>
    <row r="854" spans="1:71" x14ac:dyDescent="0.2">
      <c r="A854" s="40" t="str">
        <f t="shared" si="23"/>
        <v/>
      </c>
      <c r="B854" s="40"/>
      <c r="C854" s="40"/>
      <c r="D854" s="40"/>
      <c r="E854" s="40"/>
      <c r="F854"/>
      <c r="G854"/>
      <c r="H854"/>
      <c r="I854" s="37"/>
      <c r="J854"/>
      <c r="K854"/>
      <c r="L854"/>
      <c r="M854"/>
      <c r="N854"/>
      <c r="O854"/>
      <c r="P854"/>
      <c r="Q854"/>
      <c r="R854"/>
      <c r="S854"/>
      <c r="T854"/>
      <c r="U854"/>
      <c r="V854"/>
      <c r="W854"/>
      <c r="X854"/>
      <c r="Y854"/>
      <c r="Z854"/>
      <c r="AA854"/>
      <c r="AB854"/>
      <c r="AC854" s="37"/>
      <c r="AD854"/>
      <c r="AE854"/>
      <c r="AF854"/>
      <c r="AG854"/>
      <c r="AH854"/>
      <c r="AI854"/>
      <c r="AJ854"/>
      <c r="AK854"/>
      <c r="AL854"/>
      <c r="AM854"/>
      <c r="AN854"/>
      <c r="AO854"/>
      <c r="AP854"/>
      <c r="AQ854"/>
      <c r="AR854"/>
      <c r="AS854" s="37"/>
      <c r="AT854"/>
      <c r="AU854"/>
      <c r="AV854"/>
      <c r="AW854"/>
      <c r="AX854"/>
      <c r="AY854"/>
      <c r="AZ854"/>
      <c r="BA854"/>
      <c r="BB854"/>
      <c r="BC854"/>
      <c r="BD854"/>
      <c r="BE854" s="37"/>
      <c r="BF854"/>
      <c r="BG854"/>
      <c r="BH854"/>
      <c r="BI854"/>
      <c r="BJ854"/>
      <c r="BK854" s="37"/>
      <c r="BL854"/>
      <c r="BM854" s="37"/>
      <c r="BN854"/>
      <c r="BO854"/>
      <c r="BP854"/>
      <c r="BQ854" s="37"/>
      <c r="BR854"/>
      <c r="BS854" s="41"/>
    </row>
    <row r="855" spans="1:71" x14ac:dyDescent="0.2">
      <c r="A855" s="40" t="str">
        <f t="shared" si="23"/>
        <v/>
      </c>
      <c r="B855" s="40"/>
      <c r="C855" s="40"/>
      <c r="D855" s="40"/>
      <c r="E855" s="54"/>
      <c r="F855"/>
      <c r="G855" s="37"/>
      <c r="H855"/>
      <c r="I855"/>
      <c r="J855"/>
      <c r="K855" s="37"/>
      <c r="L855" s="37"/>
      <c r="M855"/>
      <c r="N855" s="37"/>
      <c r="O855"/>
      <c r="P855" s="37"/>
      <c r="Q855" s="37"/>
      <c r="R855"/>
      <c r="S855" s="37"/>
      <c r="T855"/>
      <c r="U855"/>
      <c r="V855" s="37"/>
      <c r="W855" s="37"/>
      <c r="X855" s="37"/>
      <c r="Y855"/>
      <c r="Z855" s="37"/>
      <c r="AA855" s="37"/>
      <c r="AB855"/>
      <c r="AC855" s="37"/>
      <c r="AD855"/>
      <c r="AE855"/>
      <c r="AF855" s="37"/>
      <c r="AG855"/>
      <c r="AH855" s="37"/>
      <c r="AI855" s="37"/>
      <c r="AJ855"/>
      <c r="AK855"/>
      <c r="AL855" s="37"/>
      <c r="AM855" s="37"/>
      <c r="AN855"/>
      <c r="AO855"/>
      <c r="AP855" s="37"/>
      <c r="AQ855"/>
      <c r="AR855" s="37"/>
      <c r="AS855" s="37"/>
      <c r="AT855" s="37"/>
      <c r="AU855"/>
      <c r="AV855" s="37"/>
      <c r="AW855" s="37"/>
      <c r="AX855" s="37"/>
      <c r="AY855" s="37"/>
      <c r="AZ855" s="37"/>
      <c r="BA855" s="37"/>
      <c r="BB855" s="37"/>
      <c r="BC855" s="37"/>
      <c r="BD855" s="37"/>
      <c r="BE855" s="37"/>
      <c r="BF855" s="37"/>
      <c r="BG855" s="37"/>
      <c r="BH855" s="37"/>
      <c r="BI855" s="37"/>
      <c r="BJ855"/>
      <c r="BK855" s="37"/>
      <c r="BL855" s="37"/>
      <c r="BM855" s="37"/>
      <c r="BN855"/>
      <c r="BO855"/>
      <c r="BP855"/>
      <c r="BQ855"/>
      <c r="BR855" s="37"/>
      <c r="BS855" s="41"/>
    </row>
    <row r="856" spans="1:71" x14ac:dyDescent="0.2">
      <c r="A856" s="40" t="str">
        <f t="shared" si="23"/>
        <v/>
      </c>
      <c r="B856" s="40"/>
      <c r="C856" s="40"/>
      <c r="D856" s="40"/>
      <c r="E856" s="40"/>
      <c r="F856"/>
      <c r="G856"/>
      <c r="H856"/>
      <c r="I856"/>
      <c r="J856"/>
      <c r="K856" s="37"/>
      <c r="L856"/>
      <c r="M856"/>
      <c r="N856" s="37"/>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s="37"/>
      <c r="AY856"/>
      <c r="AZ856"/>
      <c r="BA856" s="37"/>
      <c r="BB856" s="37"/>
      <c r="BC856"/>
      <c r="BD856"/>
      <c r="BE856"/>
      <c r="BF856"/>
      <c r="BG856"/>
      <c r="BH856"/>
      <c r="BI856"/>
      <c r="BJ856" s="37"/>
      <c r="BK856"/>
      <c r="BL856"/>
      <c r="BM856" s="37"/>
      <c r="BN856"/>
      <c r="BO856"/>
      <c r="BP856"/>
      <c r="BQ856"/>
      <c r="BR856"/>
      <c r="BS856" s="41"/>
    </row>
    <row r="857" spans="1:71" x14ac:dyDescent="0.2">
      <c r="A857" s="40" t="str">
        <f t="shared" si="23"/>
        <v/>
      </c>
      <c r="B857" s="40"/>
      <c r="C857" s="40"/>
      <c r="D857" s="40"/>
      <c r="E857" s="40"/>
      <c r="F857" s="37"/>
      <c r="G857" s="37"/>
      <c r="H857" s="37"/>
      <c r="I857" s="37"/>
      <c r="J857" s="37"/>
      <c r="K857" s="37"/>
      <c r="L857" s="37"/>
      <c r="M857" s="37"/>
      <c r="N857" s="37"/>
      <c r="O857"/>
      <c r="P857"/>
      <c r="Q857"/>
      <c r="R857"/>
      <c r="S857" s="37"/>
      <c r="T857"/>
      <c r="U857"/>
      <c r="V857" s="37"/>
      <c r="W857"/>
      <c r="X857" s="37"/>
      <c r="Y857"/>
      <c r="Z857" s="37"/>
      <c r="AA857"/>
      <c r="AB857"/>
      <c r="AC857"/>
      <c r="AD857"/>
      <c r="AE857" s="37"/>
      <c r="AF857" s="37"/>
      <c r="AG857" s="37"/>
      <c r="AH857" s="37"/>
      <c r="AI857" s="37"/>
      <c r="AJ85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c r="BO857"/>
      <c r="BP857"/>
      <c r="BQ857"/>
      <c r="BR857" s="37"/>
      <c r="BS857" s="41"/>
    </row>
    <row r="858" spans="1:71" x14ac:dyDescent="0.2">
      <c r="A858" s="40" t="str">
        <f t="shared" si="23"/>
        <v/>
      </c>
      <c r="B858" s="40"/>
      <c r="C858" s="40"/>
      <c r="D858" s="40"/>
      <c r="E858" s="40"/>
      <c r="F858"/>
      <c r="G858" s="37"/>
      <c r="H858"/>
      <c r="I858" s="37"/>
      <c r="J858"/>
      <c r="K858" s="37"/>
      <c r="L858"/>
      <c r="M858" s="37"/>
      <c r="N858" s="37"/>
      <c r="O858"/>
      <c r="P858"/>
      <c r="Q858"/>
      <c r="R858" s="37"/>
      <c r="S858" s="37"/>
      <c r="T858"/>
      <c r="U858"/>
      <c r="V858"/>
      <c r="W858"/>
      <c r="X858"/>
      <c r="Y858"/>
      <c r="Z858"/>
      <c r="AA858"/>
      <c r="AB858"/>
      <c r="AC858"/>
      <c r="AD858"/>
      <c r="AE858"/>
      <c r="AF858" s="37"/>
      <c r="AG858" s="37"/>
      <c r="AH858" s="37"/>
      <c r="AI858" s="37"/>
      <c r="AJ858" s="37"/>
      <c r="AK858" s="37"/>
      <c r="AL858" s="37"/>
      <c r="AM858" s="37"/>
      <c r="AN858" s="37"/>
      <c r="AO858" s="37"/>
      <c r="AP858" s="37"/>
      <c r="AQ858" s="37"/>
      <c r="AR858" s="37"/>
      <c r="AS858" s="37"/>
      <c r="AT858" s="37"/>
      <c r="AU858"/>
      <c r="AV858" s="37"/>
      <c r="AW858" s="37"/>
      <c r="AX858" s="37"/>
      <c r="AY858"/>
      <c r="AZ858" s="37"/>
      <c r="BA858" s="37"/>
      <c r="BB858" s="37"/>
      <c r="BC858" s="37"/>
      <c r="BD858" s="37"/>
      <c r="BE858" s="37"/>
      <c r="BF858" s="37"/>
      <c r="BG858" s="37"/>
      <c r="BH858" s="37"/>
      <c r="BI858" s="37"/>
      <c r="BJ858" s="37"/>
      <c r="BK858" s="37"/>
      <c r="BL858" s="37"/>
      <c r="BM858" s="37"/>
      <c r="BN858"/>
      <c r="BO858"/>
      <c r="BP858"/>
      <c r="BQ858"/>
      <c r="BR858" s="37"/>
      <c r="BS858" s="41"/>
    </row>
    <row r="859" spans="1:71" x14ac:dyDescent="0.2">
      <c r="A859" s="40" t="str">
        <f t="shared" si="23"/>
        <v/>
      </c>
      <c r="B859" s="40"/>
      <c r="C859" s="40"/>
      <c r="D859" s="40"/>
      <c r="E859" s="40"/>
      <c r="F859"/>
      <c r="G859"/>
      <c r="H859"/>
      <c r="I859"/>
      <c r="J859"/>
      <c r="K859" s="37"/>
      <c r="L859"/>
      <c r="M859"/>
      <c r="N859"/>
      <c r="O859"/>
      <c r="P859"/>
      <c r="Q859"/>
      <c r="R859"/>
      <c r="S859" s="37"/>
      <c r="T859"/>
      <c r="U859"/>
      <c r="V859"/>
      <c r="W859"/>
      <c r="X859"/>
      <c r="Y859"/>
      <c r="Z859"/>
      <c r="AA859"/>
      <c r="AB859"/>
      <c r="AC859"/>
      <c r="AD859"/>
      <c r="AE859"/>
      <c r="AF859"/>
      <c r="AG859"/>
      <c r="AH859"/>
      <c r="AI859"/>
      <c r="AJ859"/>
      <c r="AK859"/>
      <c r="AL859"/>
      <c r="AM859"/>
      <c r="AN859"/>
      <c r="AO859"/>
      <c r="AP859"/>
      <c r="AQ859" s="37"/>
      <c r="AR859"/>
      <c r="AS859"/>
      <c r="AT859"/>
      <c r="AU859"/>
      <c r="AV859"/>
      <c r="AW859"/>
      <c r="AX859"/>
      <c r="AY859"/>
      <c r="AZ859"/>
      <c r="BA859"/>
      <c r="BB859"/>
      <c r="BC859"/>
      <c r="BD859"/>
      <c r="BE859"/>
      <c r="BF859"/>
      <c r="BG859"/>
      <c r="BH859"/>
      <c r="BI859"/>
      <c r="BJ859"/>
      <c r="BK859"/>
      <c r="BL859"/>
      <c r="BM859"/>
      <c r="BN859"/>
      <c r="BO859"/>
      <c r="BP859"/>
      <c r="BQ859"/>
      <c r="BR859"/>
      <c r="BS859" s="41"/>
    </row>
    <row r="860" spans="1:71" x14ac:dyDescent="0.2">
      <c r="A860" s="40" t="str">
        <f t="shared" si="23"/>
        <v/>
      </c>
      <c r="B860" s="40"/>
      <c r="C860" s="40"/>
      <c r="D860" s="40"/>
      <c r="E860" s="40"/>
      <c r="F860"/>
      <c r="G860"/>
      <c r="H860"/>
      <c r="I860" s="37"/>
      <c r="J860"/>
      <c r="K860" s="37"/>
      <c r="L860"/>
      <c r="M860" s="37"/>
      <c r="N860"/>
      <c r="O860"/>
      <c r="P860"/>
      <c r="Q860"/>
      <c r="R860"/>
      <c r="S860"/>
      <c r="T860"/>
      <c r="U860"/>
      <c r="V860"/>
      <c r="W860" s="37"/>
      <c r="X860"/>
      <c r="Y860"/>
      <c r="Z860"/>
      <c r="AA860"/>
      <c r="AB860"/>
      <c r="AC860"/>
      <c r="AD860"/>
      <c r="AE860"/>
      <c r="AF860"/>
      <c r="AG860"/>
      <c r="AH860"/>
      <c r="AI860"/>
      <c r="AJ860"/>
      <c r="AK860"/>
      <c r="AL860"/>
      <c r="AM860"/>
      <c r="AN860"/>
      <c r="AO860" s="37"/>
      <c r="AP860" s="37"/>
      <c r="AQ860"/>
      <c r="AR860" s="37"/>
      <c r="AS860" s="37"/>
      <c r="AT860"/>
      <c r="AU860"/>
      <c r="AV860" s="37"/>
      <c r="AW860"/>
      <c r="AX860"/>
      <c r="AY860"/>
      <c r="AZ860" s="37"/>
      <c r="BA860"/>
      <c r="BB860" s="37"/>
      <c r="BC860" s="37"/>
      <c r="BD860" s="37"/>
      <c r="BE860"/>
      <c r="BF860" s="37"/>
      <c r="BG860" s="37"/>
      <c r="BH860"/>
      <c r="BI860"/>
      <c r="BJ860"/>
      <c r="BK860"/>
      <c r="BL860"/>
      <c r="BM860" s="37"/>
      <c r="BN860"/>
      <c r="BO860"/>
      <c r="BP860"/>
      <c r="BQ860"/>
      <c r="BR860" s="37"/>
      <c r="BS860" s="41"/>
    </row>
    <row r="861" spans="1:71" x14ac:dyDescent="0.2">
      <c r="A861" s="40" t="str">
        <f t="shared" si="23"/>
        <v/>
      </c>
      <c r="B861" s="40"/>
      <c r="C861" s="40"/>
      <c r="D861" s="40"/>
      <c r="E861" s="40"/>
      <c r="F861"/>
      <c r="G861"/>
      <c r="H861"/>
      <c r="I861"/>
      <c r="J861"/>
      <c r="K861"/>
      <c r="L861"/>
      <c r="M861"/>
      <c r="N861"/>
      <c r="O861"/>
      <c r="P861"/>
      <c r="Q861"/>
      <c r="R861"/>
      <c r="S861"/>
      <c r="T861"/>
      <c r="U861"/>
      <c r="V861"/>
      <c r="W861"/>
      <c r="X861"/>
      <c r="Y861"/>
      <c r="Z861" s="37"/>
      <c r="AA861"/>
      <c r="AB861"/>
      <c r="AC861"/>
      <c r="AD861"/>
      <c r="AE861"/>
      <c r="AF861"/>
      <c r="AG861"/>
      <c r="AH861"/>
      <c r="AI861"/>
      <c r="AJ861" s="37"/>
      <c r="AK861"/>
      <c r="AL861"/>
      <c r="AM861"/>
      <c r="AN861"/>
      <c r="AO861"/>
      <c r="AP861"/>
      <c r="AQ861"/>
      <c r="AR861"/>
      <c r="AS861"/>
      <c r="AT861"/>
      <c r="AU861" s="37"/>
      <c r="AV861" s="37"/>
      <c r="AW861"/>
      <c r="AX861" s="37"/>
      <c r="AY861"/>
      <c r="AZ861" s="37"/>
      <c r="BA861"/>
      <c r="BB861"/>
      <c r="BC861" s="37"/>
      <c r="BD861"/>
      <c r="BE861"/>
      <c r="BF861"/>
      <c r="BG861"/>
      <c r="BH861"/>
      <c r="BI861"/>
      <c r="BJ861"/>
      <c r="BK861" s="37"/>
      <c r="BL861"/>
      <c r="BM861" s="37"/>
      <c r="BN861"/>
      <c r="BO861"/>
      <c r="BP861"/>
      <c r="BQ861"/>
      <c r="BR861" s="37"/>
      <c r="BS861" s="41"/>
    </row>
    <row r="862" spans="1:71" x14ac:dyDescent="0.2">
      <c r="A862" s="40" t="str">
        <f t="shared" si="23"/>
        <v/>
      </c>
      <c r="B862" s="40"/>
      <c r="C862" s="40"/>
      <c r="D862" s="40"/>
      <c r="E862" s="40"/>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s="37"/>
      <c r="BE862"/>
      <c r="BF862"/>
      <c r="BG862"/>
      <c r="BH862"/>
      <c r="BI862"/>
      <c r="BJ862"/>
      <c r="BK862"/>
      <c r="BL862"/>
      <c r="BM862"/>
      <c r="BN862"/>
      <c r="BO862"/>
      <c r="BP862"/>
      <c r="BQ862"/>
      <c r="BR862"/>
      <c r="BS862" s="41"/>
    </row>
    <row r="863" spans="1:71" x14ac:dyDescent="0.2">
      <c r="A863" s="40" t="str">
        <f t="shared" si="23"/>
        <v/>
      </c>
      <c r="B863" s="40"/>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s="37"/>
      <c r="BA863"/>
      <c r="BB863"/>
      <c r="BC863"/>
      <c r="BD863"/>
      <c r="BE863"/>
      <c r="BF863"/>
      <c r="BG863"/>
      <c r="BH863"/>
      <c r="BI863"/>
      <c r="BJ863"/>
      <c r="BK863"/>
      <c r="BL863" s="37"/>
      <c r="BM863" s="37"/>
      <c r="BN863"/>
      <c r="BO863"/>
      <c r="BP863"/>
      <c r="BQ863"/>
      <c r="BR863"/>
      <c r="BS863" s="41"/>
    </row>
    <row r="864" spans="1:71" x14ac:dyDescent="0.2">
      <c r="A864" s="40" t="str">
        <f t="shared" si="23"/>
        <v/>
      </c>
      <c r="B864" s="40"/>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s="41"/>
    </row>
    <row r="865" spans="1:71" x14ac:dyDescent="0.2">
      <c r="A865" s="40" t="str">
        <f t="shared" si="23"/>
        <v/>
      </c>
      <c r="B865" s="40"/>
      <c r="C865"/>
      <c r="D865"/>
      <c r="E865"/>
      <c r="F865"/>
      <c r="G865"/>
      <c r="H865"/>
      <c r="I865" s="37"/>
      <c r="J865"/>
      <c r="K865" s="37"/>
      <c r="L865"/>
      <c r="M865"/>
      <c r="N865" s="37"/>
      <c r="O865"/>
      <c r="P865"/>
      <c r="Q865"/>
      <c r="R865"/>
      <c r="S865"/>
      <c r="T865"/>
      <c r="U865"/>
      <c r="V865"/>
      <c r="W865"/>
      <c r="X865" s="37"/>
      <c r="Y865"/>
      <c r="Z865"/>
      <c r="AA865"/>
      <c r="AB865"/>
      <c r="AC865"/>
      <c r="AD865"/>
      <c r="AE865"/>
      <c r="AF865"/>
      <c r="AG865"/>
      <c r="AH865"/>
      <c r="AI865"/>
      <c r="AJ865"/>
      <c r="AK865"/>
      <c r="AL865"/>
      <c r="AM865"/>
      <c r="AN865"/>
      <c r="AO865"/>
      <c r="AP865"/>
      <c r="AQ865"/>
      <c r="AR865"/>
      <c r="AS865"/>
      <c r="AT865"/>
      <c r="AU865"/>
      <c r="AV865"/>
      <c r="AW865"/>
      <c r="AX865"/>
      <c r="AY865"/>
      <c r="AZ865"/>
      <c r="BA865"/>
      <c r="BB865"/>
      <c r="BC865" s="37"/>
      <c r="BD865"/>
      <c r="BE865"/>
      <c r="BF865"/>
      <c r="BG865"/>
      <c r="BH865"/>
      <c r="BI865" s="37"/>
      <c r="BJ865" s="37"/>
      <c r="BK865"/>
      <c r="BL865"/>
      <c r="BM865" s="37"/>
      <c r="BN865"/>
      <c r="BO865"/>
      <c r="BP865"/>
      <c r="BQ865"/>
      <c r="BR865" s="37"/>
      <c r="BS865" s="41"/>
    </row>
    <row r="866" spans="1:71" x14ac:dyDescent="0.2">
      <c r="A866" s="40" t="str">
        <f t="shared" si="23"/>
        <v/>
      </c>
      <c r="B866" s="40"/>
      <c r="C866"/>
      <c r="D866"/>
      <c r="E866"/>
      <c r="F866"/>
      <c r="G866"/>
      <c r="H866"/>
      <c r="I866"/>
      <c r="J866"/>
      <c r="K866"/>
      <c r="L866"/>
      <c r="M866"/>
      <c r="N866"/>
      <c r="O866"/>
      <c r="P866"/>
      <c r="Q866"/>
      <c r="R866"/>
      <c r="S866"/>
      <c r="T866"/>
      <c r="U866"/>
      <c r="V866"/>
      <c r="W866"/>
      <c r="X866"/>
      <c r="Y866"/>
      <c r="Z866" s="37"/>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s="41"/>
    </row>
    <row r="867" spans="1:71" x14ac:dyDescent="0.2">
      <c r="A867" s="40" t="str">
        <f t="shared" si="23"/>
        <v/>
      </c>
      <c r="B867" s="40"/>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s="41"/>
    </row>
    <row r="868" spans="1:71" x14ac:dyDescent="0.2">
      <c r="A868" s="40" t="str">
        <f t="shared" si="23"/>
        <v/>
      </c>
      <c r="B868" s="40"/>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s="37"/>
      <c r="AY868"/>
      <c r="AZ868"/>
      <c r="BA868"/>
      <c r="BB868"/>
      <c r="BC868"/>
      <c r="BD868"/>
      <c r="BE868"/>
      <c r="BF868" s="37"/>
      <c r="BG868"/>
      <c r="BH868"/>
      <c r="BI868"/>
      <c r="BJ868"/>
      <c r="BK868"/>
      <c r="BL868"/>
      <c r="BM868"/>
      <c r="BN868"/>
      <c r="BO868"/>
      <c r="BP868"/>
      <c r="BQ868"/>
      <c r="BR868"/>
      <c r="BS868" s="41"/>
    </row>
    <row r="869" spans="1:71" x14ac:dyDescent="0.2">
      <c r="A869" s="40" t="str">
        <f t="shared" si="23"/>
        <v/>
      </c>
      <c r="B869" s="40"/>
      <c r="C869"/>
      <c r="D869"/>
      <c r="E869"/>
      <c r="F869"/>
      <c r="G869" s="37"/>
      <c r="H869"/>
      <c r="I869" s="37"/>
      <c r="J869" s="37"/>
      <c r="K869" s="37"/>
      <c r="L869" s="37"/>
      <c r="M869"/>
      <c r="N869"/>
      <c r="O869"/>
      <c r="P869"/>
      <c r="Q869" s="37"/>
      <c r="R869"/>
      <c r="S869"/>
      <c r="T869"/>
      <c r="U869"/>
      <c r="V869"/>
      <c r="W869"/>
      <c r="X869" s="37"/>
      <c r="Y869"/>
      <c r="Z869"/>
      <c r="AA869"/>
      <c r="AB869"/>
      <c r="AC869" s="37"/>
      <c r="AD869"/>
      <c r="AE869" s="37"/>
      <c r="AF869" s="37"/>
      <c r="AG869"/>
      <c r="AH869"/>
      <c r="AI869"/>
      <c r="AJ869" s="37"/>
      <c r="AK869"/>
      <c r="AL869" s="37"/>
      <c r="AM869" s="37"/>
      <c r="AN869" s="37"/>
      <c r="AO869" s="37"/>
      <c r="AP869"/>
      <c r="AQ869"/>
      <c r="AR869"/>
      <c r="AS869"/>
      <c r="AT869" s="37"/>
      <c r="AU869"/>
      <c r="AV869" s="37"/>
      <c r="AW869" s="37"/>
      <c r="AX869" s="37"/>
      <c r="AY869" s="37"/>
      <c r="AZ869" s="37"/>
      <c r="BA869"/>
      <c r="BB869"/>
      <c r="BC869"/>
      <c r="BD869" s="37"/>
      <c r="BE869" s="37"/>
      <c r="BF869"/>
      <c r="BG869"/>
      <c r="BH869"/>
      <c r="BI869" s="37"/>
      <c r="BJ869"/>
      <c r="BK869" s="37"/>
      <c r="BL869"/>
      <c r="BM869" s="37"/>
      <c r="BN869"/>
      <c r="BO869"/>
      <c r="BP869"/>
      <c r="BQ869"/>
      <c r="BR869" s="37"/>
      <c r="BS869" s="41"/>
    </row>
    <row r="870" spans="1:71" x14ac:dyDescent="0.2">
      <c r="A870" s="40" t="str">
        <f t="shared" si="23"/>
        <v/>
      </c>
      <c r="B870" s="4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s="37"/>
      <c r="BD870"/>
      <c r="BE870"/>
      <c r="BF870"/>
      <c r="BG870"/>
      <c r="BH870"/>
      <c r="BI870" s="37"/>
      <c r="BJ870"/>
      <c r="BK870"/>
      <c r="BL870"/>
      <c r="BM870"/>
      <c r="BN870"/>
      <c r="BO870"/>
      <c r="BP870"/>
      <c r="BQ870"/>
      <c r="BR870"/>
      <c r="BS870" s="41"/>
    </row>
    <row r="871" spans="1:71" x14ac:dyDescent="0.2">
      <c r="A871" s="40" t="str">
        <f t="shared" si="23"/>
        <v/>
      </c>
      <c r="B871" s="40"/>
      <c r="C871"/>
      <c r="D871"/>
      <c r="E871"/>
      <c r="F871"/>
      <c r="G871"/>
      <c r="H871" s="37"/>
      <c r="I871" s="37"/>
      <c r="J871" s="37"/>
      <c r="K871" s="37"/>
      <c r="L871" s="37"/>
      <c r="M871"/>
      <c r="N871" s="37"/>
      <c r="O871"/>
      <c r="P871"/>
      <c r="Q871"/>
      <c r="R871"/>
      <c r="S871" s="37"/>
      <c r="T871"/>
      <c r="U871"/>
      <c r="V871" s="37"/>
      <c r="W871"/>
      <c r="X871" s="37"/>
      <c r="Y871"/>
      <c r="Z871" s="37"/>
      <c r="AA871"/>
      <c r="AB871"/>
      <c r="AC871"/>
      <c r="AD871"/>
      <c r="AE871" s="37"/>
      <c r="AF871" s="37"/>
      <c r="AG871" s="37"/>
      <c r="AH871" s="37"/>
      <c r="AI871" s="37"/>
      <c r="AJ871"/>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c r="BP871"/>
      <c r="BQ871"/>
      <c r="BR871" s="37"/>
      <c r="BS871" s="41"/>
    </row>
    <row r="872" spans="1:71" x14ac:dyDescent="0.2">
      <c r="A872" s="40" t="str">
        <f t="shared" si="23"/>
        <v/>
      </c>
      <c r="B872" s="40"/>
      <c r="C872"/>
      <c r="D872" s="37"/>
      <c r="E872" s="37"/>
      <c r="F872"/>
      <c r="G872" s="37"/>
      <c r="H872" s="37"/>
      <c r="I872" s="37"/>
      <c r="J872" s="37"/>
      <c r="K872" s="37"/>
      <c r="L872" s="37"/>
      <c r="M872" s="37"/>
      <c r="N872" s="37"/>
      <c r="O872"/>
      <c r="P872"/>
      <c r="Q872" s="37"/>
      <c r="R872"/>
      <c r="S872" s="37"/>
      <c r="T872"/>
      <c r="U872"/>
      <c r="V872" s="37"/>
      <c r="W872" s="37"/>
      <c r="X872" s="37"/>
      <c r="Y872"/>
      <c r="Z872" s="37"/>
      <c r="AA872"/>
      <c r="AB872"/>
      <c r="AC872"/>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c r="BQ872"/>
      <c r="BR872" s="37"/>
      <c r="BS872" s="41"/>
    </row>
    <row r="873" spans="1:71" x14ac:dyDescent="0.2">
      <c r="A873" s="40" t="str">
        <f t="shared" si="23"/>
        <v/>
      </c>
      <c r="B873" s="40"/>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s="37"/>
      <c r="BN873"/>
      <c r="BO873"/>
      <c r="BP873"/>
      <c r="BQ873"/>
      <c r="BR873"/>
      <c r="BS873" s="41"/>
    </row>
    <row r="874" spans="1:71" x14ac:dyDescent="0.2">
      <c r="A874" s="40" t="str">
        <f t="shared" si="23"/>
        <v/>
      </c>
      <c r="B874" s="40"/>
      <c r="C874"/>
      <c r="D874"/>
      <c r="E874"/>
      <c r="F874" s="37"/>
      <c r="G874" s="37"/>
      <c r="H874" s="37"/>
      <c r="I874" s="37"/>
      <c r="J874" s="37"/>
      <c r="K874" s="37"/>
      <c r="L874"/>
      <c r="M874" s="37"/>
      <c r="N874" s="37"/>
      <c r="O874"/>
      <c r="P874"/>
      <c r="Q874"/>
      <c r="R874"/>
      <c r="S874"/>
      <c r="T874"/>
      <c r="U874" s="37"/>
      <c r="V874"/>
      <c r="W874"/>
      <c r="X874"/>
      <c r="Y874"/>
      <c r="Z874"/>
      <c r="AA874"/>
      <c r="AB874"/>
      <c r="AC874" s="37"/>
      <c r="AD874"/>
      <c r="AE874"/>
      <c r="AF874"/>
      <c r="AG874"/>
      <c r="AH874" s="37"/>
      <c r="AI874"/>
      <c r="AJ874"/>
      <c r="AK874"/>
      <c r="AL874"/>
      <c r="AM874"/>
      <c r="AN874" s="37"/>
      <c r="AO874"/>
      <c r="AP874"/>
      <c r="AQ874"/>
      <c r="AR874" s="37"/>
      <c r="AS874" s="37"/>
      <c r="AT874" s="37"/>
      <c r="AU874"/>
      <c r="AV874" s="37"/>
      <c r="AW874"/>
      <c r="AX874"/>
      <c r="AY874"/>
      <c r="AZ874"/>
      <c r="BA874"/>
      <c r="BB874"/>
      <c r="BC874" s="37"/>
      <c r="BD874"/>
      <c r="BE874" s="37"/>
      <c r="BF874"/>
      <c r="BG874" s="37"/>
      <c r="BH874" s="37"/>
      <c r="BI874" s="37"/>
      <c r="BJ874"/>
      <c r="BK874" s="37"/>
      <c r="BL874"/>
      <c r="BM874" s="37"/>
      <c r="BN874"/>
      <c r="BO874"/>
      <c r="BP874"/>
      <c r="BQ874"/>
      <c r="BR874"/>
      <c r="BS874" s="41"/>
    </row>
    <row r="875" spans="1:71" x14ac:dyDescent="0.2">
      <c r="A875" s="40" t="str">
        <f t="shared" si="23"/>
        <v/>
      </c>
      <c r="B875" s="40"/>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s="41"/>
    </row>
    <row r="876" spans="1:71" x14ac:dyDescent="0.2">
      <c r="A876" s="40" t="str">
        <f t="shared" si="23"/>
        <v/>
      </c>
      <c r="B876" s="40"/>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s="37"/>
      <c r="BD876"/>
      <c r="BE876"/>
      <c r="BF876"/>
      <c r="BG876"/>
      <c r="BH876"/>
      <c r="BI876"/>
      <c r="BJ876"/>
      <c r="BK876"/>
      <c r="BL876"/>
      <c r="BM876"/>
      <c r="BN876"/>
      <c r="BO876"/>
      <c r="BP876"/>
      <c r="BQ876"/>
      <c r="BR876"/>
      <c r="BS876" s="41"/>
    </row>
    <row r="877" spans="1:71" x14ac:dyDescent="0.2">
      <c r="A877" s="40" t="str">
        <f t="shared" si="23"/>
        <v/>
      </c>
      <c r="B877" s="40"/>
      <c r="C877"/>
      <c r="D877"/>
      <c r="E877"/>
      <c r="F877"/>
      <c r="G877"/>
      <c r="H877"/>
      <c r="I877"/>
      <c r="J877"/>
      <c r="K877"/>
      <c r="L877"/>
      <c r="M877"/>
      <c r="N877"/>
      <c r="O877"/>
      <c r="P877"/>
      <c r="Q877"/>
      <c r="R877"/>
      <c r="S877" s="37"/>
      <c r="T877"/>
      <c r="U877"/>
      <c r="V877"/>
      <c r="W877"/>
      <c r="X877"/>
      <c r="Y877"/>
      <c r="Z877"/>
      <c r="AA877"/>
      <c r="AB877"/>
      <c r="AC877"/>
      <c r="AD877"/>
      <c r="AE877"/>
      <c r="AF877"/>
      <c r="AG877"/>
      <c r="AH877"/>
      <c r="AI877"/>
      <c r="AJ877" s="37"/>
      <c r="AK877"/>
      <c r="AL877"/>
      <c r="AM877"/>
      <c r="AN877"/>
      <c r="AO877"/>
      <c r="AP877"/>
      <c r="AQ877"/>
      <c r="AR877"/>
      <c r="AS877"/>
      <c r="AT877"/>
      <c r="AU877"/>
      <c r="AV877" s="37"/>
      <c r="AW877"/>
      <c r="AX877" s="37"/>
      <c r="AY877"/>
      <c r="AZ877"/>
      <c r="BA877"/>
      <c r="BB877"/>
      <c r="BC877" s="37"/>
      <c r="BD877"/>
      <c r="BE877"/>
      <c r="BF877" s="37"/>
      <c r="BG877" s="37"/>
      <c r="BH877"/>
      <c r="BI877" s="37"/>
      <c r="BJ877"/>
      <c r="BK877" s="37"/>
      <c r="BL877" s="37"/>
      <c r="BM877"/>
      <c r="BN877"/>
      <c r="BO877"/>
      <c r="BP877"/>
      <c r="BQ877"/>
      <c r="BR877"/>
      <c r="BS877" s="41"/>
    </row>
    <row r="878" spans="1:71" x14ac:dyDescent="0.2">
      <c r="A878" s="40" t="str">
        <f t="shared" si="23"/>
        <v/>
      </c>
      <c r="B878" s="40"/>
      <c r="C878"/>
      <c r="D878"/>
      <c r="E878"/>
      <c r="F878"/>
      <c r="G878"/>
      <c r="H878"/>
      <c r="I878"/>
      <c r="J878"/>
      <c r="K878"/>
      <c r="L878"/>
      <c r="M878" s="37"/>
      <c r="N878"/>
      <c r="O878"/>
      <c r="P878"/>
      <c r="Q878"/>
      <c r="R878"/>
      <c r="S878"/>
      <c r="T878"/>
      <c r="U878"/>
      <c r="V878"/>
      <c r="W878"/>
      <c r="X878"/>
      <c r="Y878"/>
      <c r="Z878"/>
      <c r="AA878"/>
      <c r="AB878"/>
      <c r="AC878"/>
      <c r="AD878"/>
      <c r="AE878"/>
      <c r="AF878"/>
      <c r="AG878"/>
      <c r="AH878"/>
      <c r="AI878"/>
      <c r="AJ878"/>
      <c r="AK878"/>
      <c r="AL878"/>
      <c r="AM878"/>
      <c r="AN878"/>
      <c r="AO878"/>
      <c r="AP878"/>
      <c r="AQ878" s="37"/>
      <c r="AR878"/>
      <c r="AS878"/>
      <c r="AT878"/>
      <c r="AU878"/>
      <c r="AV878"/>
      <c r="AW878"/>
      <c r="AX878"/>
      <c r="AY878"/>
      <c r="AZ878"/>
      <c r="BA878"/>
      <c r="BB878"/>
      <c r="BC878"/>
      <c r="BD878"/>
      <c r="BE878"/>
      <c r="BF878"/>
      <c r="BG878"/>
      <c r="BH878"/>
      <c r="BI878"/>
      <c r="BJ878"/>
      <c r="BK878"/>
      <c r="BL878"/>
      <c r="BM878"/>
      <c r="BN878"/>
      <c r="BO878"/>
      <c r="BP878"/>
      <c r="BQ878"/>
      <c r="BR878"/>
      <c r="BS878" s="41"/>
    </row>
    <row r="879" spans="1:71" x14ac:dyDescent="0.2">
      <c r="A879" s="40" t="str">
        <f t="shared" si="23"/>
        <v/>
      </c>
      <c r="B879" s="40"/>
      <c r="C879"/>
      <c r="D879"/>
      <c r="E879" s="37"/>
      <c r="F879" s="37"/>
      <c r="G879"/>
      <c r="H879" s="37"/>
      <c r="I879" s="37"/>
      <c r="J879" s="37"/>
      <c r="K879" s="37"/>
      <c r="L879" s="37"/>
      <c r="M879" s="37"/>
      <c r="N879" s="37"/>
      <c r="O879" s="37"/>
      <c r="P879"/>
      <c r="Q879"/>
      <c r="R879" s="37"/>
      <c r="S879" s="37"/>
      <c r="T879"/>
      <c r="U879"/>
      <c r="V879" s="37"/>
      <c r="W879"/>
      <c r="X879" s="37"/>
      <c r="Y879"/>
      <c r="Z879" s="37"/>
      <c r="AA879"/>
      <c r="AB879"/>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c r="BP879"/>
      <c r="BQ879"/>
      <c r="BR879" s="37"/>
      <c r="BS879" s="41"/>
    </row>
    <row r="880" spans="1:71" x14ac:dyDescent="0.2">
      <c r="A880" s="40" t="str">
        <f t="shared" si="23"/>
        <v/>
      </c>
      <c r="B880" s="4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s="37"/>
      <c r="BN880"/>
      <c r="BO880"/>
      <c r="BP880"/>
      <c r="BQ880"/>
      <c r="BR880"/>
      <c r="BS880" s="41"/>
    </row>
    <row r="881" spans="1:71" x14ac:dyDescent="0.2">
      <c r="A881" s="40" t="str">
        <f t="shared" si="23"/>
        <v/>
      </c>
      <c r="B881" s="40"/>
      <c r="C881"/>
      <c r="D881"/>
      <c r="E881"/>
      <c r="F881"/>
      <c r="G881"/>
      <c r="H881"/>
      <c r="I881"/>
      <c r="J881"/>
      <c r="K881"/>
      <c r="L881"/>
      <c r="M881"/>
      <c r="N881"/>
      <c r="O881"/>
      <c r="P881"/>
      <c r="Q881"/>
      <c r="R881"/>
      <c r="S881"/>
      <c r="T881"/>
      <c r="U881"/>
      <c r="V881"/>
      <c r="W881"/>
      <c r="X881"/>
      <c r="Y881"/>
      <c r="Z881" s="37"/>
      <c r="AA881"/>
      <c r="AB881"/>
      <c r="AC881"/>
      <c r="AD881"/>
      <c r="AE881"/>
      <c r="AF881"/>
      <c r="AG881"/>
      <c r="AH881"/>
      <c r="AI881"/>
      <c r="AJ881"/>
      <c r="AK881"/>
      <c r="AL881"/>
      <c r="AM881"/>
      <c r="AN881"/>
      <c r="AO881"/>
      <c r="AP881" s="37"/>
      <c r="AQ881"/>
      <c r="AR881"/>
      <c r="AS881"/>
      <c r="AT881"/>
      <c r="AU881" s="37"/>
      <c r="AV881" s="37"/>
      <c r="AW881"/>
      <c r="AX881"/>
      <c r="AY881"/>
      <c r="AZ881" s="37"/>
      <c r="BA881" s="37"/>
      <c r="BB881"/>
      <c r="BC881"/>
      <c r="BD881" s="37"/>
      <c r="BE881" s="37"/>
      <c r="BF881"/>
      <c r="BG881"/>
      <c r="BH881"/>
      <c r="BI881" s="37"/>
      <c r="BJ881"/>
      <c r="BK881" s="37"/>
      <c r="BL881"/>
      <c r="BM881" s="37"/>
      <c r="BN881"/>
      <c r="BO881"/>
      <c r="BP881"/>
      <c r="BQ881"/>
      <c r="BR881"/>
      <c r="BS881" s="41"/>
    </row>
    <row r="882" spans="1:71" x14ac:dyDescent="0.2">
      <c r="A882" s="40" t="str">
        <f t="shared" si="23"/>
        <v/>
      </c>
      <c r="B882" s="40"/>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s="37"/>
      <c r="BJ882"/>
      <c r="BK882"/>
      <c r="BL882"/>
      <c r="BM882"/>
      <c r="BN882"/>
      <c r="BO882"/>
      <c r="BP882"/>
      <c r="BQ882"/>
      <c r="BR882"/>
      <c r="BS882" s="41"/>
    </row>
    <row r="883" spans="1:71" x14ac:dyDescent="0.2">
      <c r="A883" s="40" t="str">
        <f t="shared" si="23"/>
        <v/>
      </c>
      <c r="B883" s="40"/>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s="41"/>
    </row>
    <row r="884" spans="1:71" x14ac:dyDescent="0.2">
      <c r="A884" s="40" t="str">
        <f t="shared" si="23"/>
        <v/>
      </c>
      <c r="B884" s="40"/>
      <c r="C884"/>
      <c r="D884"/>
      <c r="E884"/>
      <c r="F884"/>
      <c r="G884"/>
      <c r="H884"/>
      <c r="I884" s="37"/>
      <c r="J884"/>
      <c r="K884"/>
      <c r="L884"/>
      <c r="M884"/>
      <c r="N884"/>
      <c r="O884"/>
      <c r="P884"/>
      <c r="Q884"/>
      <c r="R884"/>
      <c r="S884"/>
      <c r="T884"/>
      <c r="U884"/>
      <c r="V884"/>
      <c r="W884"/>
      <c r="X884" s="37"/>
      <c r="Y884"/>
      <c r="Z884"/>
      <c r="AA884"/>
      <c r="AB884"/>
      <c r="AC884"/>
      <c r="AD884"/>
      <c r="AE884"/>
      <c r="AF884"/>
      <c r="AG884"/>
      <c r="AH884"/>
      <c r="AI884" s="37"/>
      <c r="AJ884"/>
      <c r="AK884"/>
      <c r="AL884"/>
      <c r="AM884"/>
      <c r="AN884"/>
      <c r="AO884"/>
      <c r="AP884" s="37"/>
      <c r="AQ884"/>
      <c r="AR884"/>
      <c r="AS884"/>
      <c r="AT884"/>
      <c r="AU884"/>
      <c r="AV884" s="37"/>
      <c r="AW884"/>
      <c r="AX884"/>
      <c r="AY884"/>
      <c r="AZ884" s="37"/>
      <c r="BA884"/>
      <c r="BB884"/>
      <c r="BC884"/>
      <c r="BD884" s="37"/>
      <c r="BE884" s="37"/>
      <c r="BF884"/>
      <c r="BG884" s="37"/>
      <c r="BH884"/>
      <c r="BI884" s="37"/>
      <c r="BJ884" s="37"/>
      <c r="BK884"/>
      <c r="BL884"/>
      <c r="BM884" s="37"/>
      <c r="BN884"/>
      <c r="BO884"/>
      <c r="BP884"/>
      <c r="BQ884"/>
      <c r="BR884" s="37"/>
      <c r="BS884" s="41"/>
    </row>
    <row r="885" spans="1:71" x14ac:dyDescent="0.2">
      <c r="A885" s="40" t="str">
        <f t="shared" si="23"/>
        <v/>
      </c>
      <c r="B885" s="40"/>
      <c r="C885"/>
      <c r="D885"/>
      <c r="E885"/>
      <c r="F885"/>
      <c r="G885"/>
      <c r="H885" s="37"/>
      <c r="I885" s="37"/>
      <c r="J885"/>
      <c r="K885"/>
      <c r="L885"/>
      <c r="M885"/>
      <c r="N885"/>
      <c r="O885"/>
      <c r="P885"/>
      <c r="Q885" s="37"/>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s="37"/>
      <c r="BH885"/>
      <c r="BI885"/>
      <c r="BJ885" s="37"/>
      <c r="BK885"/>
      <c r="BL885"/>
      <c r="BM885"/>
      <c r="BN885"/>
      <c r="BO885"/>
      <c r="BP885"/>
      <c r="BQ885"/>
      <c r="BR885"/>
      <c r="BS885" s="41"/>
    </row>
    <row r="886" spans="1:71" x14ac:dyDescent="0.2">
      <c r="A886" s="40" t="str">
        <f t="shared" si="23"/>
        <v/>
      </c>
      <c r="B886" s="40"/>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s="41"/>
    </row>
    <row r="887" spans="1:71" x14ac:dyDescent="0.2">
      <c r="A887" s="40" t="str">
        <f t="shared" si="23"/>
        <v/>
      </c>
      <c r="B887" s="40"/>
      <c r="C887"/>
      <c r="D887"/>
      <c r="E887"/>
      <c r="F887" s="37"/>
      <c r="G887"/>
      <c r="H887"/>
      <c r="I887" s="37"/>
      <c r="J887" s="37"/>
      <c r="K887" s="37"/>
      <c r="L887" s="37"/>
      <c r="M887" s="37"/>
      <c r="N887"/>
      <c r="O887"/>
      <c r="P887"/>
      <c r="Q887" s="37"/>
      <c r="R887"/>
      <c r="S887" s="37"/>
      <c r="T887" s="37"/>
      <c r="U887"/>
      <c r="V887" s="37"/>
      <c r="W887" s="37"/>
      <c r="X887" s="37"/>
      <c r="Y887"/>
      <c r="Z887" s="37"/>
      <c r="AA887"/>
      <c r="AB887"/>
      <c r="AC887" s="37"/>
      <c r="AD887"/>
      <c r="AE887" s="37"/>
      <c r="AF887" s="37"/>
      <c r="AG887" s="37"/>
      <c r="AH887"/>
      <c r="AI887" s="37"/>
      <c r="AJ887"/>
      <c r="AK887" s="37"/>
      <c r="AL887" s="37"/>
      <c r="AM887" s="37"/>
      <c r="AN887" s="37"/>
      <c r="AO887" s="37"/>
      <c r="AP887" s="37"/>
      <c r="AQ887" s="37"/>
      <c r="AR887" s="37"/>
      <c r="AS887" s="37"/>
      <c r="AT887" s="37"/>
      <c r="AU887"/>
      <c r="AV887" s="37"/>
      <c r="AW887" s="37"/>
      <c r="AX887" s="37"/>
      <c r="AY887" s="37"/>
      <c r="AZ887" s="37"/>
      <c r="BA887" s="37"/>
      <c r="BB887" s="37"/>
      <c r="BC887" s="37"/>
      <c r="BD887" s="37"/>
      <c r="BE887" s="37"/>
      <c r="BF887" s="37"/>
      <c r="BG887" s="37"/>
      <c r="BH887" s="37"/>
      <c r="BI887" s="37"/>
      <c r="BJ887" s="37"/>
      <c r="BK887" s="37"/>
      <c r="BL887" s="37"/>
      <c r="BM887" s="37"/>
      <c r="BN887"/>
      <c r="BO887"/>
      <c r="BP887"/>
      <c r="BQ887"/>
      <c r="BR887" s="37"/>
      <c r="BS887" s="41"/>
    </row>
    <row r="888" spans="1:71" x14ac:dyDescent="0.2">
      <c r="A888" s="40" t="str">
        <f t="shared" si="23"/>
        <v/>
      </c>
      <c r="B888" s="40"/>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s="37"/>
      <c r="BJ888"/>
      <c r="BK888"/>
      <c r="BL888"/>
      <c r="BM888"/>
      <c r="BN888"/>
      <c r="BO888"/>
      <c r="BP888"/>
      <c r="BQ888"/>
      <c r="BR888"/>
      <c r="BS888" s="41"/>
    </row>
    <row r="889" spans="1:71" x14ac:dyDescent="0.2">
      <c r="A889" s="40" t="str">
        <f t="shared" si="23"/>
        <v/>
      </c>
      <c r="B889" s="40"/>
      <c r="C889"/>
      <c r="D889"/>
      <c r="E889"/>
      <c r="F889"/>
      <c r="G889" s="37"/>
      <c r="H889"/>
      <c r="I889"/>
      <c r="J889"/>
      <c r="K889"/>
      <c r="L889"/>
      <c r="M889"/>
      <c r="N889"/>
      <c r="O889"/>
      <c r="P889"/>
      <c r="Q889"/>
      <c r="R889"/>
      <c r="S889"/>
      <c r="T889"/>
      <c r="U889"/>
      <c r="V889"/>
      <c r="W889"/>
      <c r="X889"/>
      <c r="Y889"/>
      <c r="Z889" s="37"/>
      <c r="AA889"/>
      <c r="AB889"/>
      <c r="AC889"/>
      <c r="AD889"/>
      <c r="AE889"/>
      <c r="AF889"/>
      <c r="AG889"/>
      <c r="AH889"/>
      <c r="AI889" s="37"/>
      <c r="AJ889"/>
      <c r="AK889"/>
      <c r="AL889" s="37"/>
      <c r="AM889" s="37"/>
      <c r="AN889"/>
      <c r="AO889"/>
      <c r="AP889"/>
      <c r="AQ889"/>
      <c r="AR889"/>
      <c r="AS889"/>
      <c r="AT889"/>
      <c r="AU889"/>
      <c r="AV889" s="37"/>
      <c r="AW889"/>
      <c r="AX889"/>
      <c r="AY889"/>
      <c r="AZ889"/>
      <c r="BA889"/>
      <c r="BB889"/>
      <c r="BC889" s="37"/>
      <c r="BD889" s="37"/>
      <c r="BE889"/>
      <c r="BF889" s="37"/>
      <c r="BG889"/>
      <c r="BH889"/>
      <c r="BI889"/>
      <c r="BJ889"/>
      <c r="BK889" s="37"/>
      <c r="BL889"/>
      <c r="BM889" s="37"/>
      <c r="BN889"/>
      <c r="BO889"/>
      <c r="BP889"/>
      <c r="BQ889"/>
      <c r="BR889"/>
      <c r="BS889" s="41"/>
    </row>
    <row r="890" spans="1:71" x14ac:dyDescent="0.2">
      <c r="A890" s="40" t="str">
        <f t="shared" si="23"/>
        <v/>
      </c>
      <c r="B890" s="40"/>
      <c r="C890"/>
      <c r="D890"/>
      <c r="E890"/>
      <c r="F890"/>
      <c r="G890"/>
      <c r="H890" s="37"/>
      <c r="I890" s="37"/>
      <c r="J890" s="37"/>
      <c r="K890"/>
      <c r="L890"/>
      <c r="M890"/>
      <c r="N890"/>
      <c r="O890"/>
      <c r="P890"/>
      <c r="Q890" s="37"/>
      <c r="R890"/>
      <c r="S890"/>
      <c r="T890"/>
      <c r="U890"/>
      <c r="V890"/>
      <c r="W890"/>
      <c r="X890" s="37"/>
      <c r="Y890"/>
      <c r="Z890"/>
      <c r="AA890"/>
      <c r="AB890"/>
      <c r="AC890"/>
      <c r="AD890"/>
      <c r="AE890"/>
      <c r="AF890" s="37"/>
      <c r="AG890"/>
      <c r="AH890" s="37"/>
      <c r="AI890" s="37"/>
      <c r="AJ890"/>
      <c r="AK890"/>
      <c r="AL890"/>
      <c r="AM890" s="37"/>
      <c r="AN890"/>
      <c r="AO890" s="37"/>
      <c r="AP890"/>
      <c r="AQ890"/>
      <c r="AR890" s="37"/>
      <c r="AS890" s="37"/>
      <c r="AT890" s="37"/>
      <c r="AU890" s="37"/>
      <c r="AV890" s="37"/>
      <c r="AW890" s="37"/>
      <c r="AX890" s="37"/>
      <c r="AY890" s="37"/>
      <c r="AZ890" s="37"/>
      <c r="BA890"/>
      <c r="BB890" s="37"/>
      <c r="BC890" s="37"/>
      <c r="BD890" s="37"/>
      <c r="BE890"/>
      <c r="BF890" s="37"/>
      <c r="BG890" s="37"/>
      <c r="BH890" s="37"/>
      <c r="BI890" s="37"/>
      <c r="BJ890" s="37"/>
      <c r="BK890" s="37"/>
      <c r="BL890" s="37"/>
      <c r="BM890" s="37"/>
      <c r="BN890"/>
      <c r="BO890"/>
      <c r="BP890"/>
      <c r="BQ890"/>
      <c r="BR890" s="37"/>
      <c r="BS890" s="41"/>
    </row>
    <row r="891" spans="1:71" x14ac:dyDescent="0.2">
      <c r="A891" s="40" t="str">
        <f t="shared" si="23"/>
        <v/>
      </c>
      <c r="B891" s="40"/>
      <c r="C891"/>
      <c r="D891"/>
      <c r="E891"/>
      <c r="F891"/>
      <c r="G891"/>
      <c r="H891"/>
      <c r="I891"/>
      <c r="J891"/>
      <c r="K891"/>
      <c r="L891"/>
      <c r="M891"/>
      <c r="N891"/>
      <c r="O891"/>
      <c r="P891"/>
      <c r="Q891"/>
      <c r="R891"/>
      <c r="S891"/>
      <c r="T891"/>
      <c r="U891"/>
      <c r="V891"/>
      <c r="W891"/>
      <c r="X891"/>
      <c r="Y891"/>
      <c r="Z891"/>
      <c r="AA891"/>
      <c r="AB891"/>
      <c r="AC891" s="37"/>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s="41"/>
    </row>
    <row r="892" spans="1:71" x14ac:dyDescent="0.2">
      <c r="A892" s="40" t="str">
        <f t="shared" si="23"/>
        <v/>
      </c>
      <c r="B892" s="40"/>
      <c r="C892"/>
      <c r="D892"/>
      <c r="E892"/>
      <c r="F892"/>
      <c r="G892" s="37"/>
      <c r="H892"/>
      <c r="I892" s="37"/>
      <c r="J892"/>
      <c r="K892" s="37"/>
      <c r="L892"/>
      <c r="M892"/>
      <c r="N892"/>
      <c r="O892"/>
      <c r="P892"/>
      <c r="Q892"/>
      <c r="R892"/>
      <c r="S892" s="37"/>
      <c r="T892"/>
      <c r="U892"/>
      <c r="V892"/>
      <c r="W892"/>
      <c r="X892"/>
      <c r="Y892"/>
      <c r="Z892"/>
      <c r="AA892"/>
      <c r="AB892"/>
      <c r="AC892"/>
      <c r="AD892"/>
      <c r="AE892"/>
      <c r="AF892"/>
      <c r="AG892"/>
      <c r="AH892"/>
      <c r="AI892"/>
      <c r="AJ892" s="37"/>
      <c r="AK892"/>
      <c r="AL892"/>
      <c r="AM892"/>
      <c r="AN892"/>
      <c r="AO892"/>
      <c r="AP892"/>
      <c r="AQ892"/>
      <c r="AR892" s="37"/>
      <c r="AS892"/>
      <c r="AT892"/>
      <c r="AU892"/>
      <c r="AV892" s="37"/>
      <c r="AW892"/>
      <c r="AX892"/>
      <c r="AY892"/>
      <c r="AZ892"/>
      <c r="BA892"/>
      <c r="BB892"/>
      <c r="BC892" s="37"/>
      <c r="BD892"/>
      <c r="BE892"/>
      <c r="BF892"/>
      <c r="BG892" s="37"/>
      <c r="BH892" s="37"/>
      <c r="BI892" s="37"/>
      <c r="BJ892" s="37"/>
      <c r="BK892"/>
      <c r="BL892"/>
      <c r="BM892" s="37"/>
      <c r="BN892"/>
      <c r="BO892"/>
      <c r="BP892"/>
      <c r="BQ892"/>
      <c r="BR892"/>
      <c r="BS892" s="41"/>
    </row>
    <row r="893" spans="1:71" x14ac:dyDescent="0.2">
      <c r="A893" s="40" t="str">
        <f t="shared" si="23"/>
        <v/>
      </c>
      <c r="B893" s="40"/>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s="37"/>
      <c r="AW893"/>
      <c r="AX893"/>
      <c r="AY893"/>
      <c r="AZ893"/>
      <c r="BA893"/>
      <c r="BB893"/>
      <c r="BC893"/>
      <c r="BD893"/>
      <c r="BE893"/>
      <c r="BF893"/>
      <c r="BG893"/>
      <c r="BH893"/>
      <c r="BI893"/>
      <c r="BJ893"/>
      <c r="BK893"/>
      <c r="BL893"/>
      <c r="BM893" s="37"/>
      <c r="BN893"/>
      <c r="BO893"/>
      <c r="BP893"/>
      <c r="BQ893"/>
      <c r="BR893"/>
      <c r="BS893" s="41"/>
    </row>
    <row r="894" spans="1:71" x14ac:dyDescent="0.2">
      <c r="A894" s="40" t="str">
        <f t="shared" si="23"/>
        <v/>
      </c>
      <c r="B894" s="40"/>
      <c r="C894"/>
      <c r="D894"/>
      <c r="E894" s="37"/>
      <c r="F894" s="37"/>
      <c r="G894" s="37"/>
      <c r="H894" s="37"/>
      <c r="I894" s="37"/>
      <c r="J894" s="37"/>
      <c r="K894" s="37"/>
      <c r="L894" s="37"/>
      <c r="M894" s="37"/>
      <c r="N894" s="37"/>
      <c r="O894"/>
      <c r="P894"/>
      <c r="Q894" s="37"/>
      <c r="R894" s="37"/>
      <c r="S894" s="37"/>
      <c r="T894" s="37"/>
      <c r="U894"/>
      <c r="V894" s="37"/>
      <c r="W894"/>
      <c r="X894" s="37"/>
      <c r="Y894" s="37"/>
      <c r="Z894" s="37"/>
      <c r="AA894"/>
      <c r="AB894" s="37"/>
      <c r="AC894" s="37"/>
      <c r="AD894"/>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c r="BQ894"/>
      <c r="BR894" s="37"/>
      <c r="BS894" s="41"/>
    </row>
    <row r="895" spans="1:71" x14ac:dyDescent="0.2">
      <c r="A895" s="40" t="str">
        <f t="shared" si="23"/>
        <v/>
      </c>
      <c r="B895" s="40"/>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s="37"/>
      <c r="BD895"/>
      <c r="BE895"/>
      <c r="BF895"/>
      <c r="BG895"/>
      <c r="BH895"/>
      <c r="BI895"/>
      <c r="BJ895"/>
      <c r="BK895"/>
      <c r="BL895"/>
      <c r="BM895"/>
      <c r="BN895"/>
      <c r="BO895"/>
      <c r="BP895"/>
      <c r="BQ895"/>
      <c r="BR895"/>
      <c r="BS895" s="41"/>
    </row>
    <row r="896" spans="1:71" x14ac:dyDescent="0.2">
      <c r="A896" s="40" t="str">
        <f t="shared" si="23"/>
        <v/>
      </c>
      <c r="B896" s="40"/>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s="41"/>
    </row>
    <row r="897" spans="1:71" x14ac:dyDescent="0.2">
      <c r="A897" s="40" t="str">
        <f t="shared" si="23"/>
        <v/>
      </c>
      <c r="B897" s="40"/>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s="41"/>
    </row>
    <row r="898" spans="1:71" x14ac:dyDescent="0.2">
      <c r="A898" s="40" t="str">
        <f t="shared" si="23"/>
        <v/>
      </c>
      <c r="B898" s="40"/>
      <c r="C898"/>
      <c r="D898"/>
      <c r="E898" s="37"/>
      <c r="F898" s="37"/>
      <c r="G898" s="37"/>
      <c r="H898" s="37"/>
      <c r="I898" s="37"/>
      <c r="J898" s="37"/>
      <c r="K898" s="37"/>
      <c r="L898" s="37"/>
      <c r="M898" s="37"/>
      <c r="N898" s="37"/>
      <c r="O898" s="37"/>
      <c r="P898"/>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c r="BO898" s="37"/>
      <c r="BP898" s="37"/>
      <c r="BQ898"/>
      <c r="BR898" s="37"/>
      <c r="BS898" s="41"/>
    </row>
    <row r="899" spans="1:71" x14ac:dyDescent="0.2">
      <c r="A899" s="40" t="str">
        <f>B899&amp;C899</f>
        <v/>
      </c>
      <c r="B899" s="40"/>
      <c r="C899"/>
      <c r="D899"/>
      <c r="E899"/>
      <c r="F899"/>
      <c r="G899" s="37"/>
      <c r="H899"/>
      <c r="I899" s="37"/>
      <c r="J899"/>
      <c r="K899"/>
      <c r="L899" s="37"/>
      <c r="M899" s="37"/>
      <c r="N899" s="37"/>
      <c r="O899"/>
      <c r="P899"/>
      <c r="Q899" s="37"/>
      <c r="R899"/>
      <c r="S899" s="37"/>
      <c r="T899" s="37"/>
      <c r="U899"/>
      <c r="V899" s="37"/>
      <c r="W899" s="37"/>
      <c r="X899" s="37"/>
      <c r="Y899"/>
      <c r="Z899"/>
      <c r="AA899"/>
      <c r="AB899" s="37"/>
      <c r="AC899"/>
      <c r="AD899"/>
      <c r="AE899"/>
      <c r="AF899" s="37"/>
      <c r="AG899"/>
      <c r="AH899"/>
      <c r="AI899"/>
      <c r="AJ899" s="37"/>
      <c r="AK899"/>
      <c r="AL899" s="37"/>
      <c r="AM899" s="37"/>
      <c r="AN899"/>
      <c r="AO899" s="37"/>
      <c r="AP899" s="37"/>
      <c r="AQ899" s="37"/>
      <c r="AR899" s="37"/>
      <c r="AS899" s="37"/>
      <c r="AT899" s="37"/>
      <c r="AU899"/>
      <c r="AV899" s="37"/>
      <c r="AW899" s="37"/>
      <c r="AX899" s="37"/>
      <c r="AY899"/>
      <c r="AZ899" s="37"/>
      <c r="BA899" s="37"/>
      <c r="BB899"/>
      <c r="BC899" s="37"/>
      <c r="BD899" s="37"/>
      <c r="BE899" s="37"/>
      <c r="BF899"/>
      <c r="BG899"/>
      <c r="BH899"/>
      <c r="BI899" s="37"/>
      <c r="BJ899"/>
      <c r="BK899" s="37"/>
      <c r="BL899"/>
      <c r="BM899" s="37"/>
      <c r="BN899"/>
      <c r="BO899"/>
      <c r="BP899"/>
      <c r="BQ899"/>
      <c r="BR899" s="37"/>
      <c r="BS899" s="41"/>
    </row>
    <row r="900" spans="1:71" x14ac:dyDescent="0.2">
      <c r="A900" s="40" t="str">
        <f>B900&amp;C900</f>
        <v/>
      </c>
      <c r="B900" s="4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s="41"/>
    </row>
    <row r="901" spans="1:71" x14ac:dyDescent="0.2">
      <c r="A901" s="40" t="str">
        <f>B901&amp;C901</f>
        <v/>
      </c>
      <c r="B901" s="40"/>
      <c r="C901"/>
      <c r="D901"/>
      <c r="E901"/>
      <c r="F901"/>
      <c r="G901"/>
      <c r="H901" s="37"/>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s="37"/>
      <c r="AS901" s="37"/>
      <c r="AT901"/>
      <c r="AU901"/>
      <c r="AV901" s="37"/>
      <c r="AW901"/>
      <c r="AX901"/>
      <c r="AY901"/>
      <c r="AZ901"/>
      <c r="BA901"/>
      <c r="BB901" s="37"/>
      <c r="BC901"/>
      <c r="BD901" s="37"/>
      <c r="BE901"/>
      <c r="BF901"/>
      <c r="BG901" s="37"/>
      <c r="BH901" s="37"/>
      <c r="BI901" s="37"/>
      <c r="BJ901" s="37"/>
      <c r="BK901"/>
      <c r="BL901"/>
      <c r="BM901" s="37"/>
      <c r="BN901"/>
      <c r="BO901"/>
      <c r="BP901"/>
      <c r="BQ901"/>
      <c r="BR901" s="37"/>
      <c r="BS901" s="41"/>
    </row>
    <row r="902" spans="1:71" x14ac:dyDescent="0.2">
      <c r="A902" s="40" t="str">
        <f t="shared" ref="A902:A965" si="24">B902&amp;C902</f>
        <v/>
      </c>
      <c r="B902" s="40"/>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s="37"/>
      <c r="BJ902"/>
      <c r="BK902"/>
      <c r="BL902"/>
      <c r="BM902"/>
      <c r="BN902"/>
      <c r="BO902"/>
      <c r="BP902"/>
      <c r="BQ902"/>
      <c r="BR902"/>
      <c r="BS902" s="41"/>
    </row>
    <row r="903" spans="1:71" x14ac:dyDescent="0.2">
      <c r="A903" s="40" t="str">
        <f t="shared" si="24"/>
        <v/>
      </c>
      <c r="B903" s="40"/>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s="37"/>
      <c r="AT903"/>
      <c r="AU903"/>
      <c r="AV903"/>
      <c r="AW903"/>
      <c r="AX903"/>
      <c r="AY903"/>
      <c r="AZ903"/>
      <c r="BA903"/>
      <c r="BB903"/>
      <c r="BC903"/>
      <c r="BD903"/>
      <c r="BE903"/>
      <c r="BF903"/>
      <c r="BG903"/>
      <c r="BH903"/>
      <c r="BI903"/>
      <c r="BJ903"/>
      <c r="BK903"/>
      <c r="BL903"/>
      <c r="BM903"/>
      <c r="BN903"/>
      <c r="BO903"/>
      <c r="BP903"/>
      <c r="BQ903"/>
      <c r="BR903"/>
      <c r="BS903" s="41"/>
    </row>
    <row r="904" spans="1:71" x14ac:dyDescent="0.2">
      <c r="A904" s="40" t="str">
        <f t="shared" si="24"/>
        <v/>
      </c>
      <c r="B904" s="40"/>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s="37"/>
      <c r="AY904"/>
      <c r="AZ904"/>
      <c r="BA904"/>
      <c r="BB904"/>
      <c r="BC904"/>
      <c r="BD904"/>
      <c r="BE904"/>
      <c r="BF904"/>
      <c r="BG904"/>
      <c r="BH904"/>
      <c r="BI904"/>
      <c r="BJ904"/>
      <c r="BK904"/>
      <c r="BL904"/>
      <c r="BM904" s="37"/>
      <c r="BN904"/>
      <c r="BO904"/>
      <c r="BP904"/>
      <c r="BQ904"/>
      <c r="BR904" s="37"/>
      <c r="BS904" s="41"/>
    </row>
    <row r="905" spans="1:71" x14ac:dyDescent="0.2">
      <c r="A905" s="40" t="str">
        <f t="shared" si="24"/>
        <v/>
      </c>
      <c r="B905" s="40"/>
      <c r="C905"/>
      <c r="D905"/>
      <c r="E905"/>
      <c r="F905"/>
      <c r="G905"/>
      <c r="H905" s="37"/>
      <c r="I905" s="37"/>
      <c r="J905"/>
      <c r="K905" s="37"/>
      <c r="L905"/>
      <c r="M905"/>
      <c r="N905" s="37"/>
      <c r="O905"/>
      <c r="P905"/>
      <c r="Q905"/>
      <c r="R905"/>
      <c r="S905"/>
      <c r="T905"/>
      <c r="U905"/>
      <c r="V905"/>
      <c r="W905"/>
      <c r="X905" s="37"/>
      <c r="Y905"/>
      <c r="Z905"/>
      <c r="AA905"/>
      <c r="AB905"/>
      <c r="AC905"/>
      <c r="AD905"/>
      <c r="AE905"/>
      <c r="AF905"/>
      <c r="AG905"/>
      <c r="AH905"/>
      <c r="AI905"/>
      <c r="AJ905" s="37"/>
      <c r="AK905"/>
      <c r="AL905" s="37"/>
      <c r="AM905" s="37"/>
      <c r="AN905"/>
      <c r="AO905"/>
      <c r="AP905"/>
      <c r="AQ905"/>
      <c r="AR905" s="37"/>
      <c r="AS905" s="37"/>
      <c r="AT905"/>
      <c r="AU905"/>
      <c r="AV905" s="37"/>
      <c r="AW905"/>
      <c r="AX905" s="37"/>
      <c r="AY905"/>
      <c r="AZ905" s="37"/>
      <c r="BA905"/>
      <c r="BB905"/>
      <c r="BC905"/>
      <c r="BD905" s="37"/>
      <c r="BE905" s="37"/>
      <c r="BF905"/>
      <c r="BG905" s="37"/>
      <c r="BH905" s="37"/>
      <c r="BI905" s="37"/>
      <c r="BJ905"/>
      <c r="BK905"/>
      <c r="BL905"/>
      <c r="BM905" s="37"/>
      <c r="BN905"/>
      <c r="BO905"/>
      <c r="BP905"/>
      <c r="BQ905"/>
      <c r="BR905"/>
      <c r="BS905" s="41"/>
    </row>
    <row r="906" spans="1:71" x14ac:dyDescent="0.2">
      <c r="A906" s="40" t="str">
        <f t="shared" si="24"/>
        <v/>
      </c>
      <c r="B906" s="40"/>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s="37"/>
      <c r="BL906"/>
      <c r="BM906"/>
      <c r="BN906"/>
      <c r="BO906"/>
      <c r="BP906"/>
      <c r="BQ906"/>
      <c r="BR906"/>
      <c r="BS906" s="41"/>
    </row>
    <row r="907" spans="1:71" x14ac:dyDescent="0.2">
      <c r="A907" s="40" t="str">
        <f t="shared" si="24"/>
        <v/>
      </c>
      <c r="B907" s="40"/>
      <c r="C907"/>
      <c r="D907"/>
      <c r="E907"/>
      <c r="F907"/>
      <c r="G907"/>
      <c r="H907"/>
      <c r="I907" s="37"/>
      <c r="J907"/>
      <c r="K907"/>
      <c r="L907" s="37"/>
      <c r="M907"/>
      <c r="N907"/>
      <c r="O907"/>
      <c r="P907"/>
      <c r="Q907"/>
      <c r="R907"/>
      <c r="S907"/>
      <c r="T907"/>
      <c r="U907"/>
      <c r="V907"/>
      <c r="W907"/>
      <c r="X907" s="37"/>
      <c r="Y907"/>
      <c r="Z907"/>
      <c r="AA907"/>
      <c r="AB907"/>
      <c r="AC907"/>
      <c r="AD907"/>
      <c r="AE907"/>
      <c r="AF907"/>
      <c r="AG907"/>
      <c r="AH907"/>
      <c r="AI907"/>
      <c r="AJ907"/>
      <c r="AK907"/>
      <c r="AL907" s="37"/>
      <c r="AM907"/>
      <c r="AN907"/>
      <c r="AO907" s="37"/>
      <c r="AP907"/>
      <c r="AQ907"/>
      <c r="AR907"/>
      <c r="AS907"/>
      <c r="AT907"/>
      <c r="AU907"/>
      <c r="AV907"/>
      <c r="AW907" s="37"/>
      <c r="AX907" s="37"/>
      <c r="AY907"/>
      <c r="AZ907" s="37"/>
      <c r="BA907" s="37"/>
      <c r="BB907"/>
      <c r="BC907" s="37"/>
      <c r="BD907" s="37"/>
      <c r="BE907"/>
      <c r="BF907"/>
      <c r="BG907"/>
      <c r="BH907"/>
      <c r="BI907" s="37"/>
      <c r="BJ907"/>
      <c r="BK907" s="37"/>
      <c r="BL907"/>
      <c r="BM907" s="37"/>
      <c r="BN907"/>
      <c r="BO907"/>
      <c r="BP907"/>
      <c r="BQ907"/>
      <c r="BR907" s="37"/>
      <c r="BS907" s="41"/>
    </row>
    <row r="908" spans="1:71" x14ac:dyDescent="0.2">
      <c r="A908" s="40" t="str">
        <f t="shared" si="24"/>
        <v/>
      </c>
      <c r="B908" s="40"/>
      <c r="C908"/>
      <c r="D908"/>
      <c r="E908" s="37"/>
      <c r="F908"/>
      <c r="G908"/>
      <c r="H908"/>
      <c r="I908" s="37"/>
      <c r="J908"/>
      <c r="K908" s="37"/>
      <c r="L908"/>
      <c r="M908" s="37"/>
      <c r="N908"/>
      <c r="O908"/>
      <c r="P908"/>
      <c r="Q908"/>
      <c r="R908"/>
      <c r="S908"/>
      <c r="T908"/>
      <c r="U908"/>
      <c r="V908"/>
      <c r="W908"/>
      <c r="X908" s="37"/>
      <c r="Y908"/>
      <c r="Z908" s="37"/>
      <c r="AA908"/>
      <c r="AB908"/>
      <c r="AC908"/>
      <c r="AD908"/>
      <c r="AE908"/>
      <c r="AF908" s="37"/>
      <c r="AG908"/>
      <c r="AH908"/>
      <c r="AI908"/>
      <c r="AJ908"/>
      <c r="AK908"/>
      <c r="AL908" s="37"/>
      <c r="AM908"/>
      <c r="AN908"/>
      <c r="AO908"/>
      <c r="AP908"/>
      <c r="AQ908" s="37"/>
      <c r="AR908" s="37"/>
      <c r="AS908" s="37"/>
      <c r="AT908" s="37"/>
      <c r="AU908"/>
      <c r="AV908" s="37"/>
      <c r="AW908" s="37"/>
      <c r="AX908" s="37"/>
      <c r="AY908" s="37"/>
      <c r="AZ908" s="37"/>
      <c r="BA908" s="37"/>
      <c r="BB908"/>
      <c r="BC908" s="37"/>
      <c r="BD908" s="37"/>
      <c r="BE908" s="37"/>
      <c r="BF908"/>
      <c r="BG908" s="37"/>
      <c r="BH908"/>
      <c r="BI908" s="37"/>
      <c r="BJ908" s="37"/>
      <c r="BK908" s="37"/>
      <c r="BL908"/>
      <c r="BM908" s="37"/>
      <c r="BN908"/>
      <c r="BO908"/>
      <c r="BP908"/>
      <c r="BQ908"/>
      <c r="BR908" s="37"/>
      <c r="BS908" s="41"/>
    </row>
    <row r="909" spans="1:71" x14ac:dyDescent="0.2">
      <c r="A909" s="40" t="str">
        <f t="shared" si="24"/>
        <v/>
      </c>
      <c r="B909" s="40"/>
      <c r="C909"/>
      <c r="D909"/>
      <c r="E909"/>
      <c r="F909"/>
      <c r="G909"/>
      <c r="H909"/>
      <c r="I909" s="37"/>
      <c r="J909"/>
      <c r="K909" s="37"/>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s="37"/>
      <c r="BD909"/>
      <c r="BE909"/>
      <c r="BF909"/>
      <c r="BG909"/>
      <c r="BH909"/>
      <c r="BI909"/>
      <c r="BJ909"/>
      <c r="BK909"/>
      <c r="BL909"/>
      <c r="BM909"/>
      <c r="BN909"/>
      <c r="BO909"/>
      <c r="BP909"/>
      <c r="BQ909"/>
      <c r="BR909"/>
      <c r="BS909" s="41"/>
    </row>
    <row r="910" spans="1:71" x14ac:dyDescent="0.2">
      <c r="A910" s="40" t="str">
        <f t="shared" si="24"/>
        <v/>
      </c>
      <c r="B910" s="40"/>
      <c r="C910"/>
      <c r="D910"/>
      <c r="E910"/>
      <c r="F910"/>
      <c r="G910"/>
      <c r="H910"/>
      <c r="I910" s="37"/>
      <c r="J910"/>
      <c r="K910"/>
      <c r="L910"/>
      <c r="M910"/>
      <c r="N910"/>
      <c r="O910"/>
      <c r="P910"/>
      <c r="Q910"/>
      <c r="R910"/>
      <c r="S910"/>
      <c r="T910"/>
      <c r="U910"/>
      <c r="V910"/>
      <c r="W910"/>
      <c r="X910"/>
      <c r="Y910"/>
      <c r="Z910"/>
      <c r="AA910"/>
      <c r="AB910"/>
      <c r="AC910"/>
      <c r="AD910"/>
      <c r="AE910"/>
      <c r="AF910"/>
      <c r="AG910"/>
      <c r="AH910" s="37"/>
      <c r="AI910"/>
      <c r="AJ910"/>
      <c r="AK910"/>
      <c r="AL910" s="37"/>
      <c r="AM910"/>
      <c r="AN910"/>
      <c r="AO910"/>
      <c r="AP910"/>
      <c r="AQ910"/>
      <c r="AR910"/>
      <c r="AS910"/>
      <c r="AT910"/>
      <c r="AU910"/>
      <c r="AV910"/>
      <c r="AW910"/>
      <c r="AX910" s="37"/>
      <c r="AY910"/>
      <c r="AZ910"/>
      <c r="BA910"/>
      <c r="BB910" s="37"/>
      <c r="BC910"/>
      <c r="BD910"/>
      <c r="BE910" s="37"/>
      <c r="BF910"/>
      <c r="BG910" s="37"/>
      <c r="BH910"/>
      <c r="BI910"/>
      <c r="BJ910"/>
      <c r="BK910"/>
      <c r="BL910"/>
      <c r="BM910" s="37"/>
      <c r="BN910"/>
      <c r="BO910"/>
      <c r="BP910"/>
      <c r="BQ910"/>
      <c r="BR910"/>
      <c r="BS910" s="41"/>
    </row>
    <row r="911" spans="1:71" x14ac:dyDescent="0.2">
      <c r="A911" s="40" t="str">
        <f t="shared" si="24"/>
        <v/>
      </c>
      <c r="B911" s="40"/>
      <c r="C911"/>
      <c r="D911"/>
      <c r="E911"/>
      <c r="F911" s="37"/>
      <c r="G911"/>
      <c r="H911" s="37"/>
      <c r="I911"/>
      <c r="J911"/>
      <c r="K911"/>
      <c r="L911" s="37"/>
      <c r="M911"/>
      <c r="N911" s="37"/>
      <c r="O911"/>
      <c r="P911"/>
      <c r="Q911"/>
      <c r="R911"/>
      <c r="S911" s="37"/>
      <c r="T911"/>
      <c r="U911"/>
      <c r="V911" s="37"/>
      <c r="W911"/>
      <c r="X911"/>
      <c r="Y911"/>
      <c r="Z911" s="37"/>
      <c r="AA911"/>
      <c r="AB911"/>
      <c r="AC911"/>
      <c r="AD911"/>
      <c r="AE911"/>
      <c r="AF911" s="37"/>
      <c r="AG911"/>
      <c r="AH911" s="37"/>
      <c r="AI911" s="37"/>
      <c r="AJ911" s="37"/>
      <c r="AK911"/>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c r="BK911" s="37"/>
      <c r="BL911" s="37"/>
      <c r="BM911" s="37"/>
      <c r="BN911"/>
      <c r="BO911"/>
      <c r="BP911"/>
      <c r="BQ911"/>
      <c r="BR911" s="37"/>
      <c r="BS911" s="41"/>
    </row>
    <row r="912" spans="1:71" x14ac:dyDescent="0.2">
      <c r="A912" s="40" t="str">
        <f t="shared" si="24"/>
        <v/>
      </c>
      <c r="B912" s="40"/>
      <c r="C912"/>
      <c r="D912"/>
      <c r="E912" s="37"/>
      <c r="F912" s="37"/>
      <c r="G912" s="37"/>
      <c r="H912" s="37"/>
      <c r="I912" s="37"/>
      <c r="J912"/>
      <c r="K912" s="37"/>
      <c r="L912" s="37"/>
      <c r="M912" s="37"/>
      <c r="N912" s="37"/>
      <c r="O912"/>
      <c r="P912"/>
      <c r="Q912"/>
      <c r="R912"/>
      <c r="S912" s="37"/>
      <c r="T912"/>
      <c r="U912"/>
      <c r="V912"/>
      <c r="W912"/>
      <c r="X912" s="37"/>
      <c r="Y912"/>
      <c r="Z912" s="37"/>
      <c r="AA912"/>
      <c r="AB912" s="37"/>
      <c r="AC912"/>
      <c r="AD912"/>
      <c r="AE912" s="37"/>
      <c r="AF912"/>
      <c r="AG912" s="37"/>
      <c r="AH912" s="37"/>
      <c r="AI912" s="37"/>
      <c r="AJ912"/>
      <c r="AK912" s="37"/>
      <c r="AL912" s="37"/>
      <c r="AM912" s="37"/>
      <c r="AN912"/>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c r="BK912" s="37"/>
      <c r="BL912" s="37"/>
      <c r="BM912" s="37"/>
      <c r="BN912" s="37"/>
      <c r="BO912"/>
      <c r="BP912"/>
      <c r="BQ912"/>
      <c r="BR912" s="37"/>
      <c r="BS912" s="41"/>
    </row>
    <row r="913" spans="1:71" x14ac:dyDescent="0.2">
      <c r="A913" s="40" t="str">
        <f t="shared" si="24"/>
        <v/>
      </c>
      <c r="B913" s="40"/>
      <c r="C913"/>
      <c r="D913"/>
      <c r="E913"/>
      <c r="F913"/>
      <c r="G913"/>
      <c r="H913"/>
      <c r="I913"/>
      <c r="J913"/>
      <c r="K913" s="37"/>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s="41"/>
    </row>
    <row r="914" spans="1:71" x14ac:dyDescent="0.2">
      <c r="A914" s="40" t="str">
        <f t="shared" si="24"/>
        <v/>
      </c>
      <c r="B914" s="40"/>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s="37"/>
      <c r="AY914"/>
      <c r="AZ914" s="37"/>
      <c r="BA914"/>
      <c r="BB914"/>
      <c r="BC914"/>
      <c r="BD914"/>
      <c r="BE914"/>
      <c r="BF914"/>
      <c r="BG914"/>
      <c r="BH914"/>
      <c r="BI914"/>
      <c r="BJ914"/>
      <c r="BK914"/>
      <c r="BL914"/>
      <c r="BM914"/>
      <c r="BN914"/>
      <c r="BO914"/>
      <c r="BP914"/>
      <c r="BQ914"/>
      <c r="BR914" s="37"/>
      <c r="BS914" s="41"/>
    </row>
    <row r="915" spans="1:71" x14ac:dyDescent="0.2">
      <c r="A915" s="40" t="str">
        <f t="shared" si="24"/>
        <v/>
      </c>
      <c r="B915" s="40"/>
      <c r="C915"/>
      <c r="D915"/>
      <c r="E915"/>
      <c r="F915"/>
      <c r="G915"/>
      <c r="H915"/>
      <c r="I915"/>
      <c r="J915"/>
      <c r="K915"/>
      <c r="L915"/>
      <c r="M915"/>
      <c r="N915"/>
      <c r="O915" s="37"/>
      <c r="P915"/>
      <c r="Q915"/>
      <c r="R915"/>
      <c r="S915"/>
      <c r="T915"/>
      <c r="U915"/>
      <c r="V915"/>
      <c r="W915"/>
      <c r="X915"/>
      <c r="Y915"/>
      <c r="Z915"/>
      <c r="AA915"/>
      <c r="AB915"/>
      <c r="AC915" s="37"/>
      <c r="AD915"/>
      <c r="AE915"/>
      <c r="AF915"/>
      <c r="AG915"/>
      <c r="AH915"/>
      <c r="AI915"/>
      <c r="AJ915"/>
      <c r="AK915"/>
      <c r="AL915"/>
      <c r="AM915"/>
      <c r="AN915"/>
      <c r="AO915"/>
      <c r="AP915"/>
      <c r="AQ915"/>
      <c r="AR915" s="37"/>
      <c r="AS915"/>
      <c r="AT915"/>
      <c r="AU915"/>
      <c r="AV915"/>
      <c r="AW915"/>
      <c r="AX915"/>
      <c r="AY915"/>
      <c r="AZ915"/>
      <c r="BA915"/>
      <c r="BB915"/>
      <c r="BC915" s="37"/>
      <c r="BD915"/>
      <c r="BE915"/>
      <c r="BF915"/>
      <c r="BG915"/>
      <c r="BH915"/>
      <c r="BI915" s="37"/>
      <c r="BJ915" s="37"/>
      <c r="BK915" s="37"/>
      <c r="BL915"/>
      <c r="BM915" s="37"/>
      <c r="BN915"/>
      <c r="BO915"/>
      <c r="BP915"/>
      <c r="BQ915"/>
      <c r="BR915" s="37"/>
      <c r="BS915" s="41"/>
    </row>
    <row r="916" spans="1:71" x14ac:dyDescent="0.2">
      <c r="A916" s="40" t="str">
        <f t="shared" si="24"/>
        <v/>
      </c>
      <c r="B916" s="40"/>
      <c r="C916"/>
      <c r="D916"/>
      <c r="E916"/>
      <c r="F916"/>
      <c r="G916"/>
      <c r="H916" s="37"/>
      <c r="I916" s="37"/>
      <c r="J916"/>
      <c r="K916" s="37"/>
      <c r="L916" s="37"/>
      <c r="M916" s="37"/>
      <c r="N916" s="37"/>
      <c r="O916"/>
      <c r="P916"/>
      <c r="Q916"/>
      <c r="R916"/>
      <c r="S916" s="37"/>
      <c r="T916"/>
      <c r="U916"/>
      <c r="V916"/>
      <c r="W916"/>
      <c r="X916" s="37"/>
      <c r="Y916"/>
      <c r="Z916"/>
      <c r="AA916"/>
      <c r="AB916"/>
      <c r="AC916"/>
      <c r="AD916"/>
      <c r="AE916"/>
      <c r="AF916"/>
      <c r="AG916"/>
      <c r="AH916"/>
      <c r="AI916" s="37"/>
      <c r="AJ916"/>
      <c r="AK916"/>
      <c r="AL916"/>
      <c r="AM916"/>
      <c r="AN916"/>
      <c r="AO916"/>
      <c r="AP916"/>
      <c r="AQ916"/>
      <c r="AR916" s="37"/>
      <c r="AS916" s="37"/>
      <c r="AT916"/>
      <c r="AU916"/>
      <c r="AV916" s="37"/>
      <c r="AW916"/>
      <c r="AX916"/>
      <c r="AY916"/>
      <c r="AZ916"/>
      <c r="BA916"/>
      <c r="BB916"/>
      <c r="BC916"/>
      <c r="BD916"/>
      <c r="BE916"/>
      <c r="BF916" s="37"/>
      <c r="BG916"/>
      <c r="BH916"/>
      <c r="BI916" s="37"/>
      <c r="BJ916"/>
      <c r="BK916"/>
      <c r="BL916"/>
      <c r="BM916" s="37"/>
      <c r="BN916"/>
      <c r="BO916"/>
      <c r="BP916"/>
      <c r="BQ916"/>
      <c r="BR916"/>
      <c r="BS916" s="41"/>
    </row>
    <row r="917" spans="1:71" x14ac:dyDescent="0.2">
      <c r="A917" s="40" t="str">
        <f t="shared" si="24"/>
        <v/>
      </c>
      <c r="B917" s="40"/>
      <c r="C917"/>
      <c r="D917"/>
      <c r="E917"/>
      <c r="F917"/>
      <c r="G917"/>
      <c r="H917" s="37"/>
      <c r="I917" s="37"/>
      <c r="J917"/>
      <c r="K917" s="37"/>
      <c r="L917"/>
      <c r="M917" s="37"/>
      <c r="N917"/>
      <c r="O917"/>
      <c r="P917"/>
      <c r="Q917"/>
      <c r="R917"/>
      <c r="S917"/>
      <c r="T917"/>
      <c r="U917"/>
      <c r="V917" s="37"/>
      <c r="W917"/>
      <c r="X917" s="37"/>
      <c r="Y917"/>
      <c r="Z917" s="37"/>
      <c r="AA917"/>
      <c r="AB917"/>
      <c r="AC917"/>
      <c r="AD917"/>
      <c r="AE917"/>
      <c r="AF917"/>
      <c r="AG917"/>
      <c r="AH917"/>
      <c r="AI917"/>
      <c r="AJ917" s="37"/>
      <c r="AK917"/>
      <c r="AL917"/>
      <c r="AM917"/>
      <c r="AN917"/>
      <c r="AO917"/>
      <c r="AP917" s="37"/>
      <c r="AQ917"/>
      <c r="AR917" s="37"/>
      <c r="AS917" s="37"/>
      <c r="AT917"/>
      <c r="AU917"/>
      <c r="AV917" s="37"/>
      <c r="AW917"/>
      <c r="AX917" s="37"/>
      <c r="AY917"/>
      <c r="AZ917"/>
      <c r="BA917"/>
      <c r="BB917"/>
      <c r="BC917"/>
      <c r="BD917" s="37"/>
      <c r="BE917"/>
      <c r="BF917"/>
      <c r="BG917" s="37"/>
      <c r="BH917"/>
      <c r="BI917" s="37"/>
      <c r="BJ917"/>
      <c r="BK917" s="37"/>
      <c r="BL917"/>
      <c r="BM917" s="37"/>
      <c r="BN917"/>
      <c r="BO917"/>
      <c r="BP917"/>
      <c r="BQ917"/>
      <c r="BR917" s="37"/>
      <c r="BS917" s="41"/>
    </row>
    <row r="918" spans="1:71" x14ac:dyDescent="0.2">
      <c r="A918" s="40" t="str">
        <f t="shared" si="24"/>
        <v/>
      </c>
      <c r="B918" s="40"/>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s="37"/>
      <c r="AS918"/>
      <c r="AT918"/>
      <c r="AU918"/>
      <c r="AV918"/>
      <c r="AW918"/>
      <c r="AX918"/>
      <c r="AY918"/>
      <c r="AZ918"/>
      <c r="BA918"/>
      <c r="BB918"/>
      <c r="BC918"/>
      <c r="BD918"/>
      <c r="BE918"/>
      <c r="BF918"/>
      <c r="BG918"/>
      <c r="BH918"/>
      <c r="BI918"/>
      <c r="BJ918"/>
      <c r="BK918"/>
      <c r="BL918"/>
      <c r="BM918"/>
      <c r="BN918"/>
      <c r="BO918"/>
      <c r="BP918"/>
      <c r="BQ918"/>
      <c r="BR918"/>
      <c r="BS918" s="41"/>
    </row>
    <row r="919" spans="1:71" x14ac:dyDescent="0.2">
      <c r="A919" s="40" t="str">
        <f t="shared" si="24"/>
        <v/>
      </c>
      <c r="B919" s="40"/>
      <c r="C919"/>
      <c r="D919"/>
      <c r="E919"/>
      <c r="F919"/>
      <c r="G919"/>
      <c r="H919"/>
      <c r="I919"/>
      <c r="J919"/>
      <c r="K919"/>
      <c r="L919"/>
      <c r="M919" s="37"/>
      <c r="N919" s="37"/>
      <c r="O919"/>
      <c r="P919"/>
      <c r="Q919"/>
      <c r="R919"/>
      <c r="S919" s="37"/>
      <c r="T919"/>
      <c r="U919"/>
      <c r="V919"/>
      <c r="W919"/>
      <c r="X919" s="37"/>
      <c r="Y919" s="37"/>
      <c r="Z919"/>
      <c r="AA919"/>
      <c r="AB919"/>
      <c r="AC919"/>
      <c r="AD919"/>
      <c r="AE919"/>
      <c r="AF919"/>
      <c r="AG919"/>
      <c r="AH919"/>
      <c r="AI919"/>
      <c r="AJ919" s="37"/>
      <c r="AK919"/>
      <c r="AL919"/>
      <c r="AM919"/>
      <c r="AN919"/>
      <c r="AO919" s="37"/>
      <c r="AP919" s="37"/>
      <c r="AQ919" s="37"/>
      <c r="AR919"/>
      <c r="AS919"/>
      <c r="AT919" s="37"/>
      <c r="AU919"/>
      <c r="AV919" s="37"/>
      <c r="AW919" s="37"/>
      <c r="AX919" s="37"/>
      <c r="AY919"/>
      <c r="AZ919" s="37"/>
      <c r="BA919"/>
      <c r="BB919" s="37"/>
      <c r="BC919" s="37"/>
      <c r="BD919" s="37"/>
      <c r="BE919"/>
      <c r="BF919" s="37"/>
      <c r="BG919" s="37"/>
      <c r="BH919"/>
      <c r="BI919"/>
      <c r="BJ919"/>
      <c r="BK919" s="37"/>
      <c r="BL919"/>
      <c r="BM919" s="37"/>
      <c r="BN919"/>
      <c r="BO919"/>
      <c r="BP919"/>
      <c r="BQ919"/>
      <c r="BR919" s="37"/>
      <c r="BS919" s="41"/>
    </row>
    <row r="920" spans="1:71" x14ac:dyDescent="0.2">
      <c r="A920" s="40" t="str">
        <f t="shared" si="24"/>
        <v/>
      </c>
      <c r="B920" s="40"/>
      <c r="C920"/>
      <c r="D920"/>
      <c r="E920"/>
      <c r="F920"/>
      <c r="G920"/>
      <c r="H920" s="37"/>
      <c r="I920"/>
      <c r="J920"/>
      <c r="K920" s="37"/>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s="37"/>
      <c r="AT920"/>
      <c r="AU920"/>
      <c r="AV920"/>
      <c r="AW920"/>
      <c r="AX920"/>
      <c r="AY920"/>
      <c r="AZ920"/>
      <c r="BA920"/>
      <c r="BB920"/>
      <c r="BC920"/>
      <c r="BD920"/>
      <c r="BE920"/>
      <c r="BF920"/>
      <c r="BG920"/>
      <c r="BH920"/>
      <c r="BI920"/>
      <c r="BJ920"/>
      <c r="BK920"/>
      <c r="BL920"/>
      <c r="BM920" s="37"/>
      <c r="BN920"/>
      <c r="BO920"/>
      <c r="BP920"/>
      <c r="BQ920"/>
      <c r="BR920"/>
      <c r="BS920" s="41"/>
    </row>
    <row r="921" spans="1:71" x14ac:dyDescent="0.2">
      <c r="A921" s="40" t="str">
        <f t="shared" si="24"/>
        <v/>
      </c>
      <c r="B921" s="40"/>
      <c r="C921"/>
      <c r="D921"/>
      <c r="E921"/>
      <c r="F921"/>
      <c r="G921"/>
      <c r="H921"/>
      <c r="I921"/>
      <c r="J921"/>
      <c r="K921"/>
      <c r="L921"/>
      <c r="M921"/>
      <c r="N921"/>
      <c r="O921"/>
      <c r="P921"/>
      <c r="Q921"/>
      <c r="R921"/>
      <c r="S921"/>
      <c r="T921"/>
      <c r="U921"/>
      <c r="V921"/>
      <c r="W921"/>
      <c r="X921"/>
      <c r="Y921"/>
      <c r="Z921"/>
      <c r="AA921"/>
      <c r="AB921"/>
      <c r="AC921" s="37"/>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s="41"/>
    </row>
    <row r="922" spans="1:71" x14ac:dyDescent="0.2">
      <c r="A922" s="40" t="str">
        <f t="shared" si="24"/>
        <v/>
      </c>
      <c r="B922" s="40"/>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s="37"/>
      <c r="BH922"/>
      <c r="BI922"/>
      <c r="BJ922"/>
      <c r="BK922"/>
      <c r="BL922"/>
      <c r="BM922"/>
      <c r="BN922"/>
      <c r="BO922"/>
      <c r="BP922"/>
      <c r="BQ922"/>
      <c r="BR922"/>
      <c r="BS922" s="41"/>
    </row>
    <row r="923" spans="1:71" x14ac:dyDescent="0.2">
      <c r="A923" s="40" t="str">
        <f t="shared" si="24"/>
        <v/>
      </c>
      <c r="B923" s="40"/>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s="37"/>
      <c r="AX923"/>
      <c r="AY923"/>
      <c r="AZ923"/>
      <c r="BA923"/>
      <c r="BB923"/>
      <c r="BC923" s="37"/>
      <c r="BD923"/>
      <c r="BE923"/>
      <c r="BF923"/>
      <c r="BG923"/>
      <c r="BH923"/>
      <c r="BI923"/>
      <c r="BJ923"/>
      <c r="BK923"/>
      <c r="BL923"/>
      <c r="BM923"/>
      <c r="BN923"/>
      <c r="BO923"/>
      <c r="BP923"/>
      <c r="BQ923"/>
      <c r="BR923"/>
      <c r="BS923" s="41"/>
    </row>
    <row r="924" spans="1:71" x14ac:dyDescent="0.2">
      <c r="A924" s="40" t="str">
        <f t="shared" si="24"/>
        <v/>
      </c>
      <c r="B924" s="40"/>
      <c r="C924"/>
      <c r="D924"/>
      <c r="E924" s="37"/>
      <c r="F924" s="37"/>
      <c r="G924" s="37"/>
      <c r="H924" s="37"/>
      <c r="I924" s="37"/>
      <c r="J924" s="37"/>
      <c r="K924" s="37"/>
      <c r="L924" s="37"/>
      <c r="M924" s="37"/>
      <c r="N924" s="37"/>
      <c r="O924"/>
      <c r="P924"/>
      <c r="Q924" s="37"/>
      <c r="R924" s="37"/>
      <c r="S924" s="37"/>
      <c r="T924" s="37"/>
      <c r="U924"/>
      <c r="V924" s="37"/>
      <c r="W924" s="37"/>
      <c r="X924" s="37"/>
      <c r="Y924" s="37"/>
      <c r="Z924" s="37"/>
      <c r="AA924"/>
      <c r="AB924"/>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c r="BO924"/>
      <c r="BP924"/>
      <c r="BQ924" s="37"/>
      <c r="BR924" s="37"/>
      <c r="BS924" s="41"/>
    </row>
    <row r="925" spans="1:71" x14ac:dyDescent="0.2">
      <c r="A925" s="40" t="str">
        <f t="shared" si="24"/>
        <v/>
      </c>
      <c r="B925" s="40"/>
      <c r="C925"/>
      <c r="D925"/>
      <c r="E925"/>
      <c r="F925" s="37"/>
      <c r="G925" s="37"/>
      <c r="H925" s="37"/>
      <c r="I925" s="37"/>
      <c r="J925" s="37"/>
      <c r="K925" s="37"/>
      <c r="L925"/>
      <c r="M925" s="37"/>
      <c r="N925" s="37"/>
      <c r="O925"/>
      <c r="P925"/>
      <c r="Q925"/>
      <c r="R925"/>
      <c r="S925"/>
      <c r="T925" s="37"/>
      <c r="U925"/>
      <c r="V925" s="37"/>
      <c r="W925" s="37"/>
      <c r="X925"/>
      <c r="Y925"/>
      <c r="Z925"/>
      <c r="AA925"/>
      <c r="AB925"/>
      <c r="AC925" s="37"/>
      <c r="AD925"/>
      <c r="AE925" s="37"/>
      <c r="AF925"/>
      <c r="AG925"/>
      <c r="AH925" s="37"/>
      <c r="AI925" s="37"/>
      <c r="AJ925"/>
      <c r="AK925" s="37"/>
      <c r="AL925"/>
      <c r="AM925" s="37"/>
      <c r="AN925" s="37"/>
      <c r="AO925"/>
      <c r="AP925" s="37"/>
      <c r="AQ925"/>
      <c r="AR925" s="37"/>
      <c r="AS925" s="37"/>
      <c r="AT925"/>
      <c r="AU925"/>
      <c r="AV925" s="37"/>
      <c r="AW925" s="37"/>
      <c r="AX925" s="37"/>
      <c r="AY925"/>
      <c r="AZ925" s="37"/>
      <c r="BA925" s="37"/>
      <c r="BB925" s="37"/>
      <c r="BC925" s="37"/>
      <c r="BD925" s="37"/>
      <c r="BE925" s="37"/>
      <c r="BF925" s="37"/>
      <c r="BG925" s="37"/>
      <c r="BH925" s="37"/>
      <c r="BI925" s="37"/>
      <c r="BJ925" s="37"/>
      <c r="BK925" s="37"/>
      <c r="BL925"/>
      <c r="BM925" s="37"/>
      <c r="BN925"/>
      <c r="BO925"/>
      <c r="BP925"/>
      <c r="BQ925"/>
      <c r="BR925"/>
      <c r="BS925" s="41"/>
    </row>
    <row r="926" spans="1:71" x14ac:dyDescent="0.2">
      <c r="A926" s="40" t="str">
        <f t="shared" si="24"/>
        <v/>
      </c>
      <c r="B926" s="40"/>
      <c r="C926"/>
      <c r="D926"/>
      <c r="E926"/>
      <c r="F926" s="37"/>
      <c r="G926"/>
      <c r="H926" s="37"/>
      <c r="I926" s="37"/>
      <c r="J926" s="37"/>
      <c r="K926"/>
      <c r="L926" s="37"/>
      <c r="M926" s="37"/>
      <c r="N926" s="37"/>
      <c r="O926"/>
      <c r="P926"/>
      <c r="Q926"/>
      <c r="R926" s="37"/>
      <c r="S926" s="37"/>
      <c r="T926" s="37"/>
      <c r="U926"/>
      <c r="V926"/>
      <c r="W926"/>
      <c r="X926"/>
      <c r="Y926"/>
      <c r="Z926" s="37"/>
      <c r="AA926"/>
      <c r="AB926"/>
      <c r="AC926"/>
      <c r="AD926"/>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c r="BK926" s="37"/>
      <c r="BL926" s="37"/>
      <c r="BM926" s="37"/>
      <c r="BN926"/>
      <c r="BO926"/>
      <c r="BP926"/>
      <c r="BQ926"/>
      <c r="BR926" s="37"/>
      <c r="BS926" s="41"/>
    </row>
    <row r="927" spans="1:71" x14ac:dyDescent="0.2">
      <c r="A927" s="40" t="str">
        <f t="shared" si="24"/>
        <v/>
      </c>
      <c r="B927" s="40"/>
      <c r="C927"/>
      <c r="D927"/>
      <c r="E927" s="37"/>
      <c r="F927" s="37"/>
      <c r="G927" s="37"/>
      <c r="H927" s="37"/>
      <c r="I927" s="37"/>
      <c r="J927" s="37"/>
      <c r="K927" s="37"/>
      <c r="L927" s="37"/>
      <c r="M927" s="37"/>
      <c r="N927" s="37"/>
      <c r="O927"/>
      <c r="P927"/>
      <c r="Q927" s="37"/>
      <c r="R927" s="37"/>
      <c r="S927" s="37"/>
      <c r="T927"/>
      <c r="U927"/>
      <c r="V927" s="37"/>
      <c r="W927" s="37"/>
      <c r="X927" s="37"/>
      <c r="Y927"/>
      <c r="Z927" s="37"/>
      <c r="AA927"/>
      <c r="AB927" s="37"/>
      <c r="AC927" s="37"/>
      <c r="AD92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c r="BP927"/>
      <c r="BQ927" s="37"/>
      <c r="BR927" s="37"/>
      <c r="BS927" s="41"/>
    </row>
    <row r="928" spans="1:71" x14ac:dyDescent="0.2">
      <c r="A928" s="40" t="str">
        <f t="shared" si="24"/>
        <v/>
      </c>
      <c r="B928" s="40"/>
      <c r="C928"/>
      <c r="D928"/>
      <c r="E928"/>
      <c r="F928"/>
      <c r="G928"/>
      <c r="H928"/>
      <c r="I928"/>
      <c r="J928"/>
      <c r="K928"/>
      <c r="L928"/>
      <c r="M928"/>
      <c r="N928"/>
      <c r="O928"/>
      <c r="P928"/>
      <c r="Q928"/>
      <c r="R928"/>
      <c r="S928" s="37"/>
      <c r="T928"/>
      <c r="U928"/>
      <c r="V928"/>
      <c r="W928"/>
      <c r="X928"/>
      <c r="Y928"/>
      <c r="Z928"/>
      <c r="AA928"/>
      <c r="AB928"/>
      <c r="AC928"/>
      <c r="AD928"/>
      <c r="AE928"/>
      <c r="AF928"/>
      <c r="AG928"/>
      <c r="AH928" s="37"/>
      <c r="AI928"/>
      <c r="AJ928"/>
      <c r="AK928"/>
      <c r="AL928"/>
      <c r="AM928" s="37"/>
      <c r="AN928"/>
      <c r="AO928"/>
      <c r="AP928" s="37"/>
      <c r="AQ928"/>
      <c r="AR928"/>
      <c r="AS928"/>
      <c r="AT928"/>
      <c r="AU928"/>
      <c r="AV928"/>
      <c r="AW928"/>
      <c r="AX928"/>
      <c r="AY928"/>
      <c r="AZ928"/>
      <c r="BA928"/>
      <c r="BB928"/>
      <c r="BC928"/>
      <c r="BD928"/>
      <c r="BE928"/>
      <c r="BF928"/>
      <c r="BG928"/>
      <c r="BH928"/>
      <c r="BI928"/>
      <c r="BJ928"/>
      <c r="BK928"/>
      <c r="BL928"/>
      <c r="BM928"/>
      <c r="BN928"/>
      <c r="BO928"/>
      <c r="BP928"/>
      <c r="BQ928"/>
      <c r="BR928" s="37"/>
      <c r="BS928" s="41"/>
    </row>
    <row r="929" spans="1:71" x14ac:dyDescent="0.2">
      <c r="A929" s="40" t="str">
        <f t="shared" si="24"/>
        <v/>
      </c>
      <c r="B929" s="40"/>
      <c r="C929"/>
      <c r="D929"/>
      <c r="E929"/>
      <c r="F929"/>
      <c r="G929"/>
      <c r="H929" s="37"/>
      <c r="I929" s="37"/>
      <c r="J929"/>
      <c r="K929" s="37"/>
      <c r="L929"/>
      <c r="M929" s="37"/>
      <c r="N929"/>
      <c r="O929"/>
      <c r="P929"/>
      <c r="Q929"/>
      <c r="R929"/>
      <c r="S929"/>
      <c r="T929"/>
      <c r="U929"/>
      <c r="V929"/>
      <c r="W929"/>
      <c r="X929"/>
      <c r="Y929"/>
      <c r="Z929"/>
      <c r="AA929"/>
      <c r="AB929"/>
      <c r="AC929"/>
      <c r="AD929"/>
      <c r="AE929"/>
      <c r="AF929"/>
      <c r="AG929"/>
      <c r="AH929"/>
      <c r="AI929"/>
      <c r="AJ929"/>
      <c r="AK929"/>
      <c r="AL929"/>
      <c r="AM929"/>
      <c r="AN929"/>
      <c r="AO929"/>
      <c r="AP929"/>
      <c r="AQ929"/>
      <c r="AR929" s="37"/>
      <c r="AS929" s="37"/>
      <c r="AT929"/>
      <c r="AU929"/>
      <c r="AV929"/>
      <c r="AW929"/>
      <c r="AX929"/>
      <c r="AY929"/>
      <c r="AZ929"/>
      <c r="BA929"/>
      <c r="BB929"/>
      <c r="BC929" s="37"/>
      <c r="BD929"/>
      <c r="BE929"/>
      <c r="BF929"/>
      <c r="BG929"/>
      <c r="BH929"/>
      <c r="BI929" s="37"/>
      <c r="BJ929"/>
      <c r="BK929" s="37"/>
      <c r="BL929"/>
      <c r="BM929"/>
      <c r="BN929"/>
      <c r="BO929"/>
      <c r="BP929"/>
      <c r="BQ929"/>
      <c r="BR929"/>
      <c r="BS929" s="41"/>
    </row>
    <row r="930" spans="1:71" x14ac:dyDescent="0.2">
      <c r="A930" s="40" t="str">
        <f t="shared" si="24"/>
        <v/>
      </c>
      <c r="B930" s="40"/>
      <c r="C930"/>
      <c r="D930"/>
      <c r="E930"/>
      <c r="F930"/>
      <c r="G930"/>
      <c r="H930"/>
      <c r="I930"/>
      <c r="J930"/>
      <c r="K930"/>
      <c r="L930"/>
      <c r="M930"/>
      <c r="N930"/>
      <c r="O930"/>
      <c r="P930"/>
      <c r="Q930"/>
      <c r="R930"/>
      <c r="S930"/>
      <c r="T930"/>
      <c r="U930"/>
      <c r="V930"/>
      <c r="W930"/>
      <c r="X930"/>
      <c r="Y930"/>
      <c r="Z930"/>
      <c r="AA930"/>
      <c r="AB930"/>
      <c r="AC930"/>
      <c r="AD930"/>
      <c r="AE930"/>
      <c r="AF930"/>
      <c r="AG930"/>
      <c r="AH930"/>
      <c r="AI930" s="37"/>
      <c r="AJ930"/>
      <c r="AK930"/>
      <c r="AL930"/>
      <c r="AM930"/>
      <c r="AN930"/>
      <c r="AO930"/>
      <c r="AP930" s="37"/>
      <c r="AQ930"/>
      <c r="AR930"/>
      <c r="AS930"/>
      <c r="AT930"/>
      <c r="AU930"/>
      <c r="AV930"/>
      <c r="AW930"/>
      <c r="AX930"/>
      <c r="AY930"/>
      <c r="AZ930"/>
      <c r="BA930"/>
      <c r="BB930"/>
      <c r="BC930"/>
      <c r="BD930"/>
      <c r="BE930"/>
      <c r="BF930"/>
      <c r="BG930"/>
      <c r="BH930"/>
      <c r="BI930"/>
      <c r="BJ930"/>
      <c r="BK930" s="37"/>
      <c r="BL930"/>
      <c r="BM930"/>
      <c r="BN930"/>
      <c r="BO930"/>
      <c r="BP930"/>
      <c r="BQ930"/>
      <c r="BR930"/>
      <c r="BS930" s="41"/>
    </row>
    <row r="931" spans="1:71" x14ac:dyDescent="0.2">
      <c r="A931" s="40" t="str">
        <f t="shared" si="24"/>
        <v/>
      </c>
      <c r="B931" s="40"/>
      <c r="C931"/>
      <c r="D931"/>
      <c r="E931"/>
      <c r="F931"/>
      <c r="G931"/>
      <c r="H931"/>
      <c r="I931" s="37"/>
      <c r="J931"/>
      <c r="K931"/>
      <c r="L931"/>
      <c r="M931"/>
      <c r="N931"/>
      <c r="O931"/>
      <c r="P931"/>
      <c r="Q931"/>
      <c r="R931"/>
      <c r="S931"/>
      <c r="T931"/>
      <c r="U931"/>
      <c r="V931"/>
      <c r="W931"/>
      <c r="X931"/>
      <c r="Y931"/>
      <c r="Z931"/>
      <c r="AA931"/>
      <c r="AB931"/>
      <c r="AC931"/>
      <c r="AD931"/>
      <c r="AE931"/>
      <c r="AF931"/>
      <c r="AG931"/>
      <c r="AH931"/>
      <c r="AI931"/>
      <c r="AJ931"/>
      <c r="AK931"/>
      <c r="AL931" s="37"/>
      <c r="AM931"/>
      <c r="AN931"/>
      <c r="AO931"/>
      <c r="AP931"/>
      <c r="AQ931"/>
      <c r="AR931"/>
      <c r="AS931"/>
      <c r="AT931"/>
      <c r="AU931"/>
      <c r="AV931" s="37"/>
      <c r="AW931" s="37"/>
      <c r="AX931"/>
      <c r="AY931" s="37"/>
      <c r="AZ931" s="37"/>
      <c r="BA931"/>
      <c r="BB931" s="37"/>
      <c r="BC931" s="37"/>
      <c r="BD931"/>
      <c r="BE931"/>
      <c r="BF931"/>
      <c r="BG931"/>
      <c r="BH931"/>
      <c r="BI931" s="37"/>
      <c r="BJ931"/>
      <c r="BK931" s="37"/>
      <c r="BL931"/>
      <c r="BM931" s="37"/>
      <c r="BN931"/>
      <c r="BO931"/>
      <c r="BP931"/>
      <c r="BQ931"/>
      <c r="BR931"/>
      <c r="BS931" s="41"/>
    </row>
    <row r="932" spans="1:71" x14ac:dyDescent="0.2">
      <c r="A932" s="40" t="str">
        <f t="shared" si="24"/>
        <v/>
      </c>
      <c r="B932" s="40"/>
      <c r="C932"/>
      <c r="D932"/>
      <c r="E932"/>
      <c r="F932"/>
      <c r="G932"/>
      <c r="H932" s="37"/>
      <c r="I932" s="37"/>
      <c r="J932"/>
      <c r="K932"/>
      <c r="L932"/>
      <c r="M932" s="37"/>
      <c r="N932"/>
      <c r="O932"/>
      <c r="P932"/>
      <c r="Q932"/>
      <c r="R932"/>
      <c r="S932"/>
      <c r="T932"/>
      <c r="U932"/>
      <c r="V932"/>
      <c r="W932"/>
      <c r="X932"/>
      <c r="Y932"/>
      <c r="Z932"/>
      <c r="AA932"/>
      <c r="AB932"/>
      <c r="AC932" s="37"/>
      <c r="AD932"/>
      <c r="AE932"/>
      <c r="AF932"/>
      <c r="AG932"/>
      <c r="AH932"/>
      <c r="AI932" s="37"/>
      <c r="AJ932"/>
      <c r="AK932"/>
      <c r="AL932"/>
      <c r="AM932"/>
      <c r="AN932"/>
      <c r="AO932" s="37"/>
      <c r="AP932"/>
      <c r="AQ932"/>
      <c r="AR932" s="37"/>
      <c r="AS932"/>
      <c r="AT932"/>
      <c r="AU932"/>
      <c r="AV932"/>
      <c r="AW932" s="37"/>
      <c r="AX932" s="37"/>
      <c r="AY932"/>
      <c r="AZ932"/>
      <c r="BA932"/>
      <c r="BB932" s="37"/>
      <c r="BC932"/>
      <c r="BD932" s="37"/>
      <c r="BE932"/>
      <c r="BF932"/>
      <c r="BG932"/>
      <c r="BH932" s="37"/>
      <c r="BI932" s="37"/>
      <c r="BJ932"/>
      <c r="BK932" s="37"/>
      <c r="BL932"/>
      <c r="BM932" s="37"/>
      <c r="BN932"/>
      <c r="BO932"/>
      <c r="BP932"/>
      <c r="BQ932"/>
      <c r="BR932" s="37"/>
      <c r="BS932" s="41"/>
    </row>
    <row r="933" spans="1:71" x14ac:dyDescent="0.2">
      <c r="A933" s="40" t="str">
        <f t="shared" si="24"/>
        <v/>
      </c>
      <c r="B933" s="40"/>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s="37"/>
      <c r="AY933"/>
      <c r="AZ933"/>
      <c r="BA933"/>
      <c r="BB933"/>
      <c r="BC933"/>
      <c r="BD933"/>
      <c r="BE933"/>
      <c r="BF933"/>
      <c r="BG933"/>
      <c r="BH933"/>
      <c r="BI933"/>
      <c r="BJ933"/>
      <c r="BK933"/>
      <c r="BL933"/>
      <c r="BM933"/>
      <c r="BN933"/>
      <c r="BO933"/>
      <c r="BP933"/>
      <c r="BQ933"/>
      <c r="BR933"/>
      <c r="BS933" s="41"/>
    </row>
    <row r="934" spans="1:71" x14ac:dyDescent="0.2">
      <c r="A934" s="40" t="str">
        <f t="shared" si="24"/>
        <v/>
      </c>
      <c r="B934" s="40"/>
      <c r="C934"/>
      <c r="D934"/>
      <c r="E934"/>
      <c r="F934"/>
      <c r="G934"/>
      <c r="H934"/>
      <c r="I934" s="37"/>
      <c r="J934"/>
      <c r="K934" s="37"/>
      <c r="L934"/>
      <c r="M934"/>
      <c r="N934"/>
      <c r="O934"/>
      <c r="P934"/>
      <c r="Q934"/>
      <c r="R934"/>
      <c r="S934"/>
      <c r="T934"/>
      <c r="U934"/>
      <c r="V934"/>
      <c r="W934"/>
      <c r="X934" s="37"/>
      <c r="Y934"/>
      <c r="Z934"/>
      <c r="AA934"/>
      <c r="AB934"/>
      <c r="AC934"/>
      <c r="AD934"/>
      <c r="AE934"/>
      <c r="AF934"/>
      <c r="AG934"/>
      <c r="AH934"/>
      <c r="AI934"/>
      <c r="AJ934"/>
      <c r="AK934"/>
      <c r="AL934"/>
      <c r="AM934"/>
      <c r="AN934"/>
      <c r="AO934"/>
      <c r="AP934"/>
      <c r="AQ934"/>
      <c r="AR934" s="37"/>
      <c r="AS934" s="37"/>
      <c r="AT934"/>
      <c r="AU934"/>
      <c r="AV934"/>
      <c r="AW934"/>
      <c r="AX934"/>
      <c r="AY934"/>
      <c r="AZ934"/>
      <c r="BA934"/>
      <c r="BB934"/>
      <c r="BC934"/>
      <c r="BD934" s="37"/>
      <c r="BE934"/>
      <c r="BF934"/>
      <c r="BG934" s="37"/>
      <c r="BH934" s="37"/>
      <c r="BI934" s="37"/>
      <c r="BJ934"/>
      <c r="BK934"/>
      <c r="BL934"/>
      <c r="BM934" s="37"/>
      <c r="BN934"/>
      <c r="BO934"/>
      <c r="BP934"/>
      <c r="BQ934"/>
      <c r="BR934"/>
      <c r="BS934" s="41"/>
    </row>
    <row r="935" spans="1:71" x14ac:dyDescent="0.2">
      <c r="A935" s="40" t="str">
        <f t="shared" si="24"/>
        <v/>
      </c>
      <c r="B935" s="40"/>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s="41"/>
    </row>
    <row r="936" spans="1:71" x14ac:dyDescent="0.2">
      <c r="A936" s="40" t="str">
        <f t="shared" si="24"/>
        <v/>
      </c>
      <c r="B936" s="40"/>
      <c r="C936"/>
      <c r="D936"/>
      <c r="E936"/>
      <c r="F936"/>
      <c r="G936"/>
      <c r="H936" s="37"/>
      <c r="I936" s="37"/>
      <c r="J936" s="37"/>
      <c r="K936" s="37"/>
      <c r="L936" s="37"/>
      <c r="M936" s="37"/>
      <c r="N936" s="37"/>
      <c r="O936" s="37"/>
      <c r="P936"/>
      <c r="Q936"/>
      <c r="R936"/>
      <c r="S936"/>
      <c r="T936"/>
      <c r="U936"/>
      <c r="V936" s="37"/>
      <c r="W936"/>
      <c r="X936"/>
      <c r="Y936"/>
      <c r="Z936"/>
      <c r="AA936"/>
      <c r="AB936"/>
      <c r="AC936" s="37"/>
      <c r="AD936"/>
      <c r="AE936"/>
      <c r="AF936"/>
      <c r="AG936" s="37"/>
      <c r="AH936" s="37"/>
      <c r="AI936" s="37"/>
      <c r="AJ936" s="37"/>
      <c r="AK936"/>
      <c r="AL936" s="37"/>
      <c r="AM936" s="37"/>
      <c r="AN936"/>
      <c r="AO936"/>
      <c r="AP936" s="37"/>
      <c r="AQ936" s="37"/>
      <c r="AR936" s="37"/>
      <c r="AS936" s="37"/>
      <c r="AT936" s="37"/>
      <c r="AU936" s="37"/>
      <c r="AV936" s="37"/>
      <c r="AW936" s="37"/>
      <c r="AX936" s="37"/>
      <c r="AY936"/>
      <c r="AZ936" s="37"/>
      <c r="BA936" s="37"/>
      <c r="BB936" s="37"/>
      <c r="BC936" s="37"/>
      <c r="BD936" s="37"/>
      <c r="BE936" s="37"/>
      <c r="BF936"/>
      <c r="BG936" s="37"/>
      <c r="BH936"/>
      <c r="BI936" s="37"/>
      <c r="BJ936" s="37"/>
      <c r="BK936" s="37"/>
      <c r="BL936"/>
      <c r="BM936" s="37"/>
      <c r="BN936"/>
      <c r="BO936"/>
      <c r="BP936"/>
      <c r="BQ936"/>
      <c r="BR936" s="37"/>
      <c r="BS936" s="41"/>
    </row>
    <row r="937" spans="1:71" x14ac:dyDescent="0.2">
      <c r="A937" s="40" t="str">
        <f t="shared" si="24"/>
        <v/>
      </c>
      <c r="B937" s="40"/>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s="37"/>
      <c r="AS937"/>
      <c r="AT937"/>
      <c r="AU937"/>
      <c r="AV937"/>
      <c r="AW937" s="37"/>
      <c r="AX937"/>
      <c r="AY937"/>
      <c r="AZ937" s="37"/>
      <c r="BA937"/>
      <c r="BB937"/>
      <c r="BC937"/>
      <c r="BD937"/>
      <c r="BE937"/>
      <c r="BF937"/>
      <c r="BG937"/>
      <c r="BH937"/>
      <c r="BI937"/>
      <c r="BJ937"/>
      <c r="BK937"/>
      <c r="BL937"/>
      <c r="BM937"/>
      <c r="BN937"/>
      <c r="BO937"/>
      <c r="BP937"/>
      <c r="BQ937"/>
      <c r="BR937"/>
      <c r="BS937" s="41"/>
    </row>
    <row r="938" spans="1:71" x14ac:dyDescent="0.2">
      <c r="A938" s="40" t="str">
        <f t="shared" si="24"/>
        <v/>
      </c>
      <c r="B938" s="40"/>
      <c r="C938"/>
      <c r="D938"/>
      <c r="E938"/>
      <c r="F938"/>
      <c r="G938"/>
      <c r="H938"/>
      <c r="I938"/>
      <c r="J938"/>
      <c r="K938"/>
      <c r="L938"/>
      <c r="M938"/>
      <c r="N938"/>
      <c r="O938"/>
      <c r="P938"/>
      <c r="Q938"/>
      <c r="R938"/>
      <c r="S938"/>
      <c r="T938"/>
      <c r="U938"/>
      <c r="V938"/>
      <c r="W938"/>
      <c r="X938"/>
      <c r="Y938"/>
      <c r="Z938"/>
      <c r="AA938"/>
      <c r="AB938"/>
      <c r="AC938" s="37"/>
      <c r="AD938"/>
      <c r="AE938"/>
      <c r="AF938"/>
      <c r="AG938"/>
      <c r="AH938"/>
      <c r="AI938" s="37"/>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s="37"/>
      <c r="BR938"/>
      <c r="BS938" s="41"/>
    </row>
    <row r="939" spans="1:71" x14ac:dyDescent="0.2">
      <c r="A939" s="40" t="str">
        <f t="shared" si="24"/>
        <v/>
      </c>
      <c r="B939" s="40"/>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s="41"/>
    </row>
    <row r="940" spans="1:71" x14ac:dyDescent="0.2">
      <c r="A940" s="40" t="str">
        <f t="shared" si="24"/>
        <v/>
      </c>
      <c r="B940" s="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s="37"/>
      <c r="BD940"/>
      <c r="BE940"/>
      <c r="BF940"/>
      <c r="BG940"/>
      <c r="BH940"/>
      <c r="BI940" s="37"/>
      <c r="BJ940"/>
      <c r="BK940"/>
      <c r="BL940"/>
      <c r="BM940"/>
      <c r="BN940"/>
      <c r="BO940"/>
      <c r="BP940"/>
      <c r="BQ940"/>
      <c r="BR940"/>
      <c r="BS940" s="41"/>
    </row>
    <row r="941" spans="1:71" x14ac:dyDescent="0.2">
      <c r="A941" s="40" t="str">
        <f t="shared" si="24"/>
        <v/>
      </c>
      <c r="B941" s="40"/>
      <c r="C941"/>
      <c r="D941"/>
      <c r="E941"/>
      <c r="F941"/>
      <c r="G941"/>
      <c r="H941"/>
      <c r="I941"/>
      <c r="J941"/>
      <c r="K941" s="37"/>
      <c r="L941"/>
      <c r="M941"/>
      <c r="N941"/>
      <c r="O941"/>
      <c r="P941"/>
      <c r="Q941"/>
      <c r="R941"/>
      <c r="S941"/>
      <c r="T941"/>
      <c r="U941"/>
      <c r="V941"/>
      <c r="W941"/>
      <c r="X941"/>
      <c r="Y941"/>
      <c r="Z941"/>
      <c r="AA941"/>
      <c r="AB941"/>
      <c r="AC941"/>
      <c r="AD941"/>
      <c r="AE941"/>
      <c r="AF941"/>
      <c r="AG941"/>
      <c r="AH941"/>
      <c r="AI941"/>
      <c r="AJ941"/>
      <c r="AK941"/>
      <c r="AL941"/>
      <c r="AM941"/>
      <c r="AN941" s="37"/>
      <c r="AO941"/>
      <c r="AP941"/>
      <c r="AQ941"/>
      <c r="AR941"/>
      <c r="AS941"/>
      <c r="AT941"/>
      <c r="AU941"/>
      <c r="AV941"/>
      <c r="AW941"/>
      <c r="AX941"/>
      <c r="AY941"/>
      <c r="AZ941"/>
      <c r="BA941"/>
      <c r="BB941"/>
      <c r="BC941"/>
      <c r="BD941"/>
      <c r="BE941"/>
      <c r="BF941"/>
      <c r="BG941"/>
      <c r="BH941"/>
      <c r="BI941" s="37"/>
      <c r="BJ941"/>
      <c r="BK941"/>
      <c r="BL941"/>
      <c r="BM941" s="37"/>
      <c r="BN941"/>
      <c r="BO941"/>
      <c r="BP941"/>
      <c r="BQ941"/>
      <c r="BR941"/>
      <c r="BS941" s="41"/>
    </row>
    <row r="942" spans="1:71" x14ac:dyDescent="0.2">
      <c r="A942" s="40" t="str">
        <f t="shared" si="24"/>
        <v/>
      </c>
      <c r="B942" s="40"/>
      <c r="C942"/>
      <c r="D942"/>
      <c r="E942"/>
      <c r="F942"/>
      <c r="G942"/>
      <c r="H942" s="37"/>
      <c r="I942" s="37"/>
      <c r="J942"/>
      <c r="K942"/>
      <c r="L942"/>
      <c r="M942" s="37"/>
      <c r="N942" s="37"/>
      <c r="O942"/>
      <c r="P942"/>
      <c r="Q942"/>
      <c r="R942"/>
      <c r="S942"/>
      <c r="T942"/>
      <c r="U942"/>
      <c r="V942"/>
      <c r="W942"/>
      <c r="X942" s="37"/>
      <c r="Y942"/>
      <c r="Z942"/>
      <c r="AA942"/>
      <c r="AB942"/>
      <c r="AC942"/>
      <c r="AD942"/>
      <c r="AE942"/>
      <c r="AF942"/>
      <c r="AG942" s="37"/>
      <c r="AH942" s="37"/>
      <c r="AI942" s="37"/>
      <c r="AJ942"/>
      <c r="AK942" s="37"/>
      <c r="AL942" s="37"/>
      <c r="AM942" s="37"/>
      <c r="AN942"/>
      <c r="AO942" s="37"/>
      <c r="AP942" s="37"/>
      <c r="AQ942" s="37"/>
      <c r="AR942"/>
      <c r="AS942" s="37"/>
      <c r="AT942" s="37"/>
      <c r="AU942"/>
      <c r="AV942" s="37"/>
      <c r="AW942" s="37"/>
      <c r="AX942" s="37"/>
      <c r="AY942" s="37"/>
      <c r="AZ942" s="37"/>
      <c r="BA942" s="37"/>
      <c r="BB942" s="37"/>
      <c r="BC942" s="37"/>
      <c r="BD942" s="37"/>
      <c r="BE942" s="37"/>
      <c r="BF942" s="37"/>
      <c r="BG942" s="37"/>
      <c r="BH942"/>
      <c r="BI942" s="37"/>
      <c r="BJ942" s="37"/>
      <c r="BK942" s="37"/>
      <c r="BL942" s="37"/>
      <c r="BM942" s="37"/>
      <c r="BN942"/>
      <c r="BO942"/>
      <c r="BP942"/>
      <c r="BQ942"/>
      <c r="BR942" s="37"/>
      <c r="BS942" s="41"/>
    </row>
    <row r="943" spans="1:71" x14ac:dyDescent="0.2">
      <c r="A943" s="40" t="str">
        <f t="shared" si="24"/>
        <v/>
      </c>
      <c r="B943" s="40"/>
      <c r="C943"/>
      <c r="D943"/>
      <c r="E943"/>
      <c r="F943"/>
      <c r="G943" s="37"/>
      <c r="H943" s="37"/>
      <c r="I943" s="37"/>
      <c r="J943" s="37"/>
      <c r="K943" s="37"/>
      <c r="L943" s="37"/>
      <c r="M943" s="37"/>
      <c r="N943" s="37"/>
      <c r="O943" s="37"/>
      <c r="P943"/>
      <c r="Q943"/>
      <c r="R943"/>
      <c r="S943"/>
      <c r="T943"/>
      <c r="U943"/>
      <c r="V943" s="37"/>
      <c r="W943"/>
      <c r="X943" s="37"/>
      <c r="Y943"/>
      <c r="Z943" s="37"/>
      <c r="AA943"/>
      <c r="AB943"/>
      <c r="AC943" s="37"/>
      <c r="AD943" s="37"/>
      <c r="AE943" s="37"/>
      <c r="AF943" s="37"/>
      <c r="AG943"/>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c r="BQ943"/>
      <c r="BR943" s="37"/>
      <c r="BS943" s="41"/>
    </row>
    <row r="944" spans="1:71" x14ac:dyDescent="0.2">
      <c r="A944" s="40" t="str">
        <f t="shared" si="24"/>
        <v/>
      </c>
      <c r="B944" s="40"/>
      <c r="C944"/>
      <c r="D944"/>
      <c r="E944"/>
      <c r="F944"/>
      <c r="G944"/>
      <c r="H944"/>
      <c r="I944" s="37"/>
      <c r="J944"/>
      <c r="K944"/>
      <c r="L944"/>
      <c r="M944"/>
      <c r="N944" s="37"/>
      <c r="O944"/>
      <c r="P944"/>
      <c r="Q944"/>
      <c r="R944"/>
      <c r="S944"/>
      <c r="T944"/>
      <c r="U944"/>
      <c r="V944"/>
      <c r="W944"/>
      <c r="X944"/>
      <c r="Y944"/>
      <c r="Z944"/>
      <c r="AA944"/>
      <c r="AB944" s="37"/>
      <c r="AC944"/>
      <c r="AD944"/>
      <c r="AE944"/>
      <c r="AF944"/>
      <c r="AG944"/>
      <c r="AH944" s="37"/>
      <c r="AI944"/>
      <c r="AJ944"/>
      <c r="AK944"/>
      <c r="AL944"/>
      <c r="AM944"/>
      <c r="AN944"/>
      <c r="AO944"/>
      <c r="AP944"/>
      <c r="AQ944"/>
      <c r="AR944"/>
      <c r="AS944" s="37"/>
      <c r="AT944"/>
      <c r="AU944"/>
      <c r="AV944" s="37"/>
      <c r="AW944" s="37"/>
      <c r="AX944" s="37"/>
      <c r="AY944"/>
      <c r="AZ944" s="37"/>
      <c r="BA944" s="37"/>
      <c r="BB944" s="37"/>
      <c r="BC944" s="37"/>
      <c r="BD944"/>
      <c r="BE944"/>
      <c r="BF944" s="37"/>
      <c r="BG944" s="37"/>
      <c r="BH944" s="37"/>
      <c r="BI944"/>
      <c r="BJ944"/>
      <c r="BK944" s="37"/>
      <c r="BL944"/>
      <c r="BM944" s="37"/>
      <c r="BN944"/>
      <c r="BO944"/>
      <c r="BP944"/>
      <c r="BQ944"/>
      <c r="BR944" s="37"/>
      <c r="BS944" s="41"/>
    </row>
    <row r="945" spans="1:71" x14ac:dyDescent="0.2">
      <c r="A945" s="40" t="str">
        <f t="shared" si="24"/>
        <v/>
      </c>
      <c r="B945" s="40"/>
      <c r="C945"/>
      <c r="D945"/>
      <c r="E945"/>
      <c r="F945"/>
      <c r="G945" s="37"/>
      <c r="H945" s="37"/>
      <c r="I945" s="37"/>
      <c r="J945" s="37"/>
      <c r="K945" s="37"/>
      <c r="L945" s="37"/>
      <c r="M945" s="37"/>
      <c r="N945" s="37"/>
      <c r="O945" s="37"/>
      <c r="P945"/>
      <c r="Q945"/>
      <c r="R945" s="37"/>
      <c r="S945" s="37"/>
      <c r="T945" s="37"/>
      <c r="U945" s="37"/>
      <c r="V945" s="37"/>
      <c r="W945"/>
      <c r="X945" s="37"/>
      <c r="Y945"/>
      <c r="Z945" s="37"/>
      <c r="AA945" s="37"/>
      <c r="AB945"/>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c r="BM945" s="37"/>
      <c r="BN945"/>
      <c r="BO945" s="37"/>
      <c r="BP945"/>
      <c r="BQ945"/>
      <c r="BR945" s="37"/>
      <c r="BS945" s="41"/>
    </row>
    <row r="946" spans="1:71" x14ac:dyDescent="0.2">
      <c r="A946" s="40" t="str">
        <f t="shared" si="24"/>
        <v/>
      </c>
      <c r="B946" s="40"/>
      <c r="C946"/>
      <c r="D946"/>
      <c r="E946"/>
      <c r="F946" s="37"/>
      <c r="G946" s="37"/>
      <c r="H946" s="37"/>
      <c r="I946" s="37"/>
      <c r="J946" s="37"/>
      <c r="K946" s="37"/>
      <c r="L946" s="37"/>
      <c r="M946" s="37"/>
      <c r="N946" s="37"/>
      <c r="O946"/>
      <c r="P946"/>
      <c r="Q946" s="37"/>
      <c r="R946" s="37"/>
      <c r="S946" s="37"/>
      <c r="T946"/>
      <c r="U946" s="37"/>
      <c r="V946" s="37"/>
      <c r="W946"/>
      <c r="X946" s="37"/>
      <c r="Y946" s="37"/>
      <c r="Z946" s="37"/>
      <c r="AA946"/>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c r="BO946"/>
      <c r="BP946"/>
      <c r="BQ946"/>
      <c r="BR946" s="37"/>
      <c r="BS946" s="41"/>
    </row>
    <row r="947" spans="1:71" x14ac:dyDescent="0.2">
      <c r="A947" s="40" t="str">
        <f t="shared" si="24"/>
        <v/>
      </c>
      <c r="B947" s="40"/>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s="37"/>
      <c r="AY947"/>
      <c r="AZ947"/>
      <c r="BA947"/>
      <c r="BB947"/>
      <c r="BC947"/>
      <c r="BD947"/>
      <c r="BE947"/>
      <c r="BF947"/>
      <c r="BG947"/>
      <c r="BH947"/>
      <c r="BI947"/>
      <c r="BJ947"/>
      <c r="BK947"/>
      <c r="BL947"/>
      <c r="BM947"/>
      <c r="BN947"/>
      <c r="BO947"/>
      <c r="BP947"/>
      <c r="BQ947"/>
      <c r="BR947"/>
      <c r="BS947" s="41"/>
    </row>
    <row r="948" spans="1:71" x14ac:dyDescent="0.2">
      <c r="A948" s="40" t="str">
        <f t="shared" si="24"/>
        <v/>
      </c>
      <c r="B948" s="40"/>
      <c r="C948"/>
      <c r="D948"/>
      <c r="E948" s="37"/>
      <c r="F948" s="37"/>
      <c r="G948"/>
      <c r="H948" s="37"/>
      <c r="I948"/>
      <c r="J948"/>
      <c r="K948" s="37"/>
      <c r="L948" s="37"/>
      <c r="M948" s="37"/>
      <c r="N948" s="37"/>
      <c r="O948"/>
      <c r="P948"/>
      <c r="Q948"/>
      <c r="R948"/>
      <c r="S948"/>
      <c r="T948"/>
      <c r="U948"/>
      <c r="V948"/>
      <c r="W948"/>
      <c r="X948" s="37"/>
      <c r="Y948" s="37"/>
      <c r="Z948" s="37"/>
      <c r="AA948"/>
      <c r="AB948"/>
      <c r="AC948"/>
      <c r="AD948"/>
      <c r="AE948" s="37"/>
      <c r="AF948"/>
      <c r="AG948" s="37"/>
      <c r="AH948" s="37"/>
      <c r="AI948" s="37"/>
      <c r="AJ948"/>
      <c r="AK948" s="37"/>
      <c r="AL948" s="37"/>
      <c r="AM948" s="37"/>
      <c r="AN948"/>
      <c r="AO948" s="37"/>
      <c r="AP948" s="37"/>
      <c r="AQ948" s="37"/>
      <c r="AR948" s="37"/>
      <c r="AS948" s="37"/>
      <c r="AT948"/>
      <c r="AU948" s="37"/>
      <c r="AV948" s="37"/>
      <c r="AW948" s="37"/>
      <c r="AX948" s="37"/>
      <c r="AY948" s="37"/>
      <c r="AZ948" s="37"/>
      <c r="BA948" s="37"/>
      <c r="BB948" s="37"/>
      <c r="BC948" s="37"/>
      <c r="BD948" s="37"/>
      <c r="BE948" s="37"/>
      <c r="BF948" s="37"/>
      <c r="BG948" s="37"/>
      <c r="BH948" s="37"/>
      <c r="BI948" s="37"/>
      <c r="BJ948"/>
      <c r="BK948" s="37"/>
      <c r="BL948" s="37"/>
      <c r="BM948" s="37"/>
      <c r="BN948" s="37"/>
      <c r="BO948"/>
      <c r="BP948"/>
      <c r="BQ948"/>
      <c r="BR948" s="37"/>
      <c r="BS948" s="41"/>
    </row>
    <row r="949" spans="1:71" x14ac:dyDescent="0.2">
      <c r="A949" s="40" t="str">
        <f t="shared" si="24"/>
        <v/>
      </c>
      <c r="B949" s="40"/>
      <c r="C949"/>
      <c r="D949"/>
      <c r="E949"/>
      <c r="F949"/>
      <c r="G949"/>
      <c r="H949" s="37"/>
      <c r="I949" s="37"/>
      <c r="J949" s="37"/>
      <c r="K949"/>
      <c r="L949"/>
      <c r="M949" s="37"/>
      <c r="N949"/>
      <c r="O949"/>
      <c r="P949"/>
      <c r="Q949"/>
      <c r="R949"/>
      <c r="S949"/>
      <c r="T949"/>
      <c r="U949"/>
      <c r="V949" s="37"/>
      <c r="W949"/>
      <c r="X949" s="37"/>
      <c r="Y949"/>
      <c r="Z949" s="37"/>
      <c r="AA949"/>
      <c r="AB949"/>
      <c r="AC949"/>
      <c r="AD949"/>
      <c r="AE949" s="37"/>
      <c r="AF949" s="37"/>
      <c r="AG949" s="37"/>
      <c r="AH949" s="37"/>
      <c r="AI949" s="37"/>
      <c r="AJ949" s="37"/>
      <c r="AK949" s="37"/>
      <c r="AL949" s="37"/>
      <c r="AM949" s="37"/>
      <c r="AN949" s="37"/>
      <c r="AO949" s="37"/>
      <c r="AP949"/>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c r="BO949"/>
      <c r="BP949"/>
      <c r="BQ949"/>
      <c r="BR949" s="37"/>
      <c r="BS949" s="41"/>
    </row>
    <row r="950" spans="1:71" x14ac:dyDescent="0.2">
      <c r="A950" s="40" t="str">
        <f t="shared" si="24"/>
        <v/>
      </c>
      <c r="B950" s="40"/>
      <c r="C950"/>
      <c r="D950"/>
      <c r="E950" s="37"/>
      <c r="F950" s="37"/>
      <c r="G950" s="37"/>
      <c r="H950" s="37"/>
      <c r="I950" s="37"/>
      <c r="J950" s="37"/>
      <c r="K950" s="37"/>
      <c r="L950" s="37"/>
      <c r="M950" s="37"/>
      <c r="N950" s="37"/>
      <c r="O950"/>
      <c r="P950"/>
      <c r="Q950" s="37"/>
      <c r="R950" s="37"/>
      <c r="S950" s="37"/>
      <c r="T950"/>
      <c r="U950" s="37"/>
      <c r="V950" s="37"/>
      <c r="W950" s="37"/>
      <c r="X950" s="37"/>
      <c r="Y950"/>
      <c r="Z950" s="37"/>
      <c r="AA950"/>
      <c r="AB950"/>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c r="BP950"/>
      <c r="BQ950"/>
      <c r="BR950" s="37"/>
      <c r="BS950" s="41"/>
    </row>
    <row r="951" spans="1:71" x14ac:dyDescent="0.2">
      <c r="A951" s="40" t="str">
        <f t="shared" si="24"/>
        <v/>
      </c>
      <c r="B951" s="40"/>
      <c r="C951"/>
      <c r="D951"/>
      <c r="E951"/>
      <c r="F951"/>
      <c r="G951"/>
      <c r="H951"/>
      <c r="I951" s="37"/>
      <c r="J951"/>
      <c r="K951" s="37"/>
      <c r="L951"/>
      <c r="M951"/>
      <c r="N951"/>
      <c r="O951"/>
      <c r="P951"/>
      <c r="Q951"/>
      <c r="R951"/>
      <c r="S951"/>
      <c r="T951"/>
      <c r="U951"/>
      <c r="V951"/>
      <c r="W951"/>
      <c r="X951"/>
      <c r="Y951"/>
      <c r="Z951"/>
      <c r="AA951"/>
      <c r="AB951"/>
      <c r="AC951"/>
      <c r="AD951"/>
      <c r="AE951"/>
      <c r="AF951"/>
      <c r="AG951"/>
      <c r="AH951"/>
      <c r="AI951"/>
      <c r="AJ951"/>
      <c r="AK951"/>
      <c r="AL951"/>
      <c r="AM951"/>
      <c r="AN951"/>
      <c r="AO951"/>
      <c r="AP951" s="37"/>
      <c r="AQ951"/>
      <c r="AR951"/>
      <c r="AS951"/>
      <c r="AT951"/>
      <c r="AU951"/>
      <c r="AV951"/>
      <c r="AW951"/>
      <c r="AX951"/>
      <c r="AY951"/>
      <c r="AZ951" s="37"/>
      <c r="BA951"/>
      <c r="BB951"/>
      <c r="BC951"/>
      <c r="BD951"/>
      <c r="BE951"/>
      <c r="BF951"/>
      <c r="BG951"/>
      <c r="BH951"/>
      <c r="BI951"/>
      <c r="BJ951"/>
      <c r="BK951"/>
      <c r="BL951"/>
      <c r="BM951"/>
      <c r="BN951"/>
      <c r="BO951"/>
      <c r="BP951"/>
      <c r="BQ951"/>
      <c r="BR951" s="37"/>
      <c r="BS951" s="41"/>
    </row>
    <row r="952" spans="1:71" x14ac:dyDescent="0.2">
      <c r="A952" s="40" t="str">
        <f t="shared" si="24"/>
        <v/>
      </c>
      <c r="B952" s="40"/>
      <c r="C952"/>
      <c r="D952"/>
      <c r="E952" s="37"/>
      <c r="F952" s="37"/>
      <c r="G952" s="37"/>
      <c r="H952" s="37"/>
      <c r="I952" s="37"/>
      <c r="J952" s="37"/>
      <c r="K952" s="37"/>
      <c r="L952" s="37"/>
      <c r="M952" s="37"/>
      <c r="N952" s="37"/>
      <c r="O952"/>
      <c r="P952"/>
      <c r="Q952" s="37"/>
      <c r="R952" s="37"/>
      <c r="S952" s="37"/>
      <c r="T952"/>
      <c r="U952"/>
      <c r="V952" s="37"/>
      <c r="W952" s="37"/>
      <c r="X952" s="37"/>
      <c r="Y952"/>
      <c r="Z952" s="37"/>
      <c r="AA952"/>
      <c r="AB952"/>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c r="BK952" s="37"/>
      <c r="BL952" s="37"/>
      <c r="BM952" s="37"/>
      <c r="BN952"/>
      <c r="BO952" s="37"/>
      <c r="BP952"/>
      <c r="BQ952"/>
      <c r="BR952" s="37"/>
      <c r="BS952" s="41"/>
    </row>
    <row r="953" spans="1:71" x14ac:dyDescent="0.2">
      <c r="A953" s="40" t="str">
        <f t="shared" si="24"/>
        <v/>
      </c>
      <c r="B953" s="40"/>
      <c r="C953"/>
      <c r="D953"/>
      <c r="E953"/>
      <c r="F953"/>
      <c r="G953"/>
      <c r="H953"/>
      <c r="I953"/>
      <c r="J953"/>
      <c r="K953"/>
      <c r="L953"/>
      <c r="M953" s="37"/>
      <c r="N953" s="37"/>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s="41"/>
    </row>
    <row r="954" spans="1:71" x14ac:dyDescent="0.2">
      <c r="A954" s="40" t="str">
        <f t="shared" si="24"/>
        <v/>
      </c>
      <c r="B954" s="40"/>
      <c r="C954"/>
      <c r="D954"/>
      <c r="E954"/>
      <c r="F954"/>
      <c r="G954"/>
      <c r="H954"/>
      <c r="I954"/>
      <c r="J954"/>
      <c r="K954"/>
      <c r="L954"/>
      <c r="M954"/>
      <c r="N954"/>
      <c r="O954"/>
      <c r="P954"/>
      <c r="Q954"/>
      <c r="R954"/>
      <c r="S954"/>
      <c r="T954"/>
      <c r="U954"/>
      <c r="V954"/>
      <c r="W954"/>
      <c r="X954"/>
      <c r="Y954"/>
      <c r="Z954"/>
      <c r="AA954"/>
      <c r="AB954"/>
      <c r="AC954"/>
      <c r="AD954"/>
      <c r="AE954"/>
      <c r="AF954" s="37"/>
      <c r="AG954"/>
      <c r="AH954"/>
      <c r="AI954"/>
      <c r="AJ954" s="37"/>
      <c r="AK954"/>
      <c r="AL954"/>
      <c r="AM954"/>
      <c r="AN954"/>
      <c r="AO954" s="37"/>
      <c r="AP954"/>
      <c r="AQ954"/>
      <c r="AR954"/>
      <c r="AS954"/>
      <c r="AT954"/>
      <c r="AU954"/>
      <c r="AV954"/>
      <c r="AW954"/>
      <c r="AX954" s="37"/>
      <c r="AY954"/>
      <c r="AZ954"/>
      <c r="BA954" s="37"/>
      <c r="BB954"/>
      <c r="BC954"/>
      <c r="BD954"/>
      <c r="BE954"/>
      <c r="BF954"/>
      <c r="BG954"/>
      <c r="BH954"/>
      <c r="BI954" s="37"/>
      <c r="BJ954"/>
      <c r="BK954"/>
      <c r="BL954"/>
      <c r="BM954"/>
      <c r="BN954"/>
      <c r="BO954"/>
      <c r="BP954"/>
      <c r="BQ954"/>
      <c r="BR954"/>
      <c r="BS954" s="41"/>
    </row>
    <row r="955" spans="1:71" x14ac:dyDescent="0.2">
      <c r="A955" s="40" t="str">
        <f t="shared" si="24"/>
        <v/>
      </c>
      <c r="B955" s="40"/>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37"/>
      <c r="AU955" s="37"/>
      <c r="AV955"/>
      <c r="AW955"/>
      <c r="AX955"/>
      <c r="AY955"/>
      <c r="AZ955"/>
      <c r="BA955"/>
      <c r="BB955"/>
      <c r="BC955"/>
      <c r="BD955"/>
      <c r="BE955"/>
      <c r="BF955"/>
      <c r="BG955"/>
      <c r="BH955"/>
      <c r="BI955"/>
      <c r="BJ955"/>
      <c r="BK955"/>
      <c r="BL955"/>
      <c r="BM955"/>
      <c r="BN955"/>
      <c r="BO955"/>
      <c r="BP955"/>
      <c r="BQ955"/>
      <c r="BR955"/>
      <c r="BS955" s="41"/>
    </row>
    <row r="956" spans="1:71" x14ac:dyDescent="0.2">
      <c r="A956" s="40" t="str">
        <f t="shared" si="24"/>
        <v/>
      </c>
      <c r="B956" s="40"/>
      <c r="C956"/>
      <c r="D956"/>
      <c r="E956"/>
      <c r="F956"/>
      <c r="G956" s="37"/>
      <c r="H956" s="37"/>
      <c r="I956" s="37"/>
      <c r="J956"/>
      <c r="K956" s="37"/>
      <c r="L956"/>
      <c r="M956"/>
      <c r="N956"/>
      <c r="O956"/>
      <c r="P956"/>
      <c r="Q956"/>
      <c r="R956"/>
      <c r="S956"/>
      <c r="T956"/>
      <c r="U956"/>
      <c r="V956"/>
      <c r="W956"/>
      <c r="X956" s="37"/>
      <c r="Y956"/>
      <c r="Z956"/>
      <c r="AA956"/>
      <c r="AB956"/>
      <c r="AC956" s="37"/>
      <c r="AD956"/>
      <c r="AE956"/>
      <c r="AF956"/>
      <c r="AG956"/>
      <c r="AH956"/>
      <c r="AI956"/>
      <c r="AJ956"/>
      <c r="AK956"/>
      <c r="AL956"/>
      <c r="AM956"/>
      <c r="AN956"/>
      <c r="AO956"/>
      <c r="AP956" s="37"/>
      <c r="AQ956" s="37"/>
      <c r="AR956" s="37"/>
      <c r="AS956"/>
      <c r="AT956"/>
      <c r="AU956"/>
      <c r="AV956" s="37"/>
      <c r="AW956" s="37"/>
      <c r="AX956"/>
      <c r="AY956"/>
      <c r="AZ956"/>
      <c r="BA956"/>
      <c r="BB956"/>
      <c r="BC956" s="37"/>
      <c r="BD956"/>
      <c r="BE956" s="37"/>
      <c r="BF956"/>
      <c r="BG956" s="37"/>
      <c r="BH956"/>
      <c r="BI956" s="37"/>
      <c r="BJ956"/>
      <c r="BK956"/>
      <c r="BL956"/>
      <c r="BM956" s="37"/>
      <c r="BN956"/>
      <c r="BO956"/>
      <c r="BP956"/>
      <c r="BQ956"/>
      <c r="BR956"/>
      <c r="BS956" s="41"/>
    </row>
    <row r="957" spans="1:71" x14ac:dyDescent="0.2">
      <c r="A957" s="40" t="str">
        <f t="shared" si="24"/>
        <v/>
      </c>
      <c r="B957" s="40"/>
      <c r="C957"/>
      <c r="D957"/>
      <c r="E957"/>
      <c r="F957"/>
      <c r="G957"/>
      <c r="H957"/>
      <c r="I957"/>
      <c r="J957"/>
      <c r="K957"/>
      <c r="L957"/>
      <c r="M957"/>
      <c r="N957"/>
      <c r="O957"/>
      <c r="P957"/>
      <c r="Q957"/>
      <c r="R957"/>
      <c r="S957"/>
      <c r="T957"/>
      <c r="U957"/>
      <c r="V957"/>
      <c r="W957" s="37"/>
      <c r="X957"/>
      <c r="Y957"/>
      <c r="Z957"/>
      <c r="AA957"/>
      <c r="AB957"/>
      <c r="AC957"/>
      <c r="AD957"/>
      <c r="AE957"/>
      <c r="AF957"/>
      <c r="AG957"/>
      <c r="AH957"/>
      <c r="AI957"/>
      <c r="AJ957"/>
      <c r="AK957"/>
      <c r="AL957"/>
      <c r="AM957"/>
      <c r="AN957"/>
      <c r="AO957"/>
      <c r="AP957"/>
      <c r="AQ957"/>
      <c r="AR957"/>
      <c r="AS957"/>
      <c r="AT957"/>
      <c r="AU957"/>
      <c r="AV957"/>
      <c r="AW957" s="37"/>
      <c r="AX957"/>
      <c r="AY957"/>
      <c r="AZ957"/>
      <c r="BA957"/>
      <c r="BB957" s="37"/>
      <c r="BC957"/>
      <c r="BD957"/>
      <c r="BE957" s="37"/>
      <c r="BF957"/>
      <c r="BG957" s="37"/>
      <c r="BH957"/>
      <c r="BI957"/>
      <c r="BJ957"/>
      <c r="BK957"/>
      <c r="BL957"/>
      <c r="BM957"/>
      <c r="BN957"/>
      <c r="BO957"/>
      <c r="BP957"/>
      <c r="BQ957"/>
      <c r="BR957"/>
      <c r="BS957" s="41"/>
    </row>
    <row r="958" spans="1:71" x14ac:dyDescent="0.2">
      <c r="A958" s="40" t="str">
        <f t="shared" si="24"/>
        <v/>
      </c>
      <c r="B958" s="40"/>
      <c r="C958"/>
      <c r="D958"/>
      <c r="E958"/>
      <c r="F958"/>
      <c r="G958"/>
      <c r="H958"/>
      <c r="I958"/>
      <c r="J958"/>
      <c r="K958"/>
      <c r="L958"/>
      <c r="M958"/>
      <c r="N958"/>
      <c r="O958"/>
      <c r="P958"/>
      <c r="Q958"/>
      <c r="R958"/>
      <c r="S958"/>
      <c r="T958"/>
      <c r="U958"/>
      <c r="V958"/>
      <c r="W958"/>
      <c r="X958"/>
      <c r="Y958"/>
      <c r="Z958"/>
      <c r="AA958"/>
      <c r="AB958"/>
      <c r="AC958"/>
      <c r="AD958"/>
      <c r="AE958"/>
      <c r="AF958" s="37"/>
      <c r="AG958"/>
      <c r="AH958"/>
      <c r="AI958"/>
      <c r="AJ958"/>
      <c r="AK958"/>
      <c r="AL958"/>
      <c r="AM958"/>
      <c r="AN958"/>
      <c r="AO958" s="37"/>
      <c r="AP958"/>
      <c r="AQ958"/>
      <c r="AR958"/>
      <c r="AS958"/>
      <c r="AT958" s="37"/>
      <c r="AU958" s="37"/>
      <c r="AV958"/>
      <c r="AW958"/>
      <c r="AX958" s="37"/>
      <c r="AY958"/>
      <c r="AZ958" s="37"/>
      <c r="BA958"/>
      <c r="BB958"/>
      <c r="BC958" s="37"/>
      <c r="BD958" s="37"/>
      <c r="BE958"/>
      <c r="BF958"/>
      <c r="BG958"/>
      <c r="BH958"/>
      <c r="BI958"/>
      <c r="BJ958"/>
      <c r="BK958"/>
      <c r="BL958"/>
      <c r="BM958"/>
      <c r="BN958"/>
      <c r="BO958"/>
      <c r="BP958"/>
      <c r="BQ958"/>
      <c r="BR958"/>
      <c r="BS958" s="41"/>
    </row>
    <row r="959" spans="1:71" x14ac:dyDescent="0.2">
      <c r="A959" s="40" t="str">
        <f t="shared" si="24"/>
        <v/>
      </c>
      <c r="B959" s="40"/>
      <c r="C959"/>
      <c r="D959"/>
      <c r="E959"/>
      <c r="F959"/>
      <c r="G959"/>
      <c r="H959"/>
      <c r="I959"/>
      <c r="J959"/>
      <c r="K959"/>
      <c r="L959"/>
      <c r="M959"/>
      <c r="N959"/>
      <c r="O959"/>
      <c r="P959"/>
      <c r="Q959"/>
      <c r="R959"/>
      <c r="S959"/>
      <c r="T959"/>
      <c r="U959"/>
      <c r="V959"/>
      <c r="W959"/>
      <c r="X959" s="37"/>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s="37"/>
      <c r="BN959"/>
      <c r="BO959"/>
      <c r="BP959"/>
      <c r="BQ959"/>
      <c r="BR959"/>
      <c r="BS959" s="41"/>
    </row>
    <row r="960" spans="1:71" x14ac:dyDescent="0.2">
      <c r="A960" s="40" t="str">
        <f t="shared" si="24"/>
        <v/>
      </c>
      <c r="B960" s="40"/>
      <c r="C960"/>
      <c r="D960"/>
      <c r="E960"/>
      <c r="F960"/>
      <c r="G960"/>
      <c r="H960"/>
      <c r="I960"/>
      <c r="J960"/>
      <c r="K960"/>
      <c r="L960"/>
      <c r="M960"/>
      <c r="N960"/>
      <c r="O960"/>
      <c r="P960"/>
      <c r="Q960"/>
      <c r="R960"/>
      <c r="S960"/>
      <c r="T960"/>
      <c r="U960"/>
      <c r="V960" s="37"/>
      <c r="W960"/>
      <c r="X960"/>
      <c r="Y960"/>
      <c r="Z960"/>
      <c r="AA960"/>
      <c r="AB960"/>
      <c r="AC960"/>
      <c r="AD960"/>
      <c r="AE960"/>
      <c r="AF960"/>
      <c r="AG960"/>
      <c r="AH960"/>
      <c r="AI960"/>
      <c r="AJ960"/>
      <c r="AK960"/>
      <c r="AL960"/>
      <c r="AM960"/>
      <c r="AN960"/>
      <c r="AO960"/>
      <c r="AP960"/>
      <c r="AQ960"/>
      <c r="AR960"/>
      <c r="AS960"/>
      <c r="AT960"/>
      <c r="AU960"/>
      <c r="AV960"/>
      <c r="AW960"/>
      <c r="AX960"/>
      <c r="AY960" s="37"/>
      <c r="AZ960"/>
      <c r="BA960" s="37"/>
      <c r="BB960" s="37"/>
      <c r="BC960"/>
      <c r="BD960"/>
      <c r="BE960"/>
      <c r="BF960"/>
      <c r="BG960"/>
      <c r="BH960"/>
      <c r="BI960"/>
      <c r="BJ960"/>
      <c r="BK960" s="37"/>
      <c r="BL960"/>
      <c r="BM960" s="37"/>
      <c r="BN960"/>
      <c r="BO960"/>
      <c r="BP960"/>
      <c r="BQ960"/>
      <c r="BR960" s="37"/>
      <c r="BS960" s="41"/>
    </row>
    <row r="961" spans="1:71" x14ac:dyDescent="0.2">
      <c r="A961" s="40" t="str">
        <f t="shared" si="24"/>
        <v/>
      </c>
      <c r="B961" s="40"/>
      <c r="C961"/>
      <c r="D961"/>
      <c r="E961"/>
      <c r="F961"/>
      <c r="G961"/>
      <c r="H961"/>
      <c r="I961"/>
      <c r="J961"/>
      <c r="K961"/>
      <c r="L961"/>
      <c r="M961"/>
      <c r="N961"/>
      <c r="O961"/>
      <c r="P961"/>
      <c r="Q961"/>
      <c r="R961"/>
      <c r="S961" s="37"/>
      <c r="T961"/>
      <c r="U961"/>
      <c r="V961"/>
      <c r="W961"/>
      <c r="X961"/>
      <c r="Y961" s="37"/>
      <c r="Z961"/>
      <c r="AA961"/>
      <c r="AB961"/>
      <c r="AC961"/>
      <c r="AD961"/>
      <c r="AE961" s="37"/>
      <c r="AF961"/>
      <c r="AG961"/>
      <c r="AH961" s="37"/>
      <c r="AI961"/>
      <c r="AJ961"/>
      <c r="AK961"/>
      <c r="AL961"/>
      <c r="AM961" s="37"/>
      <c r="AN961"/>
      <c r="AO961" s="37"/>
      <c r="AP961" s="37"/>
      <c r="AQ961"/>
      <c r="AR961" s="37"/>
      <c r="AS961"/>
      <c r="AT961"/>
      <c r="AU961"/>
      <c r="AV961" s="37"/>
      <c r="AW961"/>
      <c r="AX961" s="37"/>
      <c r="AY961"/>
      <c r="AZ961" s="37"/>
      <c r="BA961"/>
      <c r="BB961" s="37"/>
      <c r="BC961" s="37"/>
      <c r="BD961" s="37"/>
      <c r="BE961" s="37"/>
      <c r="BF961" s="37"/>
      <c r="BG961" s="37"/>
      <c r="BH961"/>
      <c r="BI961" s="37"/>
      <c r="BJ961"/>
      <c r="BK961" s="37"/>
      <c r="BL961"/>
      <c r="BM961" s="37"/>
      <c r="BN961"/>
      <c r="BO961"/>
      <c r="BP961"/>
      <c r="BQ961"/>
      <c r="BR961" s="37"/>
      <c r="BS961" s="41"/>
    </row>
    <row r="962" spans="1:71" x14ac:dyDescent="0.2">
      <c r="A962" s="40" t="str">
        <f t="shared" si="24"/>
        <v/>
      </c>
      <c r="B962" s="40"/>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s="41"/>
    </row>
    <row r="963" spans="1:71" x14ac:dyDescent="0.2">
      <c r="A963" s="40" t="str">
        <f t="shared" si="24"/>
        <v/>
      </c>
      <c r="B963" s="40"/>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s="37"/>
      <c r="AN963"/>
      <c r="AO963"/>
      <c r="AP963"/>
      <c r="AQ963"/>
      <c r="AR963"/>
      <c r="AS963" s="37"/>
      <c r="AT963"/>
      <c r="AU963"/>
      <c r="AV963"/>
      <c r="AW963"/>
      <c r="AX963" s="37"/>
      <c r="AY963"/>
      <c r="AZ963"/>
      <c r="BA963" s="37"/>
      <c r="BB963"/>
      <c r="BC963"/>
      <c r="BD963"/>
      <c r="BE963"/>
      <c r="BF963"/>
      <c r="BG963"/>
      <c r="BH963"/>
      <c r="BI963"/>
      <c r="BJ963"/>
      <c r="BK963"/>
      <c r="BL963"/>
      <c r="BM963" s="37"/>
      <c r="BN963"/>
      <c r="BO963"/>
      <c r="BP963"/>
      <c r="BQ963"/>
      <c r="BR963"/>
      <c r="BS963" s="41"/>
    </row>
    <row r="964" spans="1:71" x14ac:dyDescent="0.2">
      <c r="A964" s="40" t="str">
        <f t="shared" si="24"/>
        <v/>
      </c>
      <c r="B964" s="40"/>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s="41"/>
    </row>
    <row r="965" spans="1:71" x14ac:dyDescent="0.2">
      <c r="A965" s="40" t="str">
        <f t="shared" si="24"/>
        <v/>
      </c>
      <c r="B965" s="40"/>
      <c r="C965"/>
      <c r="D965"/>
      <c r="E965"/>
      <c r="F965"/>
      <c r="G965"/>
      <c r="H965"/>
      <c r="I965"/>
      <c r="J965"/>
      <c r="K965"/>
      <c r="L965"/>
      <c r="M965"/>
      <c r="N965"/>
      <c r="O965"/>
      <c r="P965"/>
      <c r="Q965"/>
      <c r="R965"/>
      <c r="S965"/>
      <c r="T965"/>
      <c r="U965"/>
      <c r="V965"/>
      <c r="W965"/>
      <c r="X965"/>
      <c r="Y965"/>
      <c r="Z965"/>
      <c r="AA965"/>
      <c r="AB965"/>
      <c r="AC965"/>
      <c r="AD965"/>
      <c r="AE965"/>
      <c r="AF965"/>
      <c r="AG965"/>
      <c r="AH965"/>
      <c r="AI965" s="37"/>
      <c r="AJ965"/>
      <c r="AK965"/>
      <c r="AL965"/>
      <c r="AM965"/>
      <c r="AN965"/>
      <c r="AO965"/>
      <c r="AP965"/>
      <c r="AQ965"/>
      <c r="AR965"/>
      <c r="AS965"/>
      <c r="AT965"/>
      <c r="AU965"/>
      <c r="AV965"/>
      <c r="AW965" s="37"/>
      <c r="AX965"/>
      <c r="AY965"/>
      <c r="AZ965"/>
      <c r="BA965"/>
      <c r="BB965"/>
      <c r="BC965"/>
      <c r="BD965"/>
      <c r="BE965"/>
      <c r="BF965"/>
      <c r="BG965"/>
      <c r="BH965"/>
      <c r="BI965"/>
      <c r="BJ965"/>
      <c r="BK965"/>
      <c r="BL965"/>
      <c r="BM965"/>
      <c r="BN965"/>
      <c r="BO965"/>
      <c r="BP965"/>
      <c r="BQ965"/>
      <c r="BR965"/>
      <c r="BS965" s="41"/>
    </row>
    <row r="966" spans="1:71" x14ac:dyDescent="0.2">
      <c r="A966" s="40" t="str">
        <f t="shared" ref="A966:A1029" si="25">B966&amp;C966</f>
        <v/>
      </c>
      <c r="B966" s="40"/>
      <c r="C966"/>
      <c r="D966"/>
      <c r="E966"/>
      <c r="F966"/>
      <c r="G966"/>
      <c r="H966"/>
      <c r="I966"/>
      <c r="J966"/>
      <c r="K966"/>
      <c r="L966" s="37"/>
      <c r="M966"/>
      <c r="N966"/>
      <c r="O966"/>
      <c r="P966"/>
      <c r="Q966" s="37"/>
      <c r="R966"/>
      <c r="S966" s="37"/>
      <c r="T966"/>
      <c r="U966"/>
      <c r="V966"/>
      <c r="W966"/>
      <c r="X966"/>
      <c r="Y966" s="37"/>
      <c r="Z966" s="37"/>
      <c r="AA966"/>
      <c r="AB966"/>
      <c r="AC966"/>
      <c r="AD966"/>
      <c r="AE966"/>
      <c r="AF966" s="37"/>
      <c r="AG966"/>
      <c r="AH966"/>
      <c r="AI966"/>
      <c r="AJ966" s="37"/>
      <c r="AK966"/>
      <c r="AL966"/>
      <c r="AM966"/>
      <c r="AN966"/>
      <c r="AO966" s="37"/>
      <c r="AP966"/>
      <c r="AQ966" s="37"/>
      <c r="AR966" s="37"/>
      <c r="AS966" s="37"/>
      <c r="AT966" s="37"/>
      <c r="AU966"/>
      <c r="AV966" s="37"/>
      <c r="AW966" s="37"/>
      <c r="AX966" s="37"/>
      <c r="AY966"/>
      <c r="AZ966" s="37"/>
      <c r="BA966" s="37"/>
      <c r="BB966" s="37"/>
      <c r="BC966" s="37"/>
      <c r="BD966" s="37"/>
      <c r="BE966"/>
      <c r="BF966" s="37"/>
      <c r="BG966" s="37"/>
      <c r="BH966"/>
      <c r="BI966" s="37"/>
      <c r="BJ966"/>
      <c r="BK966" s="37"/>
      <c r="BL966" s="37"/>
      <c r="BM966" s="37"/>
      <c r="BN966"/>
      <c r="BO966"/>
      <c r="BP966"/>
      <c r="BQ966"/>
      <c r="BR966" s="37"/>
      <c r="BS966" s="41"/>
    </row>
    <row r="967" spans="1:71" x14ac:dyDescent="0.2">
      <c r="A967" s="40" t="str">
        <f t="shared" si="25"/>
        <v/>
      </c>
      <c r="B967" s="40"/>
      <c r="C967"/>
      <c r="D967"/>
      <c r="E967"/>
      <c r="F967"/>
      <c r="G967"/>
      <c r="H967"/>
      <c r="I967"/>
      <c r="J967" s="37"/>
      <c r="K967" s="37"/>
      <c r="L967"/>
      <c r="M967"/>
      <c r="N967" s="37"/>
      <c r="O967"/>
      <c r="P967"/>
      <c r="Q967"/>
      <c r="R967"/>
      <c r="S967"/>
      <c r="T967"/>
      <c r="U967"/>
      <c r="V967"/>
      <c r="W967"/>
      <c r="X967"/>
      <c r="Y967"/>
      <c r="Z967"/>
      <c r="AA967"/>
      <c r="AB967"/>
      <c r="AC967"/>
      <c r="AD967"/>
      <c r="AE967"/>
      <c r="AF967"/>
      <c r="AG967"/>
      <c r="AH967" s="37"/>
      <c r="AI967" s="37"/>
      <c r="AJ967"/>
      <c r="AK967"/>
      <c r="AL967" s="37"/>
      <c r="AM967"/>
      <c r="AN967"/>
      <c r="AO967" s="37"/>
      <c r="AP967"/>
      <c r="AQ967" s="37"/>
      <c r="AR967" s="37"/>
      <c r="AS967" s="37"/>
      <c r="AT967" s="37"/>
      <c r="AU967"/>
      <c r="AV967" s="37"/>
      <c r="AW967"/>
      <c r="AX967" s="37"/>
      <c r="AY967"/>
      <c r="AZ967" s="37"/>
      <c r="BA967"/>
      <c r="BB967" s="37"/>
      <c r="BC967" s="37"/>
      <c r="BD967" s="37"/>
      <c r="BE967"/>
      <c r="BF967"/>
      <c r="BG967"/>
      <c r="BH967"/>
      <c r="BI967"/>
      <c r="BJ967"/>
      <c r="BK967" s="37"/>
      <c r="BL967"/>
      <c r="BM967" s="37"/>
      <c r="BN967"/>
      <c r="BO967"/>
      <c r="BP967"/>
      <c r="BQ967"/>
      <c r="BR967" s="37"/>
      <c r="BS967" s="41"/>
    </row>
    <row r="968" spans="1:71" x14ac:dyDescent="0.2">
      <c r="A968" s="40" t="str">
        <f t="shared" si="25"/>
        <v/>
      </c>
      <c r="B968" s="40"/>
      <c r="C968"/>
      <c r="D968"/>
      <c r="E968"/>
      <c r="F968"/>
      <c r="G968"/>
      <c r="H968" s="37"/>
      <c r="I968"/>
      <c r="J968"/>
      <c r="K968"/>
      <c r="L968"/>
      <c r="M968"/>
      <c r="N968"/>
      <c r="O968"/>
      <c r="P968"/>
      <c r="Q968"/>
      <c r="R968"/>
      <c r="S968"/>
      <c r="T968"/>
      <c r="U968"/>
      <c r="V968"/>
      <c r="W968"/>
      <c r="X968"/>
      <c r="Y968"/>
      <c r="Z968"/>
      <c r="AA968"/>
      <c r="AB968"/>
      <c r="AC968"/>
      <c r="AD968"/>
      <c r="AE968"/>
      <c r="AF968"/>
      <c r="AG968"/>
      <c r="AH968" s="37"/>
      <c r="AI968"/>
      <c r="AJ968"/>
      <c r="AK968"/>
      <c r="AL968"/>
      <c r="AM968"/>
      <c r="AN968"/>
      <c r="AO968"/>
      <c r="AP968"/>
      <c r="AQ968"/>
      <c r="AR968" s="37"/>
      <c r="AS968"/>
      <c r="AT968"/>
      <c r="AU968"/>
      <c r="AV968"/>
      <c r="AW968" s="37"/>
      <c r="AX968"/>
      <c r="AY968"/>
      <c r="AZ968" s="37"/>
      <c r="BA968" s="37"/>
      <c r="BB968"/>
      <c r="BC968"/>
      <c r="BD968" s="37"/>
      <c r="BE968"/>
      <c r="BF968"/>
      <c r="BG968"/>
      <c r="BH968"/>
      <c r="BI968" s="37"/>
      <c r="BJ968"/>
      <c r="BK968" s="37"/>
      <c r="BL968"/>
      <c r="BM968" s="37"/>
      <c r="BN968"/>
      <c r="BO968"/>
      <c r="BP968"/>
      <c r="BQ968"/>
      <c r="BR968" s="37"/>
      <c r="BS968" s="41"/>
    </row>
    <row r="969" spans="1:71" x14ac:dyDescent="0.2">
      <c r="A969" s="40" t="str">
        <f t="shared" si="25"/>
        <v/>
      </c>
      <c r="B969" s="40"/>
      <c r="C969"/>
      <c r="D969"/>
      <c r="E969"/>
      <c r="F969"/>
      <c r="G969"/>
      <c r="H969"/>
      <c r="I969" s="37"/>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s="37"/>
      <c r="AU969"/>
      <c r="AV969"/>
      <c r="AW969"/>
      <c r="AX969"/>
      <c r="AY969"/>
      <c r="AZ969"/>
      <c r="BA969"/>
      <c r="BB969"/>
      <c r="BC969"/>
      <c r="BD969"/>
      <c r="BE969"/>
      <c r="BF969"/>
      <c r="BG969"/>
      <c r="BH969"/>
      <c r="BI969"/>
      <c r="BJ969"/>
      <c r="BK969"/>
      <c r="BL969"/>
      <c r="BM969"/>
      <c r="BN969"/>
      <c r="BO969"/>
      <c r="BP969"/>
      <c r="BQ969"/>
      <c r="BR969"/>
      <c r="BS969" s="41"/>
    </row>
    <row r="970" spans="1:71" x14ac:dyDescent="0.2">
      <c r="A970" s="40" t="str">
        <f t="shared" si="25"/>
        <v/>
      </c>
      <c r="B970" s="40"/>
      <c r="C970"/>
      <c r="D970"/>
      <c r="E970"/>
      <c r="F970"/>
      <c r="G970"/>
      <c r="H970"/>
      <c r="I970"/>
      <c r="J970"/>
      <c r="K970"/>
      <c r="L970"/>
      <c r="M970"/>
      <c r="N970"/>
      <c r="O970"/>
      <c r="P970"/>
      <c r="Q970"/>
      <c r="R970"/>
      <c r="S970"/>
      <c r="T970"/>
      <c r="U970"/>
      <c r="V970"/>
      <c r="W970" s="37"/>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s="37"/>
      <c r="BD970"/>
      <c r="BE970" s="37"/>
      <c r="BF970"/>
      <c r="BG970"/>
      <c r="BH970"/>
      <c r="BI970"/>
      <c r="BJ970"/>
      <c r="BK970"/>
      <c r="BL970"/>
      <c r="BM970"/>
      <c r="BN970"/>
      <c r="BO970"/>
      <c r="BP970"/>
      <c r="BQ970"/>
      <c r="BR970"/>
      <c r="BS970" s="41"/>
    </row>
    <row r="971" spans="1:71" x14ac:dyDescent="0.2">
      <c r="A971" s="40" t="str">
        <f t="shared" si="25"/>
        <v/>
      </c>
      <c r="B971" s="40"/>
      <c r="C971"/>
      <c r="D971"/>
      <c r="E971"/>
      <c r="F971"/>
      <c r="G971"/>
      <c r="H971"/>
      <c r="I971"/>
      <c r="J971"/>
      <c r="K971" s="37"/>
      <c r="L971"/>
      <c r="M971"/>
      <c r="N971"/>
      <c r="O971"/>
      <c r="P971"/>
      <c r="Q971"/>
      <c r="R971"/>
      <c r="S971"/>
      <c r="T971"/>
      <c r="U971"/>
      <c r="V971" s="37"/>
      <c r="W971"/>
      <c r="X971" s="37"/>
      <c r="Y971"/>
      <c r="Z971"/>
      <c r="AA971"/>
      <c r="AB971"/>
      <c r="AC971"/>
      <c r="AD971"/>
      <c r="AE971"/>
      <c r="AF971"/>
      <c r="AG971"/>
      <c r="AH971"/>
      <c r="AI971" s="37"/>
      <c r="AJ971"/>
      <c r="AK971"/>
      <c r="AL971"/>
      <c r="AM971"/>
      <c r="AN971"/>
      <c r="AO971"/>
      <c r="AP971"/>
      <c r="AQ971"/>
      <c r="AR971" s="37"/>
      <c r="AS971" s="37"/>
      <c r="AT971"/>
      <c r="AU971"/>
      <c r="AV971"/>
      <c r="AW971"/>
      <c r="AX971"/>
      <c r="AY971"/>
      <c r="AZ971"/>
      <c r="BA971"/>
      <c r="BB971"/>
      <c r="BC971"/>
      <c r="BD971"/>
      <c r="BE971"/>
      <c r="BF971"/>
      <c r="BG971"/>
      <c r="BH971" s="37"/>
      <c r="BI971" s="37"/>
      <c r="BJ971"/>
      <c r="BK971"/>
      <c r="BL971" s="37"/>
      <c r="BM971" s="37"/>
      <c r="BN971"/>
      <c r="BO971"/>
      <c r="BP971"/>
      <c r="BQ971"/>
      <c r="BR971"/>
      <c r="BS971" s="41"/>
    </row>
    <row r="972" spans="1:71" x14ac:dyDescent="0.2">
      <c r="A972" s="40" t="str">
        <f t="shared" si="25"/>
        <v/>
      </c>
      <c r="B972" s="40"/>
      <c r="C972"/>
      <c r="D972"/>
      <c r="E972"/>
      <c r="F972"/>
      <c r="G972"/>
      <c r="H972"/>
      <c r="I972"/>
      <c r="J972"/>
      <c r="K972"/>
      <c r="L972"/>
      <c r="M972"/>
      <c r="N972"/>
      <c r="O972"/>
      <c r="P972"/>
      <c r="Q972"/>
      <c r="R972"/>
      <c r="S972"/>
      <c r="T972"/>
      <c r="U972"/>
      <c r="V972"/>
      <c r="W972"/>
      <c r="X972" s="37"/>
      <c r="Y972"/>
      <c r="Z972"/>
      <c r="AA972"/>
      <c r="AB972"/>
      <c r="AC972"/>
      <c r="AD972"/>
      <c r="AE972"/>
      <c r="AF972"/>
      <c r="AG972"/>
      <c r="AH972"/>
      <c r="AI972"/>
      <c r="AJ972"/>
      <c r="AK972"/>
      <c r="AL972"/>
      <c r="AM972" s="37"/>
      <c r="AN972"/>
      <c r="AO972"/>
      <c r="AP972"/>
      <c r="AQ972"/>
      <c r="AR972"/>
      <c r="AS972"/>
      <c r="AT972"/>
      <c r="AU972"/>
      <c r="AV972"/>
      <c r="AW972"/>
      <c r="AX972"/>
      <c r="AY972"/>
      <c r="AZ972"/>
      <c r="BA972"/>
      <c r="BB972"/>
      <c r="BC972" s="37"/>
      <c r="BD972"/>
      <c r="BE972"/>
      <c r="BF972"/>
      <c r="BG972"/>
      <c r="BH972"/>
      <c r="BI972" s="37"/>
      <c r="BJ972"/>
      <c r="BK972"/>
      <c r="BL972"/>
      <c r="BM972"/>
      <c r="BN972"/>
      <c r="BO972"/>
      <c r="BP972"/>
      <c r="BQ972"/>
      <c r="BR972"/>
      <c r="BS972" s="41"/>
    </row>
    <row r="973" spans="1:71" x14ac:dyDescent="0.2">
      <c r="A973" s="40" t="str">
        <f t="shared" si="25"/>
        <v/>
      </c>
      <c r="B973" s="40"/>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s="37"/>
      <c r="AS973"/>
      <c r="AT973"/>
      <c r="AU973"/>
      <c r="AV973"/>
      <c r="AW973"/>
      <c r="AX973"/>
      <c r="AY973"/>
      <c r="AZ973"/>
      <c r="BA973"/>
      <c r="BB973"/>
      <c r="BC973" s="37"/>
      <c r="BD973"/>
      <c r="BE973"/>
      <c r="BF973"/>
      <c r="BG973" s="37"/>
      <c r="BH973" s="37"/>
      <c r="BI973" s="37"/>
      <c r="BJ973"/>
      <c r="BK973"/>
      <c r="BL973"/>
      <c r="BM973"/>
      <c r="BN973"/>
      <c r="BO973"/>
      <c r="BP973"/>
      <c r="BQ973"/>
      <c r="BR973"/>
      <c r="BS973" s="41"/>
    </row>
    <row r="974" spans="1:71" x14ac:dyDescent="0.2">
      <c r="A974" s="40" t="str">
        <f t="shared" si="25"/>
        <v/>
      </c>
      <c r="B974" s="40"/>
      <c r="C974"/>
      <c r="D974"/>
      <c r="E974"/>
      <c r="F974"/>
      <c r="G974"/>
      <c r="H974"/>
      <c r="I974" s="37"/>
      <c r="J974" s="37"/>
      <c r="K974" s="37"/>
      <c r="L974" s="37"/>
      <c r="M974" s="37"/>
      <c r="N974" s="37"/>
      <c r="O974"/>
      <c r="P974"/>
      <c r="Q974"/>
      <c r="R974" s="37"/>
      <c r="S974"/>
      <c r="T974"/>
      <c r="U974"/>
      <c r="V974" s="37"/>
      <c r="W974" s="37"/>
      <c r="X974" s="37"/>
      <c r="Y974"/>
      <c r="Z974" s="37"/>
      <c r="AA974"/>
      <c r="AB974"/>
      <c r="AC974" s="37"/>
      <c r="AD974"/>
      <c r="AE974" s="37"/>
      <c r="AF974" s="37"/>
      <c r="AG974" s="37"/>
      <c r="AH974" s="37"/>
      <c r="AI974" s="37"/>
      <c r="AJ974"/>
      <c r="AK974" s="37"/>
      <c r="AL974" s="37"/>
      <c r="AM974" s="37"/>
      <c r="AN974" s="37"/>
      <c r="AO974" s="37"/>
      <c r="AP974"/>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c r="BO974"/>
      <c r="BP974"/>
      <c r="BQ974"/>
      <c r="BR974" s="37"/>
      <c r="BS974" s="41"/>
    </row>
    <row r="975" spans="1:71" x14ac:dyDescent="0.2">
      <c r="A975" s="40" t="str">
        <f t="shared" si="25"/>
        <v/>
      </c>
      <c r="B975" s="40"/>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s="41"/>
    </row>
    <row r="976" spans="1:71" x14ac:dyDescent="0.2">
      <c r="A976" s="40" t="str">
        <f t="shared" si="25"/>
        <v/>
      </c>
      <c r="B976" s="40"/>
      <c r="C976"/>
      <c r="D976"/>
      <c r="E976"/>
      <c r="F976"/>
      <c r="G976" s="37"/>
      <c r="H976" s="37"/>
      <c r="I976" s="37"/>
      <c r="J976" s="37"/>
      <c r="K976" s="37"/>
      <c r="L976" s="37"/>
      <c r="M976" s="37"/>
      <c r="N976" s="37"/>
      <c r="O976"/>
      <c r="P976"/>
      <c r="Q976" s="37"/>
      <c r="R976" s="37"/>
      <c r="S976" s="37"/>
      <c r="T976"/>
      <c r="U976" s="37"/>
      <c r="V976" s="37"/>
      <c r="W976" s="37"/>
      <c r="X976" s="37"/>
      <c r="Y976"/>
      <c r="Z976" s="37"/>
      <c r="AA976"/>
      <c r="AB976"/>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c r="BO976"/>
      <c r="BP976"/>
      <c r="BQ976"/>
      <c r="BR976" s="37"/>
      <c r="BS976" s="41"/>
    </row>
    <row r="977" spans="1:71" x14ac:dyDescent="0.2">
      <c r="A977" s="40" t="str">
        <f t="shared" si="25"/>
        <v/>
      </c>
      <c r="B977" s="40"/>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s="37"/>
      <c r="AU977"/>
      <c r="AV977" s="37"/>
      <c r="AW977" s="37"/>
      <c r="AX977"/>
      <c r="AY977"/>
      <c r="AZ977" s="37"/>
      <c r="BA977"/>
      <c r="BB977"/>
      <c r="BC977"/>
      <c r="BD977"/>
      <c r="BE977" s="37"/>
      <c r="BF977"/>
      <c r="BG977"/>
      <c r="BH977" s="37"/>
      <c r="BI977"/>
      <c r="BJ977"/>
      <c r="BK977"/>
      <c r="BL977"/>
      <c r="BM977" s="37"/>
      <c r="BN977"/>
      <c r="BO977"/>
      <c r="BP977"/>
      <c r="BQ977"/>
      <c r="BR977" s="37"/>
      <c r="BS977" s="41"/>
    </row>
    <row r="978" spans="1:71" x14ac:dyDescent="0.2">
      <c r="A978" s="40" t="str">
        <f t="shared" si="25"/>
        <v/>
      </c>
      <c r="B978" s="40"/>
      <c r="C978"/>
      <c r="D978"/>
      <c r="E978"/>
      <c r="F978"/>
      <c r="G978" s="37"/>
      <c r="H978"/>
      <c r="I978"/>
      <c r="J978"/>
      <c r="K978"/>
      <c r="L978"/>
      <c r="M978"/>
      <c r="N978"/>
      <c r="O978"/>
      <c r="P978"/>
      <c r="Q978"/>
      <c r="R978"/>
      <c r="S978"/>
      <c r="T978"/>
      <c r="U978"/>
      <c r="V978"/>
      <c r="W978"/>
      <c r="X978"/>
      <c r="Y978"/>
      <c r="Z978"/>
      <c r="AA978"/>
      <c r="AB978"/>
      <c r="AC978"/>
      <c r="AD978"/>
      <c r="AE978"/>
      <c r="AF978"/>
      <c r="AG978"/>
      <c r="AH978" s="37"/>
      <c r="AI978"/>
      <c r="AJ978"/>
      <c r="AK978"/>
      <c r="AL978"/>
      <c r="AM978"/>
      <c r="AN978"/>
      <c r="AO978"/>
      <c r="AP978"/>
      <c r="AQ978"/>
      <c r="AR978"/>
      <c r="AS978"/>
      <c r="AT978"/>
      <c r="AU978"/>
      <c r="AV978"/>
      <c r="AW978"/>
      <c r="AX978" s="37"/>
      <c r="AY978"/>
      <c r="AZ978"/>
      <c r="BA978" s="37"/>
      <c r="BB978" s="37"/>
      <c r="BC978" s="37"/>
      <c r="BD978" s="37"/>
      <c r="BE978"/>
      <c r="BF978"/>
      <c r="BG978"/>
      <c r="BH978"/>
      <c r="BI978"/>
      <c r="BJ978" s="37"/>
      <c r="BK978" s="37"/>
      <c r="BL978"/>
      <c r="BM978" s="37"/>
      <c r="BN978"/>
      <c r="BO978"/>
      <c r="BP978"/>
      <c r="BQ978"/>
      <c r="BR978" s="37"/>
      <c r="BS978" s="41"/>
    </row>
    <row r="979" spans="1:71" x14ac:dyDescent="0.2">
      <c r="A979" s="40" t="str">
        <f t="shared" si="25"/>
        <v/>
      </c>
      <c r="B979" s="40"/>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s="41"/>
    </row>
    <row r="980" spans="1:71" x14ac:dyDescent="0.2">
      <c r="A980" s="40" t="str">
        <f t="shared" si="25"/>
        <v/>
      </c>
      <c r="B980" s="4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s="37"/>
      <c r="BC980" s="37"/>
      <c r="BD980"/>
      <c r="BE980"/>
      <c r="BF980"/>
      <c r="BG980"/>
      <c r="BH980"/>
      <c r="BI980" s="37"/>
      <c r="BJ980"/>
      <c r="BK980" s="37"/>
      <c r="BL980"/>
      <c r="BM980" s="37"/>
      <c r="BN980"/>
      <c r="BO980"/>
      <c r="BP980"/>
      <c r="BQ980"/>
      <c r="BR980"/>
      <c r="BS980" s="41"/>
    </row>
    <row r="981" spans="1:71" x14ac:dyDescent="0.2">
      <c r="A981" s="40" t="str">
        <f t="shared" si="25"/>
        <v/>
      </c>
      <c r="B981" s="40"/>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s="37"/>
      <c r="BS981" s="41"/>
    </row>
    <row r="982" spans="1:71" x14ac:dyDescent="0.2">
      <c r="A982" s="40" t="str">
        <f t="shared" si="25"/>
        <v/>
      </c>
      <c r="B982" s="40"/>
      <c r="C982"/>
      <c r="D982"/>
      <c r="E982"/>
      <c r="F982"/>
      <c r="G982"/>
      <c r="H982"/>
      <c r="I982" s="37"/>
      <c r="J982"/>
      <c r="K982"/>
      <c r="L982"/>
      <c r="M982"/>
      <c r="N982" s="37"/>
      <c r="O982"/>
      <c r="P982"/>
      <c r="Q982"/>
      <c r="R982"/>
      <c r="S982"/>
      <c r="T982"/>
      <c r="U982"/>
      <c r="V982"/>
      <c r="W982"/>
      <c r="X982" s="37"/>
      <c r="Y982"/>
      <c r="Z982"/>
      <c r="AA982"/>
      <c r="AB982"/>
      <c r="AC982"/>
      <c r="AD982"/>
      <c r="AE982"/>
      <c r="AF982" s="37"/>
      <c r="AG982"/>
      <c r="AH982"/>
      <c r="AI982" s="37"/>
      <c r="AJ982"/>
      <c r="AK982"/>
      <c r="AL982"/>
      <c r="AM982"/>
      <c r="AN982" s="37"/>
      <c r="AO982"/>
      <c r="AP982"/>
      <c r="AQ982"/>
      <c r="AR982" s="37"/>
      <c r="AS982" s="37"/>
      <c r="AT982"/>
      <c r="AU982"/>
      <c r="AV982" s="37"/>
      <c r="AW982"/>
      <c r="AX982"/>
      <c r="AY982"/>
      <c r="AZ982" s="37"/>
      <c r="BA982"/>
      <c r="BB982" s="37"/>
      <c r="BC982" s="37"/>
      <c r="BD982"/>
      <c r="BE982"/>
      <c r="BF982" s="37"/>
      <c r="BG982" s="37"/>
      <c r="BH982" s="37"/>
      <c r="BI982" s="37"/>
      <c r="BJ982" s="37"/>
      <c r="BK982"/>
      <c r="BL982"/>
      <c r="BM982" s="37"/>
      <c r="BN982"/>
      <c r="BO982"/>
      <c r="BP982"/>
      <c r="BQ982"/>
      <c r="BR982"/>
      <c r="BS982" s="41"/>
    </row>
    <row r="983" spans="1:71" x14ac:dyDescent="0.2">
      <c r="A983" s="40" t="str">
        <f t="shared" si="25"/>
        <v/>
      </c>
      <c r="B983" s="40"/>
      <c r="C983"/>
      <c r="D983"/>
      <c r="E983"/>
      <c r="F983"/>
      <c r="G983"/>
      <c r="H983"/>
      <c r="I983" s="37"/>
      <c r="J983"/>
      <c r="K983"/>
      <c r="L983"/>
      <c r="M983"/>
      <c r="N983"/>
      <c r="O983"/>
      <c r="P983"/>
      <c r="Q983"/>
      <c r="R983"/>
      <c r="S983"/>
      <c r="T983"/>
      <c r="U983"/>
      <c r="V983"/>
      <c r="W983" s="37"/>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s="37"/>
      <c r="BD983"/>
      <c r="BE983"/>
      <c r="BF983"/>
      <c r="BG983"/>
      <c r="BH983"/>
      <c r="BI983"/>
      <c r="BJ983"/>
      <c r="BK983"/>
      <c r="BL983"/>
      <c r="BM983"/>
      <c r="BN983"/>
      <c r="BO983"/>
      <c r="BP983"/>
      <c r="BQ983"/>
      <c r="BR983"/>
      <c r="BS983" s="41"/>
    </row>
    <row r="984" spans="1:71" x14ac:dyDescent="0.2">
      <c r="A984" s="40" t="str">
        <f t="shared" si="25"/>
        <v/>
      </c>
      <c r="B984" s="40"/>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s="41"/>
    </row>
    <row r="985" spans="1:71" x14ac:dyDescent="0.2">
      <c r="A985" s="40" t="str">
        <f t="shared" si="25"/>
        <v/>
      </c>
      <c r="B985" s="40"/>
      <c r="C985"/>
      <c r="D985"/>
      <c r="E985"/>
      <c r="F985"/>
      <c r="G985"/>
      <c r="H985"/>
      <c r="I985"/>
      <c r="J985"/>
      <c r="K985"/>
      <c r="L985"/>
      <c r="M985"/>
      <c r="N985" s="37"/>
      <c r="O985"/>
      <c r="P985"/>
      <c r="Q985"/>
      <c r="R985"/>
      <c r="S985"/>
      <c r="T985"/>
      <c r="U985"/>
      <c r="V985"/>
      <c r="W985"/>
      <c r="X985"/>
      <c r="Y985"/>
      <c r="Z985"/>
      <c r="AA985"/>
      <c r="AB985"/>
      <c r="AC985"/>
      <c r="AD985"/>
      <c r="AE985"/>
      <c r="AF985"/>
      <c r="AG985"/>
      <c r="AH985"/>
      <c r="AI985"/>
      <c r="AJ985"/>
      <c r="AK985"/>
      <c r="AL985"/>
      <c r="AM985"/>
      <c r="AN985"/>
      <c r="AO985"/>
      <c r="AP985"/>
      <c r="AQ985"/>
      <c r="AR985"/>
      <c r="AS985" s="37"/>
      <c r="AT985"/>
      <c r="AU985"/>
      <c r="AV985"/>
      <c r="AW985"/>
      <c r="AX985"/>
      <c r="AY985"/>
      <c r="AZ985"/>
      <c r="BA985"/>
      <c r="BB985"/>
      <c r="BC985"/>
      <c r="BD985"/>
      <c r="BE985"/>
      <c r="BF985"/>
      <c r="BG985"/>
      <c r="BH985"/>
      <c r="BI985"/>
      <c r="BJ985"/>
      <c r="BK985"/>
      <c r="BL985"/>
      <c r="BM985"/>
      <c r="BN985"/>
      <c r="BO985"/>
      <c r="BP985"/>
      <c r="BQ985"/>
      <c r="BR985"/>
      <c r="BS985" s="41"/>
    </row>
    <row r="986" spans="1:71" x14ac:dyDescent="0.2">
      <c r="A986" s="40" t="str">
        <f t="shared" si="25"/>
        <v/>
      </c>
      <c r="B986" s="40"/>
      <c r="C986"/>
      <c r="D986"/>
      <c r="E986"/>
      <c r="F986"/>
      <c r="G986" s="37"/>
      <c r="H986"/>
      <c r="I986"/>
      <c r="J986"/>
      <c r="K986"/>
      <c r="L986"/>
      <c r="M986"/>
      <c r="N986"/>
      <c r="O986"/>
      <c r="P986"/>
      <c r="Q986"/>
      <c r="R986"/>
      <c r="S986" s="37"/>
      <c r="T986"/>
      <c r="U986"/>
      <c r="V986"/>
      <c r="W986" s="37"/>
      <c r="X986"/>
      <c r="Y986"/>
      <c r="Z986"/>
      <c r="AA986"/>
      <c r="AB986"/>
      <c r="AC986"/>
      <c r="AD986"/>
      <c r="AE986"/>
      <c r="AF986"/>
      <c r="AG986"/>
      <c r="AH986"/>
      <c r="AI986"/>
      <c r="AJ986"/>
      <c r="AK986"/>
      <c r="AL986"/>
      <c r="AM986"/>
      <c r="AN986"/>
      <c r="AO986"/>
      <c r="AP986"/>
      <c r="AQ986"/>
      <c r="AR986"/>
      <c r="AS986"/>
      <c r="AT986"/>
      <c r="AU986"/>
      <c r="AV986" s="37"/>
      <c r="AW986"/>
      <c r="AX986"/>
      <c r="AY986"/>
      <c r="AZ986"/>
      <c r="BA986"/>
      <c r="BB986"/>
      <c r="BC986"/>
      <c r="BD986"/>
      <c r="BE986"/>
      <c r="BF986" s="37"/>
      <c r="BG986"/>
      <c r="BH986"/>
      <c r="BI986"/>
      <c r="BJ986"/>
      <c r="BK986"/>
      <c r="BL986"/>
      <c r="BM986" s="37"/>
      <c r="BN986" s="37"/>
      <c r="BO986"/>
      <c r="BP986"/>
      <c r="BQ986"/>
      <c r="BR986"/>
      <c r="BS986" s="41"/>
    </row>
    <row r="987" spans="1:71" x14ac:dyDescent="0.2">
      <c r="A987" s="40" t="str">
        <f t="shared" si="25"/>
        <v/>
      </c>
      <c r="B987" s="40"/>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s="37"/>
      <c r="AX987" s="37"/>
      <c r="AY987"/>
      <c r="AZ987" s="37"/>
      <c r="BA987" s="37"/>
      <c r="BB987" s="37"/>
      <c r="BC987" s="37"/>
      <c r="BD987"/>
      <c r="BE987" s="37"/>
      <c r="BF987"/>
      <c r="BG987"/>
      <c r="BH987"/>
      <c r="BI987"/>
      <c r="BJ987"/>
      <c r="BK987" s="37"/>
      <c r="BL987"/>
      <c r="BM987" s="37"/>
      <c r="BN987"/>
      <c r="BO987"/>
      <c r="BP987"/>
      <c r="BQ987"/>
      <c r="BR987"/>
      <c r="BS987" s="41"/>
    </row>
    <row r="988" spans="1:71" x14ac:dyDescent="0.2">
      <c r="A988" s="40" t="str">
        <f t="shared" si="25"/>
        <v/>
      </c>
      <c r="B988" s="40"/>
      <c r="C988"/>
      <c r="D988"/>
      <c r="E988"/>
      <c r="F988"/>
      <c r="G988" s="37"/>
      <c r="H988"/>
      <c r="I988"/>
      <c r="J988"/>
      <c r="K988"/>
      <c r="L988"/>
      <c r="M988"/>
      <c r="N988" s="37"/>
      <c r="O988"/>
      <c r="P988"/>
      <c r="Q988"/>
      <c r="R988"/>
      <c r="S988"/>
      <c r="T988" s="37"/>
      <c r="U988"/>
      <c r="V988"/>
      <c r="W988" s="37"/>
      <c r="X988"/>
      <c r="Y988"/>
      <c r="Z988" s="37"/>
      <c r="AA988"/>
      <c r="AB988"/>
      <c r="AC988"/>
      <c r="AD988"/>
      <c r="AE988"/>
      <c r="AF988" s="37"/>
      <c r="AG988"/>
      <c r="AH988"/>
      <c r="AI988"/>
      <c r="AJ988" s="37"/>
      <c r="AK988"/>
      <c r="AL988"/>
      <c r="AM988"/>
      <c r="AN988"/>
      <c r="AO988" s="37"/>
      <c r="AP988"/>
      <c r="AQ988" s="37"/>
      <c r="AR988"/>
      <c r="AS988" s="37"/>
      <c r="AT988" s="37"/>
      <c r="AU988"/>
      <c r="AV988" s="37"/>
      <c r="AW988" s="37"/>
      <c r="AX988" s="37"/>
      <c r="AY988"/>
      <c r="AZ988" s="37"/>
      <c r="BA988"/>
      <c r="BB988" s="37"/>
      <c r="BC988" s="37"/>
      <c r="BD988" s="37"/>
      <c r="BE988" s="37"/>
      <c r="BF988"/>
      <c r="BG988" s="37"/>
      <c r="BH988"/>
      <c r="BI988"/>
      <c r="BJ988"/>
      <c r="BK988" s="37"/>
      <c r="BL988" s="37"/>
      <c r="BM988" s="37"/>
      <c r="BN988"/>
      <c r="BO988"/>
      <c r="BP988"/>
      <c r="BQ988"/>
      <c r="BR988" s="37"/>
      <c r="BS988" s="41"/>
    </row>
    <row r="989" spans="1:71" x14ac:dyDescent="0.2">
      <c r="A989" s="40" t="str">
        <f t="shared" si="25"/>
        <v/>
      </c>
      <c r="B989" s="40"/>
      <c r="C989"/>
      <c r="D989"/>
      <c r="E989"/>
      <c r="F989"/>
      <c r="G989"/>
      <c r="H989"/>
      <c r="I989"/>
      <c r="J989"/>
      <c r="K989"/>
      <c r="L989"/>
      <c r="M989"/>
      <c r="N989"/>
      <c r="O989"/>
      <c r="P989"/>
      <c r="Q989"/>
      <c r="R989"/>
      <c r="S989"/>
      <c r="T989"/>
      <c r="U989"/>
      <c r="V989"/>
      <c r="W989"/>
      <c r="X989"/>
      <c r="Y989"/>
      <c r="Z989"/>
      <c r="AA989"/>
      <c r="AB989"/>
      <c r="AC989"/>
      <c r="AD989"/>
      <c r="AE989"/>
      <c r="AF989" s="37"/>
      <c r="AG989"/>
      <c r="AH989"/>
      <c r="AI989"/>
      <c r="AJ989"/>
      <c r="AK989"/>
      <c r="AL989"/>
      <c r="AM989"/>
      <c r="AN989"/>
      <c r="AO989"/>
      <c r="AP989"/>
      <c r="AQ989"/>
      <c r="AR989" s="37"/>
      <c r="AS989"/>
      <c r="AT989"/>
      <c r="AU989"/>
      <c r="AV989"/>
      <c r="AW989"/>
      <c r="AX989"/>
      <c r="AY989"/>
      <c r="AZ989"/>
      <c r="BA989"/>
      <c r="BB989"/>
      <c r="BC989"/>
      <c r="BD989"/>
      <c r="BE989"/>
      <c r="BF989"/>
      <c r="BG989"/>
      <c r="BH989"/>
      <c r="BI989"/>
      <c r="BJ989"/>
      <c r="BK989"/>
      <c r="BL989"/>
      <c r="BM989"/>
      <c r="BN989"/>
      <c r="BO989"/>
      <c r="BP989"/>
      <c r="BQ989"/>
      <c r="BR989" s="37"/>
      <c r="BS989" s="41"/>
    </row>
    <row r="990" spans="1:71" x14ac:dyDescent="0.2">
      <c r="A990" s="40" t="str">
        <f t="shared" si="25"/>
        <v/>
      </c>
      <c r="B990" s="4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s="37"/>
      <c r="AS990" s="37"/>
      <c r="AT990"/>
      <c r="AU990"/>
      <c r="AV990" s="37"/>
      <c r="AW990"/>
      <c r="AX990"/>
      <c r="AY990"/>
      <c r="AZ990"/>
      <c r="BA990"/>
      <c r="BB990"/>
      <c r="BC990"/>
      <c r="BD990"/>
      <c r="BE990"/>
      <c r="BF990"/>
      <c r="BG990" s="37"/>
      <c r="BH990" s="37"/>
      <c r="BI990" s="37"/>
      <c r="BJ990" s="37"/>
      <c r="BK990"/>
      <c r="BL990"/>
      <c r="BM990" s="37"/>
      <c r="BN990"/>
      <c r="BO990"/>
      <c r="BP990"/>
      <c r="BQ990"/>
      <c r="BR990" s="37"/>
      <c r="BS990" s="41"/>
    </row>
    <row r="991" spans="1:71" x14ac:dyDescent="0.2">
      <c r="A991" s="40" t="str">
        <f t="shared" si="25"/>
        <v/>
      </c>
      <c r="B991" s="40"/>
      <c r="C991"/>
      <c r="D991"/>
      <c r="E991" s="37"/>
      <c r="F991" s="37"/>
      <c r="G991"/>
      <c r="H991" s="37"/>
      <c r="I991" s="37"/>
      <c r="J991" s="37"/>
      <c r="K991" s="37"/>
      <c r="L991" s="37"/>
      <c r="M991" s="37"/>
      <c r="N991" s="37"/>
      <c r="O991"/>
      <c r="P991"/>
      <c r="Q991"/>
      <c r="R991" s="37"/>
      <c r="S991" s="37"/>
      <c r="T991"/>
      <c r="U991" s="37"/>
      <c r="V991" s="37"/>
      <c r="W991" s="37"/>
      <c r="X991" s="37"/>
      <c r="Y991" s="37"/>
      <c r="Z991" s="37"/>
      <c r="AA991"/>
      <c r="AB991" s="37"/>
      <c r="AC991" s="37"/>
      <c r="AD991"/>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c r="BP991"/>
      <c r="BQ991"/>
      <c r="BR991" s="37"/>
      <c r="BS991" s="41"/>
    </row>
    <row r="992" spans="1:71" x14ac:dyDescent="0.2">
      <c r="A992" s="40" t="str">
        <f t="shared" si="25"/>
        <v/>
      </c>
      <c r="B992" s="40"/>
      <c r="C992"/>
      <c r="D992"/>
      <c r="E992"/>
      <c r="F992"/>
      <c r="G992"/>
      <c r="H992"/>
      <c r="I992"/>
      <c r="J992"/>
      <c r="K992"/>
      <c r="L992"/>
      <c r="M992"/>
      <c r="N992"/>
      <c r="O992"/>
      <c r="P992"/>
      <c r="Q992"/>
      <c r="R992"/>
      <c r="S992"/>
      <c r="T992"/>
      <c r="U992"/>
      <c r="V992"/>
      <c r="W992"/>
      <c r="X992"/>
      <c r="Y992"/>
      <c r="Z992" s="37"/>
      <c r="AA992"/>
      <c r="AB992"/>
      <c r="AC992"/>
      <c r="AD992"/>
      <c r="AE992"/>
      <c r="AF992"/>
      <c r="AG992"/>
      <c r="AH992"/>
      <c r="AI992"/>
      <c r="AJ992"/>
      <c r="AK992"/>
      <c r="AL992"/>
      <c r="AM992"/>
      <c r="AN992"/>
      <c r="AO992"/>
      <c r="AP992"/>
      <c r="AQ992"/>
      <c r="AR992"/>
      <c r="AS992"/>
      <c r="AT992"/>
      <c r="AU992"/>
      <c r="AV992"/>
      <c r="AW992"/>
      <c r="AX992" s="37"/>
      <c r="AY992"/>
      <c r="AZ992"/>
      <c r="BA992"/>
      <c r="BB992"/>
      <c r="BC992"/>
      <c r="BD992"/>
      <c r="BE992"/>
      <c r="BF992"/>
      <c r="BG992"/>
      <c r="BH992"/>
      <c r="BI992"/>
      <c r="BJ992" s="37"/>
      <c r="BK992"/>
      <c r="BL992"/>
      <c r="BM992"/>
      <c r="BN992"/>
      <c r="BO992"/>
      <c r="BP992"/>
      <c r="BQ992"/>
      <c r="BR992"/>
      <c r="BS992" s="41"/>
    </row>
    <row r="993" spans="1:71" x14ac:dyDescent="0.2">
      <c r="A993" s="40" t="str">
        <f t="shared" si="25"/>
        <v/>
      </c>
      <c r="B993" s="40"/>
      <c r="C993"/>
      <c r="D993"/>
      <c r="E993"/>
      <c r="F993"/>
      <c r="G993"/>
      <c r="H993"/>
      <c r="I993"/>
      <c r="J993"/>
      <c r="K993" s="37"/>
      <c r="L993"/>
      <c r="M993"/>
      <c r="N993"/>
      <c r="O993" s="37"/>
      <c r="P993"/>
      <c r="Q993" s="37"/>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s="37"/>
      <c r="BJ993"/>
      <c r="BK993"/>
      <c r="BL993"/>
      <c r="BM993"/>
      <c r="BN993"/>
      <c r="BO993"/>
      <c r="BP993"/>
      <c r="BQ993"/>
      <c r="BR993"/>
      <c r="BS993" s="41"/>
    </row>
    <row r="994" spans="1:71" x14ac:dyDescent="0.2">
      <c r="A994" s="40" t="str">
        <f t="shared" si="25"/>
        <v/>
      </c>
      <c r="B994" s="40"/>
      <c r="C994"/>
      <c r="D994"/>
      <c r="E994" s="37"/>
      <c r="F994"/>
      <c r="G994"/>
      <c r="H994"/>
      <c r="I994"/>
      <c r="J994"/>
      <c r="K994"/>
      <c r="L994"/>
      <c r="M994"/>
      <c r="N994"/>
      <c r="O994"/>
      <c r="P994"/>
      <c r="Q994"/>
      <c r="R994"/>
      <c r="S994"/>
      <c r="T994"/>
      <c r="U994"/>
      <c r="V994"/>
      <c r="W994"/>
      <c r="X994" s="37"/>
      <c r="Y994"/>
      <c r="Z994"/>
      <c r="AA994"/>
      <c r="AB994"/>
      <c r="AC994"/>
      <c r="AD994"/>
      <c r="AE994"/>
      <c r="AF994"/>
      <c r="AG994"/>
      <c r="AH994"/>
      <c r="AI994"/>
      <c r="AJ994"/>
      <c r="AK994"/>
      <c r="AL994"/>
      <c r="AM994"/>
      <c r="AN994"/>
      <c r="AO994" s="37"/>
      <c r="AP994"/>
      <c r="AQ994"/>
      <c r="AR994"/>
      <c r="AS994"/>
      <c r="AT994"/>
      <c r="AU994"/>
      <c r="AV994"/>
      <c r="AW994"/>
      <c r="AX994"/>
      <c r="AY994" s="37"/>
      <c r="AZ994"/>
      <c r="BA994"/>
      <c r="BB994"/>
      <c r="BC994" s="37"/>
      <c r="BD994" s="37"/>
      <c r="BE994" s="37"/>
      <c r="BF994"/>
      <c r="BG994" s="37"/>
      <c r="BH994"/>
      <c r="BI994"/>
      <c r="BJ994"/>
      <c r="BK994"/>
      <c r="BL994"/>
      <c r="BM994" s="37"/>
      <c r="BN994"/>
      <c r="BO994"/>
      <c r="BP994"/>
      <c r="BQ994"/>
      <c r="BR994" s="37"/>
      <c r="BS994" s="41"/>
    </row>
    <row r="995" spans="1:71" x14ac:dyDescent="0.2">
      <c r="A995" s="40" t="str">
        <f t="shared" si="25"/>
        <v/>
      </c>
      <c r="B995" s="40"/>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s="41"/>
    </row>
    <row r="996" spans="1:71" x14ac:dyDescent="0.2">
      <c r="A996" s="40" t="str">
        <f t="shared" si="25"/>
        <v/>
      </c>
      <c r="B996" s="40"/>
      <c r="C996"/>
      <c r="D996"/>
      <c r="E996"/>
      <c r="F996"/>
      <c r="G996"/>
      <c r="H996"/>
      <c r="I996"/>
      <c r="J996"/>
      <c r="K996"/>
      <c r="L996"/>
      <c r="M996"/>
      <c r="N996"/>
      <c r="O996"/>
      <c r="P996"/>
      <c r="Q996"/>
      <c r="R996"/>
      <c r="S996"/>
      <c r="T996"/>
      <c r="U996"/>
      <c r="V996"/>
      <c r="W996"/>
      <c r="X996" s="37"/>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s="41"/>
    </row>
    <row r="997" spans="1:71" x14ac:dyDescent="0.2">
      <c r="A997" s="40" t="str">
        <f t="shared" si="25"/>
        <v/>
      </c>
      <c r="B997" s="40"/>
      <c r="C997"/>
      <c r="D997"/>
      <c r="E997"/>
      <c r="F997" s="37"/>
      <c r="G997" s="37"/>
      <c r="H997"/>
      <c r="I997" s="37"/>
      <c r="J997"/>
      <c r="K997"/>
      <c r="L997" s="37"/>
      <c r="M997" s="37"/>
      <c r="N997" s="37"/>
      <c r="O997"/>
      <c r="P997"/>
      <c r="Q997"/>
      <c r="R997"/>
      <c r="S997"/>
      <c r="T997" s="37"/>
      <c r="U997"/>
      <c r="V997"/>
      <c r="W997"/>
      <c r="X997" s="37"/>
      <c r="Y997"/>
      <c r="Z997" s="37"/>
      <c r="AA997"/>
      <c r="AB997"/>
      <c r="AC997"/>
      <c r="AD997" s="37"/>
      <c r="AE997" s="37"/>
      <c r="AF997" s="37"/>
      <c r="AG997" s="37"/>
      <c r="AH997" s="37"/>
      <c r="AI997" s="37"/>
      <c r="AJ997" s="37"/>
      <c r="AK997" s="37"/>
      <c r="AL997" s="37"/>
      <c r="AM997" s="37"/>
      <c r="AN997" s="37"/>
      <c r="AO997" s="37"/>
      <c r="AP997"/>
      <c r="AQ997"/>
      <c r="AR997" s="37"/>
      <c r="AS997" s="37"/>
      <c r="AT997" s="37"/>
      <c r="AU997" s="37"/>
      <c r="AV997" s="37"/>
      <c r="AW997" s="37"/>
      <c r="AX997" s="37"/>
      <c r="AY997"/>
      <c r="AZ997" s="37"/>
      <c r="BA997" s="37"/>
      <c r="BB997" s="37"/>
      <c r="BC997" s="37"/>
      <c r="BD997" s="37"/>
      <c r="BE997" s="37"/>
      <c r="BF997" s="37"/>
      <c r="BG997" s="37"/>
      <c r="BH997" s="37"/>
      <c r="BI997" s="37"/>
      <c r="BJ997"/>
      <c r="BK997" s="37"/>
      <c r="BL997"/>
      <c r="BM997" s="37"/>
      <c r="BN997"/>
      <c r="BO997"/>
      <c r="BP997"/>
      <c r="BQ997"/>
      <c r="BR997" s="37"/>
      <c r="BS997" s="41"/>
    </row>
    <row r="998" spans="1:71" x14ac:dyDescent="0.2">
      <c r="A998" s="40" t="str">
        <f t="shared" si="25"/>
        <v/>
      </c>
      <c r="B998" s="40"/>
      <c r="C998"/>
      <c r="D998" s="37"/>
      <c r="E998" s="37"/>
      <c r="F998" s="37"/>
      <c r="G998" s="37"/>
      <c r="H998" s="37"/>
      <c r="I998" s="37"/>
      <c r="J998" s="37"/>
      <c r="K998" s="37"/>
      <c r="L998" s="37"/>
      <c r="M998" s="37"/>
      <c r="N998" s="37"/>
      <c r="O998" s="37"/>
      <c r="P998"/>
      <c r="Q998"/>
      <c r="R998" s="37"/>
      <c r="S998" s="37"/>
      <c r="T998" s="37"/>
      <c r="U998"/>
      <c r="V998" s="37"/>
      <c r="W998" s="37"/>
      <c r="X998" s="37"/>
      <c r="Y998" s="37"/>
      <c r="Z998" s="37"/>
      <c r="AA998" s="37"/>
      <c r="AB998" s="37"/>
      <c r="AC998" s="37"/>
      <c r="AD998"/>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c r="BQ998" s="37"/>
      <c r="BR998" s="37"/>
      <c r="BS998" s="41"/>
    </row>
    <row r="999" spans="1:71" x14ac:dyDescent="0.2">
      <c r="A999" s="40" t="str">
        <f t="shared" si="25"/>
        <v/>
      </c>
      <c r="B999" s="40"/>
      <c r="C999"/>
      <c r="D999"/>
      <c r="E999"/>
      <c r="F999"/>
      <c r="G999"/>
      <c r="H999" s="37"/>
      <c r="I999"/>
      <c r="J999"/>
      <c r="K999"/>
      <c r="L999"/>
      <c r="M999"/>
      <c r="N999"/>
      <c r="O999"/>
      <c r="P999"/>
      <c r="Q999"/>
      <c r="R999"/>
      <c r="S999"/>
      <c r="T999"/>
      <c r="U999"/>
      <c r="V999"/>
      <c r="W999"/>
      <c r="X999"/>
      <c r="Y999"/>
      <c r="Z999"/>
      <c r="AA999"/>
      <c r="AB999"/>
      <c r="AC999"/>
      <c r="AD999"/>
      <c r="AE999"/>
      <c r="AF999"/>
      <c r="AG999"/>
      <c r="AH999"/>
      <c r="AI999" s="37"/>
      <c r="AJ999"/>
      <c r="AK999"/>
      <c r="AL999" s="37"/>
      <c r="AM999"/>
      <c r="AN999"/>
      <c r="AO999"/>
      <c r="AP999"/>
      <c r="AQ999"/>
      <c r="AR999"/>
      <c r="AS999" s="37"/>
      <c r="AT999"/>
      <c r="AU999"/>
      <c r="AV999"/>
      <c r="AW999"/>
      <c r="AX999" s="37"/>
      <c r="AY999"/>
      <c r="AZ999" s="37"/>
      <c r="BA999"/>
      <c r="BB999"/>
      <c r="BC999" s="37"/>
      <c r="BD999" s="37"/>
      <c r="BE999"/>
      <c r="BF999"/>
      <c r="BG999"/>
      <c r="BH999"/>
      <c r="BI999"/>
      <c r="BJ999"/>
      <c r="BK999"/>
      <c r="BL999"/>
      <c r="BM999"/>
      <c r="BN999"/>
      <c r="BO999"/>
      <c r="BP999"/>
      <c r="BQ999"/>
      <c r="BR999" s="37"/>
      <c r="BS999" s="41"/>
    </row>
    <row r="1000" spans="1:71" x14ac:dyDescent="0.2">
      <c r="A1000" s="40" t="str">
        <f t="shared" si="25"/>
        <v/>
      </c>
      <c r="B1000" s="40"/>
      <c r="C1000"/>
      <c r="D1000"/>
      <c r="E1000"/>
      <c r="F1000"/>
      <c r="G1000"/>
      <c r="H1000" s="37"/>
      <c r="I1000" s="37"/>
      <c r="J1000" s="37"/>
      <c r="K1000" s="37"/>
      <c r="L1000"/>
      <c r="M1000" s="37"/>
      <c r="N1000" s="37"/>
      <c r="O1000"/>
      <c r="P1000"/>
      <c r="Q1000"/>
      <c r="R1000"/>
      <c r="S1000"/>
      <c r="T1000"/>
      <c r="U1000" s="37"/>
      <c r="V1000" s="37"/>
      <c r="W1000"/>
      <c r="X1000" s="37"/>
      <c r="Y1000"/>
      <c r="Z1000" s="37"/>
      <c r="AA1000"/>
      <c r="AB1000"/>
      <c r="AC1000"/>
      <c r="AD1000"/>
      <c r="AE1000"/>
      <c r="AF1000"/>
      <c r="AG1000" s="37"/>
      <c r="AH1000"/>
      <c r="AI1000" s="37"/>
      <c r="AJ1000"/>
      <c r="AK1000"/>
      <c r="AL1000"/>
      <c r="AM1000"/>
      <c r="AN1000" s="37"/>
      <c r="AO1000"/>
      <c r="AP1000" s="37"/>
      <c r="AQ1000" s="37"/>
      <c r="AR1000" s="37"/>
      <c r="AS1000" s="37"/>
      <c r="AT1000" s="37"/>
      <c r="AU1000"/>
      <c r="AV1000" s="37"/>
      <c r="AW1000" s="37"/>
      <c r="AX1000" s="37"/>
      <c r="AY1000"/>
      <c r="AZ1000" s="37"/>
      <c r="BA1000"/>
      <c r="BB1000"/>
      <c r="BC1000" s="37"/>
      <c r="BD1000" s="37"/>
      <c r="BE1000"/>
      <c r="BF1000" s="37"/>
      <c r="BG1000" s="37"/>
      <c r="BH1000" s="37"/>
      <c r="BI1000" s="37"/>
      <c r="BJ1000" s="37"/>
      <c r="BK1000" s="37"/>
      <c r="BL1000"/>
      <c r="BM1000" s="37"/>
      <c r="BN1000"/>
      <c r="BO1000"/>
      <c r="BP1000"/>
      <c r="BQ1000"/>
      <c r="BR1000" s="37"/>
      <c r="BS1000" s="41"/>
    </row>
    <row r="1001" spans="1:71" x14ac:dyDescent="0.2">
      <c r="A1001" s="40" t="str">
        <f t="shared" si="25"/>
        <v/>
      </c>
      <c r="B1001" s="40"/>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s="37"/>
      <c r="AY1001"/>
      <c r="AZ1001"/>
      <c r="BA1001" s="37"/>
      <c r="BB1001" s="37"/>
      <c r="BC1001"/>
      <c r="BD1001"/>
      <c r="BE1001"/>
      <c r="BF1001"/>
      <c r="BG1001"/>
      <c r="BH1001"/>
      <c r="BI1001"/>
      <c r="BJ1001"/>
      <c r="BK1001"/>
      <c r="BL1001"/>
      <c r="BM1001"/>
      <c r="BN1001"/>
      <c r="BO1001"/>
      <c r="BP1001"/>
      <c r="BQ1001"/>
      <c r="BR1001"/>
      <c r="BS1001" s="41"/>
    </row>
    <row r="1002" spans="1:71" x14ac:dyDescent="0.2">
      <c r="A1002" s="40" t="str">
        <f t="shared" si="25"/>
        <v/>
      </c>
      <c r="B1002" s="40"/>
      <c r="C1002"/>
      <c r="D1002"/>
      <c r="E1002"/>
      <c r="F1002"/>
      <c r="G1002" s="37"/>
      <c r="H1002" s="37"/>
      <c r="I1002" s="37"/>
      <c r="J1002" s="37"/>
      <c r="K1002" s="37"/>
      <c r="L1002" s="37"/>
      <c r="M1002" s="37"/>
      <c r="N1002"/>
      <c r="O1002"/>
      <c r="P1002"/>
      <c r="Q1002" s="37"/>
      <c r="R1002"/>
      <c r="S1002" s="37"/>
      <c r="T1002"/>
      <c r="U1002"/>
      <c r="V1002"/>
      <c r="W1002" s="37"/>
      <c r="X1002" s="37"/>
      <c r="Y1002"/>
      <c r="Z1002"/>
      <c r="AA1002"/>
      <c r="AB1002" s="37"/>
      <c r="AC1002" s="37"/>
      <c r="AD1002"/>
      <c r="AE1002"/>
      <c r="AF1002" s="37"/>
      <c r="AG1002" s="37"/>
      <c r="AH1002"/>
      <c r="AI1002" s="37"/>
      <c r="AJ1002" s="37"/>
      <c r="AK1002"/>
      <c r="AL1002"/>
      <c r="AM1002" s="37"/>
      <c r="AN1002"/>
      <c r="AO1002"/>
      <c r="AP1002" s="37"/>
      <c r="AQ1002" s="37"/>
      <c r="AR1002" s="37"/>
      <c r="AS1002" s="37"/>
      <c r="AT1002"/>
      <c r="AU1002"/>
      <c r="AV1002" s="37"/>
      <c r="AW1002"/>
      <c r="AX1002" s="37"/>
      <c r="AY1002"/>
      <c r="AZ1002" s="37"/>
      <c r="BA1002"/>
      <c r="BB1002"/>
      <c r="BC1002" s="37"/>
      <c r="BD1002" s="37"/>
      <c r="BE1002"/>
      <c r="BF1002"/>
      <c r="BG1002"/>
      <c r="BH1002"/>
      <c r="BI1002" s="37"/>
      <c r="BJ1002" s="37"/>
      <c r="BK1002" s="37"/>
      <c r="BL1002"/>
      <c r="BM1002" s="37"/>
      <c r="BN1002"/>
      <c r="BO1002"/>
      <c r="BP1002"/>
      <c r="BQ1002"/>
      <c r="BR1002" s="37"/>
      <c r="BS1002" s="41"/>
    </row>
    <row r="1003" spans="1:71" x14ac:dyDescent="0.2">
      <c r="A1003" s="40" t="str">
        <f t="shared" si="25"/>
        <v/>
      </c>
      <c r="B1003" s="40"/>
      <c r="C1003"/>
      <c r="D1003"/>
      <c r="E1003"/>
      <c r="F1003" s="37"/>
      <c r="G1003" s="37"/>
      <c r="H1003" s="37"/>
      <c r="I1003" s="37"/>
      <c r="J1003" s="37"/>
      <c r="K1003" s="37"/>
      <c r="L1003"/>
      <c r="M1003" s="37"/>
      <c r="N1003" s="37"/>
      <c r="O1003"/>
      <c r="P1003"/>
      <c r="Q1003"/>
      <c r="R1003"/>
      <c r="S1003"/>
      <c r="T1003"/>
      <c r="U1003" s="37"/>
      <c r="V1003"/>
      <c r="W1003"/>
      <c r="X1003" s="37"/>
      <c r="Y1003"/>
      <c r="Z1003"/>
      <c r="AA1003"/>
      <c r="AB1003"/>
      <c r="AC1003" s="37"/>
      <c r="AD1003"/>
      <c r="AE1003"/>
      <c r="AF1003"/>
      <c r="AG1003" s="37"/>
      <c r="AH1003"/>
      <c r="AI1003" s="37"/>
      <c r="AJ1003" s="37"/>
      <c r="AK1003" s="37"/>
      <c r="AL1003" s="37"/>
      <c r="AM1003" s="37"/>
      <c r="AN1003"/>
      <c r="AO1003" s="37"/>
      <c r="AP1003" s="37"/>
      <c r="AQ1003" s="37"/>
      <c r="AR1003" s="37"/>
      <c r="AS1003" s="37"/>
      <c r="AT1003" s="37"/>
      <c r="AU1003"/>
      <c r="AV1003" s="37"/>
      <c r="AW1003" s="37"/>
      <c r="AX1003" s="37"/>
      <c r="AY1003" s="37"/>
      <c r="AZ1003" s="37"/>
      <c r="BA1003" s="37"/>
      <c r="BB1003" s="37"/>
      <c r="BC1003" s="37"/>
      <c r="BD1003" s="37"/>
      <c r="BE1003" s="37"/>
      <c r="BF1003" s="37"/>
      <c r="BG1003" s="37"/>
      <c r="BH1003" s="37"/>
      <c r="BI1003" s="37"/>
      <c r="BJ1003" s="37"/>
      <c r="BK1003" s="37"/>
      <c r="BL1003" s="37"/>
      <c r="BM1003" s="37"/>
      <c r="BN1003"/>
      <c r="BO1003"/>
      <c r="BP1003"/>
      <c r="BQ1003"/>
      <c r="BR1003" s="37"/>
      <c r="BS1003" s="41"/>
    </row>
    <row r="1004" spans="1:71" x14ac:dyDescent="0.2">
      <c r="A1004" s="40" t="str">
        <f t="shared" si="25"/>
        <v/>
      </c>
      <c r="B1004" s="40"/>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s="41"/>
    </row>
    <row r="1005" spans="1:71" x14ac:dyDescent="0.2">
      <c r="A1005" s="40" t="str">
        <f t="shared" si="25"/>
        <v/>
      </c>
      <c r="B1005" s="40"/>
      <c r="C1005"/>
      <c r="D1005"/>
      <c r="E1005"/>
      <c r="F1005"/>
      <c r="G1005"/>
      <c r="H1005"/>
      <c r="I1005" s="37"/>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s="37"/>
      <c r="AT1005"/>
      <c r="AU1005"/>
      <c r="AV1005"/>
      <c r="AW1005"/>
      <c r="AX1005"/>
      <c r="AY1005"/>
      <c r="AZ1005"/>
      <c r="BA1005"/>
      <c r="BB1005" s="37"/>
      <c r="BC1005"/>
      <c r="BD1005"/>
      <c r="BE1005" s="37"/>
      <c r="BF1005"/>
      <c r="BG1005"/>
      <c r="BH1005"/>
      <c r="BI1005"/>
      <c r="BJ1005"/>
      <c r="BK1005"/>
      <c r="BL1005"/>
      <c r="BM1005"/>
      <c r="BN1005"/>
      <c r="BO1005"/>
      <c r="BP1005"/>
      <c r="BQ1005"/>
      <c r="BR1005"/>
      <c r="BS1005" s="41"/>
    </row>
    <row r="1006" spans="1:71" x14ac:dyDescent="0.2">
      <c r="A1006" s="40" t="str">
        <f t="shared" si="25"/>
        <v/>
      </c>
      <c r="B1006" s="40"/>
      <c r="C1006"/>
      <c r="D1006"/>
      <c r="E1006" s="37"/>
      <c r="F1006"/>
      <c r="G1006" s="37"/>
      <c r="H1006" s="37"/>
      <c r="I1006" s="37"/>
      <c r="J1006"/>
      <c r="K1006" s="37"/>
      <c r="L1006" s="37"/>
      <c r="M1006"/>
      <c r="N1006" s="37"/>
      <c r="O1006" s="37"/>
      <c r="P1006" s="37"/>
      <c r="Q1006" s="37"/>
      <c r="R1006" s="37"/>
      <c r="S1006" s="37"/>
      <c r="T1006"/>
      <c r="U1006"/>
      <c r="V1006" s="37"/>
      <c r="W1006" s="37"/>
      <c r="X1006" s="37"/>
      <c r="Y1006"/>
      <c r="Z1006" s="37"/>
      <c r="AA1006"/>
      <c r="AB1006"/>
      <c r="AC1006" s="37"/>
      <c r="AD1006"/>
      <c r="AE1006"/>
      <c r="AF1006"/>
      <c r="AG1006"/>
      <c r="AH1006"/>
      <c r="AI1006" s="37"/>
      <c r="AJ1006"/>
      <c r="AK1006"/>
      <c r="AL1006" s="37"/>
      <c r="AM1006" s="37"/>
      <c r="AN1006"/>
      <c r="AO1006" s="37"/>
      <c r="AP1006" s="37"/>
      <c r="AQ1006" s="37"/>
      <c r="AR1006" s="37"/>
      <c r="AS1006"/>
      <c r="AT1006" s="37"/>
      <c r="AU1006" s="37"/>
      <c r="AV1006" s="37"/>
      <c r="AW1006" s="37"/>
      <c r="AX1006" s="37"/>
      <c r="AY1006" s="37"/>
      <c r="AZ1006" s="37"/>
      <c r="BA1006" s="37"/>
      <c r="BB1006" s="37"/>
      <c r="BC1006" s="37"/>
      <c r="BD1006" s="37"/>
      <c r="BE1006" s="37"/>
      <c r="BF1006" s="37"/>
      <c r="BG1006" s="37"/>
      <c r="BH1006" s="37"/>
      <c r="BI1006" s="37"/>
      <c r="BJ1006" s="37"/>
      <c r="BK1006" s="37"/>
      <c r="BL1006"/>
      <c r="BM1006" s="37"/>
      <c r="BN1006" s="37"/>
      <c r="BO1006"/>
      <c r="BP1006"/>
      <c r="BQ1006" s="37"/>
      <c r="BR1006" s="37"/>
      <c r="BS1006" s="41"/>
    </row>
    <row r="1007" spans="1:71" x14ac:dyDescent="0.2">
      <c r="A1007" s="40" t="str">
        <f t="shared" si="25"/>
        <v/>
      </c>
      <c r="B1007" s="40"/>
      <c r="C1007"/>
      <c r="D1007"/>
      <c r="E1007"/>
      <c r="F1007"/>
      <c r="G1007"/>
      <c r="H1007"/>
      <c r="I1007"/>
      <c r="J1007"/>
      <c r="K1007" s="37"/>
      <c r="L1007"/>
      <c r="M1007"/>
      <c r="N1007"/>
      <c r="O1007"/>
      <c r="P1007"/>
      <c r="Q1007"/>
      <c r="R1007"/>
      <c r="S1007"/>
      <c r="T1007"/>
      <c r="U1007"/>
      <c r="V1007"/>
      <c r="W1007"/>
      <c r="X1007"/>
      <c r="Y1007"/>
      <c r="Z1007" s="37"/>
      <c r="AA1007"/>
      <c r="AB1007"/>
      <c r="AC1007"/>
      <c r="AD1007"/>
      <c r="AE1007"/>
      <c r="AF1007"/>
      <c r="AG1007"/>
      <c r="AH1007"/>
      <c r="AI1007"/>
      <c r="AJ1007"/>
      <c r="AK1007"/>
      <c r="AL1007"/>
      <c r="AM1007"/>
      <c r="AN1007"/>
      <c r="AO1007" s="37"/>
      <c r="AP1007"/>
      <c r="AQ1007"/>
      <c r="AR1007"/>
      <c r="AS1007"/>
      <c r="AT1007"/>
      <c r="AU1007"/>
      <c r="AV1007"/>
      <c r="AW1007"/>
      <c r="AX1007" s="37"/>
      <c r="AY1007"/>
      <c r="AZ1007"/>
      <c r="BA1007"/>
      <c r="BB1007"/>
      <c r="BC1007"/>
      <c r="BD1007" s="37"/>
      <c r="BE1007"/>
      <c r="BF1007"/>
      <c r="BG1007"/>
      <c r="BH1007"/>
      <c r="BI1007"/>
      <c r="BJ1007"/>
      <c r="BK1007" s="37"/>
      <c r="BL1007"/>
      <c r="BM1007"/>
      <c r="BN1007"/>
      <c r="BO1007"/>
      <c r="BP1007"/>
      <c r="BQ1007"/>
      <c r="BR1007"/>
      <c r="BS1007" s="41"/>
    </row>
    <row r="1008" spans="1:71" x14ac:dyDescent="0.2">
      <c r="A1008" s="40" t="str">
        <f t="shared" si="25"/>
        <v/>
      </c>
      <c r="B1008" s="40"/>
      <c r="C1008"/>
      <c r="D1008"/>
      <c r="E1008"/>
      <c r="F1008" s="37"/>
      <c r="G1008" s="37"/>
      <c r="H1008" s="37"/>
      <c r="I1008" s="37"/>
      <c r="J1008" s="37"/>
      <c r="K1008" s="37"/>
      <c r="L1008" s="37"/>
      <c r="M1008" s="37"/>
      <c r="N1008" s="37"/>
      <c r="O1008"/>
      <c r="P1008"/>
      <c r="Q1008"/>
      <c r="R1008"/>
      <c r="S1008" s="37"/>
      <c r="T1008"/>
      <c r="U1008"/>
      <c r="V1008" s="37"/>
      <c r="W1008"/>
      <c r="X1008" s="37"/>
      <c r="Y1008"/>
      <c r="Z1008" s="37"/>
      <c r="AA1008"/>
      <c r="AB1008"/>
      <c r="AC1008"/>
      <c r="AD1008"/>
      <c r="AE1008" s="37"/>
      <c r="AF1008" s="37"/>
      <c r="AG1008" s="37"/>
      <c r="AH1008" s="37"/>
      <c r="AI1008" s="37"/>
      <c r="AJ1008"/>
      <c r="AK1008" s="37"/>
      <c r="AL1008" s="37"/>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c r="BO1008"/>
      <c r="BP1008"/>
      <c r="BQ1008"/>
      <c r="BR1008" s="37"/>
      <c r="BS1008" s="41"/>
    </row>
    <row r="1009" spans="1:71" x14ac:dyDescent="0.2">
      <c r="A1009" s="40" t="str">
        <f t="shared" si="25"/>
        <v/>
      </c>
      <c r="B1009" s="40"/>
      <c r="C1009"/>
      <c r="D1009"/>
      <c r="E1009"/>
      <c r="F1009"/>
      <c r="G1009"/>
      <c r="H1009" s="37"/>
      <c r="I1009"/>
      <c r="J1009"/>
      <c r="K1009" s="37"/>
      <c r="L1009"/>
      <c r="M1009" s="37"/>
      <c r="N1009" s="37"/>
      <c r="O1009"/>
      <c r="P1009"/>
      <c r="Q1009"/>
      <c r="R1009" s="37"/>
      <c r="S1009" s="37"/>
      <c r="T1009"/>
      <c r="U1009"/>
      <c r="V1009"/>
      <c r="W1009"/>
      <c r="X1009"/>
      <c r="Y1009"/>
      <c r="Z1009" s="37"/>
      <c r="AA1009"/>
      <c r="AB1009"/>
      <c r="AC1009"/>
      <c r="AD1009"/>
      <c r="AE1009"/>
      <c r="AF1009" s="37"/>
      <c r="AG1009" s="37"/>
      <c r="AH1009" s="37"/>
      <c r="AI1009"/>
      <c r="AJ1009" s="37"/>
      <c r="AK1009" s="37"/>
      <c r="AL1009" s="37"/>
      <c r="AM1009" s="37"/>
      <c r="AN1009"/>
      <c r="AO1009" s="37"/>
      <c r="AP1009" s="37"/>
      <c r="AQ1009" s="37"/>
      <c r="AR1009" s="37"/>
      <c r="AS1009" s="37"/>
      <c r="AT1009" s="37"/>
      <c r="AU1009"/>
      <c r="AV1009" s="37"/>
      <c r="AW1009" s="37"/>
      <c r="AX1009" s="37"/>
      <c r="AY1009" s="37"/>
      <c r="AZ1009" s="37"/>
      <c r="BA1009" s="37"/>
      <c r="BB1009" s="37"/>
      <c r="BC1009" s="37"/>
      <c r="BD1009" s="37"/>
      <c r="BE1009" s="37"/>
      <c r="BF1009" s="37"/>
      <c r="BG1009" s="37"/>
      <c r="BH1009" s="37"/>
      <c r="BI1009" s="37"/>
      <c r="BJ1009" s="37"/>
      <c r="BK1009" s="37"/>
      <c r="BL1009" s="37"/>
      <c r="BM1009" s="37"/>
      <c r="BN1009"/>
      <c r="BO1009"/>
      <c r="BP1009"/>
      <c r="BQ1009"/>
      <c r="BR1009" s="37"/>
      <c r="BS1009" s="41"/>
    </row>
    <row r="1010" spans="1:71" x14ac:dyDescent="0.2">
      <c r="A1010" s="40" t="str">
        <f t="shared" si="25"/>
        <v/>
      </c>
      <c r="B1010" s="40"/>
      <c r="C1010"/>
      <c r="D1010"/>
      <c r="E1010"/>
      <c r="F1010"/>
      <c r="G1010"/>
      <c r="H1010" s="37"/>
      <c r="I1010"/>
      <c r="J1010" s="37"/>
      <c r="K1010"/>
      <c r="L1010"/>
      <c r="M1010"/>
      <c r="N1010"/>
      <c r="O1010"/>
      <c r="P1010"/>
      <c r="Q1010" s="37"/>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s="37"/>
      <c r="BI1010"/>
      <c r="BJ1010"/>
      <c r="BK1010"/>
      <c r="BL1010"/>
      <c r="BM1010"/>
      <c r="BN1010"/>
      <c r="BO1010"/>
      <c r="BP1010"/>
      <c r="BQ1010"/>
      <c r="BR1010"/>
      <c r="BS1010" s="41"/>
    </row>
    <row r="1011" spans="1:71" x14ac:dyDescent="0.2">
      <c r="A1011" s="40" t="str">
        <f t="shared" si="25"/>
        <v/>
      </c>
      <c r="B1011" s="40"/>
      <c r="C1011"/>
      <c r="D1011"/>
      <c r="E1011"/>
      <c r="F1011"/>
      <c r="G1011"/>
      <c r="H1011"/>
      <c r="I1011" s="37"/>
      <c r="J1011"/>
      <c r="K1011" s="37"/>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s="37"/>
      <c r="AQ1011"/>
      <c r="AR1011" s="37"/>
      <c r="AS1011" s="37"/>
      <c r="AT1011"/>
      <c r="AU1011"/>
      <c r="AV1011" s="37"/>
      <c r="AW1011"/>
      <c r="AX1011" s="37"/>
      <c r="AY1011"/>
      <c r="AZ1011" s="37"/>
      <c r="BA1011"/>
      <c r="BB1011"/>
      <c r="BC1011"/>
      <c r="BD1011" s="37"/>
      <c r="BE1011"/>
      <c r="BF1011"/>
      <c r="BG1011" s="37"/>
      <c r="BH1011"/>
      <c r="BI1011"/>
      <c r="BJ1011" s="37"/>
      <c r="BK1011" s="37"/>
      <c r="BL1011"/>
      <c r="BM1011" s="37"/>
      <c r="BN1011"/>
      <c r="BO1011"/>
      <c r="BP1011"/>
      <c r="BQ1011"/>
      <c r="BR1011" s="37"/>
      <c r="BS1011" s="41"/>
    </row>
    <row r="1012" spans="1:71" x14ac:dyDescent="0.2">
      <c r="A1012" s="40" t="str">
        <f t="shared" si="25"/>
        <v/>
      </c>
      <c r="B1012" s="40"/>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s="37"/>
      <c r="AK1012"/>
      <c r="AL1012"/>
      <c r="AM1012"/>
      <c r="AN1012"/>
      <c r="AO1012"/>
      <c r="AP1012"/>
      <c r="AQ1012"/>
      <c r="AR1012"/>
      <c r="AS1012"/>
      <c r="AT1012"/>
      <c r="AU1012" s="37"/>
      <c r="AV1012" s="37"/>
      <c r="AW1012"/>
      <c r="AX1012" s="37"/>
      <c r="AY1012"/>
      <c r="AZ1012" s="37"/>
      <c r="BA1012"/>
      <c r="BB1012"/>
      <c r="BC1012" s="37"/>
      <c r="BD1012" s="37"/>
      <c r="BE1012"/>
      <c r="BF1012"/>
      <c r="BG1012"/>
      <c r="BH1012"/>
      <c r="BI1012"/>
      <c r="BJ1012"/>
      <c r="BK1012"/>
      <c r="BL1012"/>
      <c r="BM1012"/>
      <c r="BN1012"/>
      <c r="BO1012"/>
      <c r="BP1012"/>
      <c r="BQ1012"/>
      <c r="BR1012" s="37"/>
      <c r="BS1012" s="41"/>
    </row>
    <row r="1013" spans="1:71" x14ac:dyDescent="0.2">
      <c r="A1013" s="40" t="str">
        <f t="shared" si="25"/>
        <v/>
      </c>
      <c r="B1013" s="40"/>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s="37"/>
      <c r="BB1013"/>
      <c r="BC1013"/>
      <c r="BD1013"/>
      <c r="BE1013"/>
      <c r="BF1013"/>
      <c r="BG1013"/>
      <c r="BH1013"/>
      <c r="BI1013" s="37"/>
      <c r="BJ1013"/>
      <c r="BK1013"/>
      <c r="BL1013"/>
      <c r="BM1013"/>
      <c r="BN1013"/>
      <c r="BO1013"/>
      <c r="BP1013"/>
      <c r="BQ1013"/>
      <c r="BR1013"/>
      <c r="BS1013" s="41"/>
    </row>
    <row r="1014" spans="1:71" x14ac:dyDescent="0.2">
      <c r="A1014" s="40" t="str">
        <f t="shared" si="25"/>
        <v/>
      </c>
      <c r="B1014" s="40"/>
      <c r="C1014"/>
      <c r="D1014"/>
      <c r="E1014"/>
      <c r="F1014"/>
      <c r="G1014"/>
      <c r="H1014"/>
      <c r="I1014"/>
      <c r="J1014"/>
      <c r="K1014"/>
      <c r="L1014"/>
      <c r="M1014"/>
      <c r="N1014" s="37"/>
      <c r="O1014"/>
      <c r="P1014"/>
      <c r="Q1014"/>
      <c r="R1014"/>
      <c r="S1014"/>
      <c r="T1014"/>
      <c r="U1014"/>
      <c r="V1014"/>
      <c r="W1014"/>
      <c r="X1014"/>
      <c r="Y1014"/>
      <c r="Z1014"/>
      <c r="AA1014"/>
      <c r="AB1014"/>
      <c r="AC1014"/>
      <c r="AD1014"/>
      <c r="AE1014"/>
      <c r="AF1014"/>
      <c r="AG1014"/>
      <c r="AH1014"/>
      <c r="AI1014"/>
      <c r="AJ1014"/>
      <c r="AK1014"/>
      <c r="AL1014"/>
      <c r="AM1014"/>
      <c r="AN1014"/>
      <c r="AO1014" s="37"/>
      <c r="AP1014"/>
      <c r="AQ1014"/>
      <c r="AR1014"/>
      <c r="AS1014"/>
      <c r="AT1014"/>
      <c r="AU1014"/>
      <c r="AV1014"/>
      <c r="AW1014"/>
      <c r="AX1014"/>
      <c r="AY1014"/>
      <c r="AZ1014" s="37"/>
      <c r="BA1014"/>
      <c r="BB1014"/>
      <c r="BC1014" s="37"/>
      <c r="BD1014"/>
      <c r="BE1014"/>
      <c r="BF1014"/>
      <c r="BG1014"/>
      <c r="BH1014"/>
      <c r="BI1014"/>
      <c r="BJ1014"/>
      <c r="BK1014" s="37"/>
      <c r="BL1014"/>
      <c r="BM1014" s="37"/>
      <c r="BN1014"/>
      <c r="BO1014"/>
      <c r="BP1014"/>
      <c r="BQ1014"/>
      <c r="BR1014" s="37"/>
      <c r="BS1014" s="41"/>
    </row>
    <row r="1015" spans="1:71" x14ac:dyDescent="0.2">
      <c r="A1015" s="40" t="str">
        <f t="shared" si="25"/>
        <v/>
      </c>
      <c r="B1015" s="40"/>
      <c r="C1015"/>
      <c r="D1015"/>
      <c r="E1015" s="37"/>
      <c r="F1015" s="37"/>
      <c r="G1015" s="37"/>
      <c r="H1015" s="37"/>
      <c r="I1015" s="37"/>
      <c r="J1015" s="37"/>
      <c r="K1015" s="37"/>
      <c r="L1015" s="37"/>
      <c r="M1015" s="37"/>
      <c r="N1015" s="37"/>
      <c r="O1015"/>
      <c r="P1015"/>
      <c r="Q1015" s="37"/>
      <c r="R1015" s="37"/>
      <c r="S1015"/>
      <c r="T1015" s="37"/>
      <c r="U1015" s="37"/>
      <c r="V1015" s="37"/>
      <c r="W1015" s="37"/>
      <c r="X1015" s="37"/>
      <c r="Y1015" s="37"/>
      <c r="Z1015" s="37"/>
      <c r="AA1015" s="37"/>
      <c r="AB1015" s="37"/>
      <c r="AC1015" s="37"/>
      <c r="AD1015"/>
      <c r="AE1015" s="37"/>
      <c r="AF1015" s="37"/>
      <c r="AG1015" s="37"/>
      <c r="AH1015" s="37"/>
      <c r="AI1015" s="37"/>
      <c r="AJ1015" s="37"/>
      <c r="AK1015" s="37"/>
      <c r="AL1015" s="37"/>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c r="BO1015" s="37"/>
      <c r="BP1015"/>
      <c r="BQ1015"/>
      <c r="BR1015" s="37"/>
      <c r="BS1015" s="41"/>
    </row>
    <row r="1016" spans="1:71" x14ac:dyDescent="0.2">
      <c r="A1016" s="40" t="str">
        <f t="shared" si="25"/>
        <v/>
      </c>
      <c r="B1016" s="40"/>
      <c r="C1016"/>
      <c r="D1016"/>
      <c r="E1016"/>
      <c r="F1016"/>
      <c r="G1016"/>
      <c r="H1016" s="37"/>
      <c r="I1016"/>
      <c r="J1016"/>
      <c r="K1016"/>
      <c r="L1016"/>
      <c r="M1016"/>
      <c r="N1016" s="37"/>
      <c r="O1016"/>
      <c r="P1016"/>
      <c r="Q1016"/>
      <c r="R1016"/>
      <c r="S1016" s="37"/>
      <c r="T1016"/>
      <c r="U1016"/>
      <c r="V1016"/>
      <c r="W1016"/>
      <c r="X1016"/>
      <c r="Y1016"/>
      <c r="Z1016"/>
      <c r="AA1016"/>
      <c r="AB1016"/>
      <c r="AC1016" s="37"/>
      <c r="AD1016"/>
      <c r="AE1016"/>
      <c r="AF1016"/>
      <c r="AG1016"/>
      <c r="AH1016" s="37"/>
      <c r="AI1016" s="37"/>
      <c r="AJ1016"/>
      <c r="AK1016" s="37"/>
      <c r="AL1016"/>
      <c r="AM1016"/>
      <c r="AN1016" s="37"/>
      <c r="AO1016" s="37"/>
      <c r="AP1016" s="37"/>
      <c r="AQ1016"/>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c r="BM1016" s="37"/>
      <c r="BN1016"/>
      <c r="BO1016"/>
      <c r="BP1016"/>
      <c r="BQ1016"/>
      <c r="BR1016" s="37"/>
      <c r="BS1016" s="41"/>
    </row>
    <row r="1017" spans="1:71" x14ac:dyDescent="0.2">
      <c r="A1017" s="40" t="str">
        <f t="shared" si="25"/>
        <v/>
      </c>
      <c r="B1017" s="40"/>
      <c r="C1017"/>
      <c r="D1017"/>
      <c r="E1017"/>
      <c r="F1017"/>
      <c r="G1017" s="37"/>
      <c r="H1017"/>
      <c r="I1017"/>
      <c r="J1017"/>
      <c r="K1017"/>
      <c r="L1017"/>
      <c r="M1017"/>
      <c r="N1017" s="37"/>
      <c r="O1017"/>
      <c r="P1017"/>
      <c r="Q1017"/>
      <c r="R1017"/>
      <c r="S1017" s="37"/>
      <c r="T1017"/>
      <c r="U1017"/>
      <c r="V1017"/>
      <c r="W1017"/>
      <c r="X1017"/>
      <c r="Y1017" s="37"/>
      <c r="Z1017" s="37"/>
      <c r="AA1017"/>
      <c r="AB1017"/>
      <c r="AC1017"/>
      <c r="AD1017"/>
      <c r="AE1017" s="37"/>
      <c r="AF1017" s="37"/>
      <c r="AG1017" s="37"/>
      <c r="AH1017"/>
      <c r="AI1017" s="37"/>
      <c r="AJ1017" s="37"/>
      <c r="AK1017"/>
      <c r="AL1017"/>
      <c r="AM1017"/>
      <c r="AN1017" s="37"/>
      <c r="AO1017" s="37"/>
      <c r="AP1017" s="37"/>
      <c r="AQ1017" s="37"/>
      <c r="AR1017" s="37"/>
      <c r="AS1017" s="37"/>
      <c r="AT1017"/>
      <c r="AU1017" s="37"/>
      <c r="AV1017" s="37"/>
      <c r="AW1017"/>
      <c r="AX1017" s="37"/>
      <c r="AY1017" s="37"/>
      <c r="AZ1017" s="37"/>
      <c r="BA1017" s="37"/>
      <c r="BB1017" s="37"/>
      <c r="BC1017" s="37"/>
      <c r="BD1017" s="37"/>
      <c r="BE1017" s="37"/>
      <c r="BF1017"/>
      <c r="BG1017" s="37"/>
      <c r="BH1017"/>
      <c r="BI1017" s="37"/>
      <c r="BJ1017"/>
      <c r="BK1017" s="37"/>
      <c r="BL1017"/>
      <c r="BM1017" s="37"/>
      <c r="BN1017"/>
      <c r="BO1017"/>
      <c r="BP1017"/>
      <c r="BQ1017"/>
      <c r="BR1017" s="37"/>
      <c r="BS1017" s="41"/>
    </row>
    <row r="1018" spans="1:71" x14ac:dyDescent="0.2">
      <c r="A1018" s="40" t="str">
        <f t="shared" si="25"/>
        <v/>
      </c>
      <c r="B1018" s="40"/>
      <c r="C1018"/>
      <c r="D1018"/>
      <c r="E1018"/>
      <c r="F1018"/>
      <c r="G1018"/>
      <c r="H1018"/>
      <c r="I1018" s="37"/>
      <c r="J1018"/>
      <c r="K1018" s="37"/>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s="41"/>
    </row>
    <row r="1019" spans="1:71" x14ac:dyDescent="0.2">
      <c r="A1019" s="40" t="str">
        <f t="shared" si="25"/>
        <v/>
      </c>
      <c r="B1019" s="40"/>
      <c r="C1019"/>
      <c r="D1019"/>
      <c r="E1019"/>
      <c r="F1019" s="37"/>
      <c r="G1019" s="37"/>
      <c r="H1019" s="37"/>
      <c r="I1019" s="37"/>
      <c r="J1019" s="37"/>
      <c r="K1019" s="37"/>
      <c r="L1019"/>
      <c r="M1019" s="37"/>
      <c r="N1019" s="37"/>
      <c r="O1019"/>
      <c r="P1019"/>
      <c r="Q1019"/>
      <c r="R1019" s="37"/>
      <c r="S1019" s="37"/>
      <c r="T1019"/>
      <c r="U1019"/>
      <c r="V1019" s="37"/>
      <c r="W1019" s="37"/>
      <c r="X1019" s="37"/>
      <c r="Y1019"/>
      <c r="Z1019" s="37"/>
      <c r="AA1019"/>
      <c r="AB1019"/>
      <c r="AC1019"/>
      <c r="AD1019"/>
      <c r="AE1019" s="37"/>
      <c r="AF1019" s="37"/>
      <c r="AG1019" s="37"/>
      <c r="AH1019" s="37"/>
      <c r="AI1019" s="37"/>
      <c r="AJ1019" s="37"/>
      <c r="AK1019" s="37"/>
      <c r="AL1019" s="37"/>
      <c r="AM1019" s="37"/>
      <c r="AN1019" s="37"/>
      <c r="AO1019" s="37"/>
      <c r="AP1019" s="37"/>
      <c r="AQ1019" s="37"/>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c r="BQ1019"/>
      <c r="BR1019" s="37"/>
      <c r="BS1019" s="41"/>
    </row>
    <row r="1020" spans="1:71" x14ac:dyDescent="0.2">
      <c r="A1020" s="40" t="str">
        <f t="shared" si="25"/>
        <v/>
      </c>
      <c r="B1020" s="40"/>
      <c r="C1020"/>
      <c r="D1020"/>
      <c r="E1020"/>
      <c r="F1020"/>
      <c r="G1020"/>
      <c r="H1020"/>
      <c r="I1020"/>
      <c r="J1020"/>
      <c r="K1020" s="37"/>
      <c r="L1020"/>
      <c r="M1020"/>
      <c r="N1020" s="37"/>
      <c r="O1020"/>
      <c r="P1020"/>
      <c r="Q1020"/>
      <c r="R1020"/>
      <c r="S1020"/>
      <c r="T1020"/>
      <c r="U1020"/>
      <c r="V1020"/>
      <c r="W1020"/>
      <c r="X1020" s="37"/>
      <c r="Y1020"/>
      <c r="Z1020"/>
      <c r="AA1020"/>
      <c r="AB1020"/>
      <c r="AC1020"/>
      <c r="AD1020"/>
      <c r="AE1020"/>
      <c r="AF1020"/>
      <c r="AG1020"/>
      <c r="AH1020"/>
      <c r="AI1020"/>
      <c r="AJ1020"/>
      <c r="AK1020"/>
      <c r="AL1020"/>
      <c r="AM1020"/>
      <c r="AN1020"/>
      <c r="AO1020"/>
      <c r="AP1020" s="37"/>
      <c r="AQ1020" s="37"/>
      <c r="AR1020"/>
      <c r="AS1020"/>
      <c r="AT1020"/>
      <c r="AU1020"/>
      <c r="AV1020" s="37"/>
      <c r="AW1020"/>
      <c r="AX1020"/>
      <c r="AY1020"/>
      <c r="AZ1020"/>
      <c r="BA1020"/>
      <c r="BB1020"/>
      <c r="BC1020"/>
      <c r="BD1020"/>
      <c r="BE1020"/>
      <c r="BF1020"/>
      <c r="BG1020"/>
      <c r="BH1020"/>
      <c r="BI1020" s="37"/>
      <c r="BJ1020"/>
      <c r="BK1020"/>
      <c r="BL1020"/>
      <c r="BM1020" s="37"/>
      <c r="BN1020"/>
      <c r="BO1020"/>
      <c r="BP1020"/>
      <c r="BQ1020"/>
      <c r="BR1020"/>
      <c r="BS1020" s="41"/>
    </row>
    <row r="1021" spans="1:71" x14ac:dyDescent="0.2">
      <c r="A1021" s="40" t="str">
        <f t="shared" si="25"/>
        <v/>
      </c>
      <c r="B1021" s="40"/>
      <c r="C1021"/>
      <c r="D1021"/>
      <c r="E1021"/>
      <c r="F1021"/>
      <c r="G1021"/>
      <c r="H1021"/>
      <c r="I1021"/>
      <c r="J1021"/>
      <c r="K1021"/>
      <c r="L1021" s="37"/>
      <c r="M1021"/>
      <c r="N1021" s="37"/>
      <c r="O1021"/>
      <c r="P1021"/>
      <c r="Q1021"/>
      <c r="R1021"/>
      <c r="S1021"/>
      <c r="T1021"/>
      <c r="U1021"/>
      <c r="V1021"/>
      <c r="W1021" s="37"/>
      <c r="X1021"/>
      <c r="Y1021"/>
      <c r="Z1021"/>
      <c r="AA1021"/>
      <c r="AB1021"/>
      <c r="AC1021"/>
      <c r="AD1021"/>
      <c r="AE1021"/>
      <c r="AF1021"/>
      <c r="AG1021"/>
      <c r="AH1021"/>
      <c r="AI1021" s="37"/>
      <c r="AJ1021"/>
      <c r="AK1021"/>
      <c r="AL1021" s="37"/>
      <c r="AM1021"/>
      <c r="AN1021"/>
      <c r="AO1021" s="37"/>
      <c r="AP1021"/>
      <c r="AQ1021" s="37"/>
      <c r="AR1021"/>
      <c r="AS1021"/>
      <c r="AT1021"/>
      <c r="AU1021"/>
      <c r="AV1021" s="37"/>
      <c r="AW1021"/>
      <c r="AX1021" s="37"/>
      <c r="AY1021"/>
      <c r="AZ1021"/>
      <c r="BA1021"/>
      <c r="BB1021"/>
      <c r="BC1021"/>
      <c r="BD1021"/>
      <c r="BE1021"/>
      <c r="BF1021"/>
      <c r="BG1021"/>
      <c r="BH1021"/>
      <c r="BI1021"/>
      <c r="BJ1021"/>
      <c r="BK1021"/>
      <c r="BL1021"/>
      <c r="BM1021"/>
      <c r="BN1021"/>
      <c r="BO1021"/>
      <c r="BP1021"/>
      <c r="BQ1021"/>
      <c r="BR1021"/>
      <c r="BS1021" s="41"/>
    </row>
    <row r="1022" spans="1:71" x14ac:dyDescent="0.2">
      <c r="A1022" s="40" t="str">
        <f t="shared" si="25"/>
        <v/>
      </c>
      <c r="B1022" s="40"/>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s="37"/>
      <c r="BL1022"/>
      <c r="BM1022"/>
      <c r="BN1022"/>
      <c r="BO1022"/>
      <c r="BP1022"/>
      <c r="BQ1022"/>
      <c r="BR1022" s="37"/>
      <c r="BS1022" s="41"/>
    </row>
    <row r="1023" spans="1:71" x14ac:dyDescent="0.2">
      <c r="A1023" s="40" t="str">
        <f t="shared" si="25"/>
        <v/>
      </c>
      <c r="B1023" s="40"/>
      <c r="C1023"/>
      <c r="D1023"/>
      <c r="E1023"/>
      <c r="F1023"/>
      <c r="G1023"/>
      <c r="H1023"/>
      <c r="I1023"/>
      <c r="J1023"/>
      <c r="K1023"/>
      <c r="L1023"/>
      <c r="M1023"/>
      <c r="N1023"/>
      <c r="O1023"/>
      <c r="P1023"/>
      <c r="Q1023"/>
      <c r="R1023"/>
      <c r="S1023"/>
      <c r="T1023"/>
      <c r="U1023"/>
      <c r="V1023"/>
      <c r="W1023"/>
      <c r="X1023"/>
      <c r="Y1023"/>
      <c r="Z1023" s="37"/>
      <c r="AA1023"/>
      <c r="AB1023"/>
      <c r="AC1023"/>
      <c r="AD1023"/>
      <c r="AE1023" s="37"/>
      <c r="AF1023" s="37"/>
      <c r="AG1023" s="37"/>
      <c r="AH1023"/>
      <c r="AI1023"/>
      <c r="AJ1023" s="37"/>
      <c r="AK1023" s="37"/>
      <c r="AL1023" s="37"/>
      <c r="AM1023" s="37"/>
      <c r="AN1023"/>
      <c r="AO1023"/>
      <c r="AP1023"/>
      <c r="AQ1023"/>
      <c r="AR1023" s="37"/>
      <c r="AS1023" s="37"/>
      <c r="AT1023"/>
      <c r="AU1023" s="37"/>
      <c r="AV1023" s="37"/>
      <c r="AW1023"/>
      <c r="AX1023" s="37"/>
      <c r="AY1023"/>
      <c r="AZ1023" s="37"/>
      <c r="BA1023"/>
      <c r="BB1023" s="37"/>
      <c r="BC1023" s="37"/>
      <c r="BD1023" s="37"/>
      <c r="BE1023"/>
      <c r="BF1023"/>
      <c r="BG1023"/>
      <c r="BH1023"/>
      <c r="BI1023" s="37"/>
      <c r="BJ1023"/>
      <c r="BK1023"/>
      <c r="BL1023" s="37"/>
      <c r="BM1023" s="37"/>
      <c r="BN1023"/>
      <c r="BO1023"/>
      <c r="BP1023"/>
      <c r="BQ1023"/>
      <c r="BR1023" s="37"/>
      <c r="BS1023" s="41"/>
    </row>
    <row r="1024" spans="1:71" x14ac:dyDescent="0.2">
      <c r="A1024" s="40" t="str">
        <f t="shared" si="25"/>
        <v/>
      </c>
      <c r="B1024" s="40"/>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s="37"/>
      <c r="AW1024"/>
      <c r="AX1024"/>
      <c r="AY1024"/>
      <c r="AZ1024"/>
      <c r="BA1024"/>
      <c r="BB1024" s="37"/>
      <c r="BC1024"/>
      <c r="BD1024"/>
      <c r="BE1024"/>
      <c r="BF1024"/>
      <c r="BG1024"/>
      <c r="BH1024"/>
      <c r="BI1024"/>
      <c r="BJ1024"/>
      <c r="BK1024"/>
      <c r="BL1024"/>
      <c r="BM1024"/>
      <c r="BN1024"/>
      <c r="BO1024"/>
      <c r="BP1024"/>
      <c r="BQ1024"/>
      <c r="BR1024"/>
      <c r="BS1024" s="41"/>
    </row>
    <row r="1025" spans="1:71" x14ac:dyDescent="0.2">
      <c r="A1025" s="40" t="str">
        <f t="shared" si="25"/>
        <v/>
      </c>
      <c r="B1025" s="40"/>
      <c r="C1025"/>
      <c r="D1025"/>
      <c r="E1025"/>
      <c r="F1025"/>
      <c r="G1025"/>
      <c r="H1025" s="37"/>
      <c r="I1025" s="37"/>
      <c r="J1025"/>
      <c r="K1025"/>
      <c r="L1025"/>
      <c r="M1025"/>
      <c r="N1025" s="37"/>
      <c r="O1025"/>
      <c r="P1025"/>
      <c r="Q1025"/>
      <c r="R1025"/>
      <c r="S1025"/>
      <c r="T1025"/>
      <c r="U1025"/>
      <c r="V1025"/>
      <c r="W1025"/>
      <c r="X1025"/>
      <c r="Y1025"/>
      <c r="Z1025"/>
      <c r="AA1025"/>
      <c r="AB1025"/>
      <c r="AC1025"/>
      <c r="AD1025"/>
      <c r="AE1025"/>
      <c r="AF1025"/>
      <c r="AG1025"/>
      <c r="AH1025"/>
      <c r="AI1025"/>
      <c r="AJ1025"/>
      <c r="AK1025"/>
      <c r="AL1025" s="37"/>
      <c r="AM1025"/>
      <c r="AN1025"/>
      <c r="AO1025"/>
      <c r="AP1025" s="37"/>
      <c r="AQ1025"/>
      <c r="AR1025"/>
      <c r="AS1025"/>
      <c r="AT1025"/>
      <c r="AU1025" s="37"/>
      <c r="AV1025" s="37"/>
      <c r="AW1025" s="37"/>
      <c r="AX1025"/>
      <c r="AY1025"/>
      <c r="AZ1025" s="37"/>
      <c r="BA1025" s="37"/>
      <c r="BB1025"/>
      <c r="BC1025" s="37"/>
      <c r="BD1025" s="37"/>
      <c r="BE1025"/>
      <c r="BF1025"/>
      <c r="BG1025" s="37"/>
      <c r="BH1025"/>
      <c r="BI1025" s="37"/>
      <c r="BJ1025" s="37"/>
      <c r="BK1025" s="37"/>
      <c r="BL1025" s="37"/>
      <c r="BM1025" s="37"/>
      <c r="BN1025"/>
      <c r="BO1025"/>
      <c r="BP1025"/>
      <c r="BQ1025"/>
      <c r="BR1025" s="37"/>
      <c r="BS1025" s="41"/>
    </row>
    <row r="1026" spans="1:71" x14ac:dyDescent="0.2">
      <c r="A1026" s="40" t="str">
        <f t="shared" si="25"/>
        <v/>
      </c>
      <c r="B1026" s="40"/>
      <c r="C1026"/>
      <c r="D1026"/>
      <c r="E1026"/>
      <c r="F1026"/>
      <c r="G1026"/>
      <c r="H1026"/>
      <c r="I1026"/>
      <c r="J1026"/>
      <c r="K1026"/>
      <c r="L1026" s="37"/>
      <c r="M1026" s="37"/>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s="41"/>
    </row>
    <row r="1027" spans="1:71" x14ac:dyDescent="0.2">
      <c r="A1027" s="40" t="str">
        <f t="shared" si="25"/>
        <v/>
      </c>
      <c r="B1027" s="40"/>
      <c r="C1027"/>
      <c r="D1027"/>
      <c r="E1027"/>
      <c r="F1027" s="37"/>
      <c r="G1027" s="37"/>
      <c r="H1027" s="37"/>
      <c r="I1027" s="37"/>
      <c r="J1027" s="37"/>
      <c r="K1027" s="37"/>
      <c r="L1027" s="37"/>
      <c r="M1027" s="37"/>
      <c r="N1027" s="37"/>
      <c r="O1027" s="37"/>
      <c r="P1027"/>
      <c r="Q1027"/>
      <c r="R1027" s="37"/>
      <c r="S1027" s="37"/>
      <c r="T1027"/>
      <c r="U1027"/>
      <c r="V1027" s="37"/>
      <c r="W1027" s="37"/>
      <c r="X1027" s="37"/>
      <c r="Y1027"/>
      <c r="Z1027" s="37"/>
      <c r="AA1027"/>
      <c r="AB1027"/>
      <c r="AC1027" s="37"/>
      <c r="AD1027"/>
      <c r="AE1027" s="37"/>
      <c r="AF1027" s="37"/>
      <c r="AG1027" s="37"/>
      <c r="AH1027" s="37"/>
      <c r="AI1027" s="37"/>
      <c r="AJ1027" s="37"/>
      <c r="AK1027" s="37"/>
      <c r="AL1027" s="37"/>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c r="BO1027" s="37"/>
      <c r="BP1027"/>
      <c r="BQ1027"/>
      <c r="BR1027" s="37"/>
      <c r="BS1027" s="41"/>
    </row>
    <row r="1028" spans="1:71" x14ac:dyDescent="0.2">
      <c r="A1028" s="40" t="str">
        <f t="shared" si="25"/>
        <v/>
      </c>
      <c r="B1028" s="40"/>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s="37"/>
      <c r="AM1028"/>
      <c r="AN1028"/>
      <c r="AO1028" s="37"/>
      <c r="AP1028"/>
      <c r="AQ1028"/>
      <c r="AR1028"/>
      <c r="AS1028" s="37"/>
      <c r="AT1028"/>
      <c r="AU1028"/>
      <c r="AV1028" s="37"/>
      <c r="AW1028" s="37"/>
      <c r="AX1028" s="37"/>
      <c r="AY1028"/>
      <c r="AZ1028" s="37"/>
      <c r="BA1028" s="37"/>
      <c r="BB1028"/>
      <c r="BC1028" s="37"/>
      <c r="BD1028" s="37"/>
      <c r="BE1028"/>
      <c r="BF1028"/>
      <c r="BG1028"/>
      <c r="BH1028"/>
      <c r="BI1028" s="37"/>
      <c r="BJ1028"/>
      <c r="BK1028" s="37"/>
      <c r="BL1028"/>
      <c r="BM1028" s="37"/>
      <c r="BN1028"/>
      <c r="BO1028"/>
      <c r="BP1028"/>
      <c r="BQ1028"/>
      <c r="BR1028" s="37"/>
      <c r="BS1028" s="41"/>
    </row>
    <row r="1029" spans="1:71" x14ac:dyDescent="0.2">
      <c r="A1029" s="40" t="str">
        <f t="shared" si="25"/>
        <v/>
      </c>
      <c r="B1029" s="40"/>
      <c r="C1029"/>
      <c r="D1029"/>
      <c r="E1029"/>
      <c r="F1029" s="37"/>
      <c r="G1029"/>
      <c r="H1029"/>
      <c r="I1029"/>
      <c r="J1029"/>
      <c r="K1029" s="37"/>
      <c r="L1029" s="37"/>
      <c r="M1029"/>
      <c r="N1029" s="37"/>
      <c r="O1029"/>
      <c r="P1029"/>
      <c r="Q1029"/>
      <c r="R1029"/>
      <c r="S1029" s="37"/>
      <c r="T1029"/>
      <c r="U1029"/>
      <c r="V1029"/>
      <c r="W1029"/>
      <c r="X1029" s="37"/>
      <c r="Y1029"/>
      <c r="Z1029" s="37"/>
      <c r="AA1029"/>
      <c r="AB1029"/>
      <c r="AC1029" s="37"/>
      <c r="AD1029"/>
      <c r="AE1029"/>
      <c r="AF1029" s="37"/>
      <c r="AG1029" s="37"/>
      <c r="AH1029" s="37"/>
      <c r="AI1029" s="37"/>
      <c r="AJ1029"/>
      <c r="AK1029" s="37"/>
      <c r="AL1029" s="37"/>
      <c r="AM1029" s="37"/>
      <c r="AN1029"/>
      <c r="AO1029" s="37"/>
      <c r="AP1029" s="37"/>
      <c r="AQ1029" s="37"/>
      <c r="AR1029"/>
      <c r="AS1029" s="37"/>
      <c r="AT1029" s="37"/>
      <c r="AU1029"/>
      <c r="AV1029" s="37"/>
      <c r="AW1029" s="37"/>
      <c r="AX1029" s="37"/>
      <c r="AY1029" s="37"/>
      <c r="AZ1029" s="37"/>
      <c r="BA1029" s="37"/>
      <c r="BB1029" s="37"/>
      <c r="BC1029" s="37"/>
      <c r="BD1029" s="37"/>
      <c r="BE1029" s="37"/>
      <c r="BF1029" s="37"/>
      <c r="BG1029" s="37"/>
      <c r="BH1029"/>
      <c r="BI1029" s="37"/>
      <c r="BJ1029"/>
      <c r="BK1029" s="37"/>
      <c r="BL1029" s="37"/>
      <c r="BM1029" s="37"/>
      <c r="BN1029"/>
      <c r="BO1029"/>
      <c r="BP1029"/>
      <c r="BQ1029"/>
      <c r="BR1029" s="37"/>
      <c r="BS1029" s="41"/>
    </row>
    <row r="1030" spans="1:71" x14ac:dyDescent="0.2">
      <c r="A1030" s="40" t="str">
        <f t="shared" ref="A1030:A1083" si="26">B1030&amp;C1030</f>
        <v/>
      </c>
      <c r="B1030" s="40"/>
      <c r="C1030"/>
      <c r="D1030"/>
      <c r="E1030"/>
      <c r="F1030"/>
      <c r="G1030" s="37"/>
      <c r="H1030"/>
      <c r="I1030" s="37"/>
      <c r="J1030"/>
      <c r="K1030" s="37"/>
      <c r="L1030" s="37"/>
      <c r="M1030"/>
      <c r="N1030"/>
      <c r="O1030"/>
      <c r="P1030"/>
      <c r="Q1030" s="37"/>
      <c r="R1030"/>
      <c r="S1030" s="37"/>
      <c r="T1030"/>
      <c r="U1030"/>
      <c r="V1030"/>
      <c r="W1030" s="37"/>
      <c r="X1030" s="37"/>
      <c r="Y1030"/>
      <c r="Z1030"/>
      <c r="AA1030"/>
      <c r="AB1030"/>
      <c r="AC1030" s="37"/>
      <c r="AD1030"/>
      <c r="AE1030"/>
      <c r="AF1030"/>
      <c r="AG1030"/>
      <c r="AH1030"/>
      <c r="AI1030" s="37"/>
      <c r="AJ1030"/>
      <c r="AK1030"/>
      <c r="AL1030"/>
      <c r="AM1030"/>
      <c r="AN1030"/>
      <c r="AO1030"/>
      <c r="AP1030"/>
      <c r="AQ1030"/>
      <c r="AR1030"/>
      <c r="AS1030"/>
      <c r="AT1030"/>
      <c r="AU1030"/>
      <c r="AV1030"/>
      <c r="AW1030" s="37"/>
      <c r="AX1030" s="37"/>
      <c r="AY1030"/>
      <c r="AZ1030" s="37"/>
      <c r="BA1030" s="37"/>
      <c r="BB1030"/>
      <c r="BC1030" s="37"/>
      <c r="BD1030" s="37"/>
      <c r="BE1030" s="37"/>
      <c r="BF1030"/>
      <c r="BG1030"/>
      <c r="BH1030"/>
      <c r="BI1030"/>
      <c r="BJ1030"/>
      <c r="BK1030"/>
      <c r="BL1030"/>
      <c r="BM1030" s="37"/>
      <c r="BN1030"/>
      <c r="BO1030"/>
      <c r="BP1030"/>
      <c r="BQ1030" s="37"/>
      <c r="BR1030" s="37"/>
      <c r="BS1030" s="41"/>
    </row>
    <row r="1031" spans="1:71" x14ac:dyDescent="0.2">
      <c r="A1031" s="40" t="str">
        <f t="shared" si="26"/>
        <v/>
      </c>
      <c r="B1031" s="40"/>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s="41"/>
    </row>
    <row r="1032" spans="1:71" x14ac:dyDescent="0.2">
      <c r="A1032" s="40" t="str">
        <f t="shared" si="26"/>
        <v/>
      </c>
      <c r="B1032" s="40"/>
      <c r="C1032"/>
      <c r="D1032"/>
      <c r="E1032" s="37"/>
      <c r="F1032" s="37"/>
      <c r="G1032" s="37"/>
      <c r="H1032" s="37"/>
      <c r="I1032" s="37"/>
      <c r="J1032" s="37"/>
      <c r="K1032" s="37"/>
      <c r="L1032" s="37"/>
      <c r="M1032" s="37"/>
      <c r="N1032" s="37"/>
      <c r="O1032"/>
      <c r="P1032"/>
      <c r="Q1032"/>
      <c r="R1032" s="37"/>
      <c r="S1032" s="37"/>
      <c r="T1032"/>
      <c r="U1032"/>
      <c r="V1032" s="37"/>
      <c r="W1032"/>
      <c r="X1032" s="37"/>
      <c r="Y1032"/>
      <c r="Z1032" s="37"/>
      <c r="AA1032"/>
      <c r="AB1032"/>
      <c r="AC1032" s="37"/>
      <c r="AD1032"/>
      <c r="AE1032" s="37"/>
      <c r="AF1032" s="37"/>
      <c r="AG1032" s="37"/>
      <c r="AH1032" s="37"/>
      <c r="AI1032" s="37"/>
      <c r="AJ1032" s="37"/>
      <c r="AK1032" s="37"/>
      <c r="AL1032" s="37"/>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c r="BO1032"/>
      <c r="BP1032"/>
      <c r="BQ1032"/>
      <c r="BR1032" s="37"/>
      <c r="BS1032" s="41"/>
    </row>
    <row r="1033" spans="1:71" x14ac:dyDescent="0.2">
      <c r="A1033" s="40" t="str">
        <f t="shared" si="26"/>
        <v/>
      </c>
      <c r="B1033" s="40"/>
      <c r="C1033"/>
      <c r="D1033"/>
      <c r="E1033"/>
      <c r="F1033"/>
      <c r="G1033" s="37"/>
      <c r="H1033" s="37"/>
      <c r="I1033" s="37"/>
      <c r="J1033" s="37"/>
      <c r="K1033" s="37"/>
      <c r="L1033" s="37"/>
      <c r="M1033" s="37"/>
      <c r="N1033" s="37"/>
      <c r="O1033"/>
      <c r="P1033"/>
      <c r="Q1033"/>
      <c r="R1033"/>
      <c r="S1033"/>
      <c r="T1033"/>
      <c r="U1033" s="37"/>
      <c r="V1033"/>
      <c r="W1033"/>
      <c r="X1033" s="37"/>
      <c r="Y1033" s="37"/>
      <c r="Z1033"/>
      <c r="AA1033"/>
      <c r="AB1033"/>
      <c r="AC1033" s="37"/>
      <c r="AD1033"/>
      <c r="AE1033"/>
      <c r="AF1033"/>
      <c r="AG1033"/>
      <c r="AH1033"/>
      <c r="AI1033" s="37"/>
      <c r="AJ1033"/>
      <c r="AK1033"/>
      <c r="AL1033"/>
      <c r="AM1033" s="37"/>
      <c r="AN1033"/>
      <c r="AO1033" s="37"/>
      <c r="AP1033" s="37"/>
      <c r="AQ1033" s="37"/>
      <c r="AR1033" s="37"/>
      <c r="AS1033" s="37"/>
      <c r="AT1033" s="37"/>
      <c r="AU1033"/>
      <c r="AV1033" s="37"/>
      <c r="AW1033"/>
      <c r="AX1033" s="37"/>
      <c r="AY1033"/>
      <c r="AZ1033" s="37"/>
      <c r="BA1033"/>
      <c r="BB1033" s="37"/>
      <c r="BC1033" s="37"/>
      <c r="BD1033"/>
      <c r="BE1033"/>
      <c r="BF1033"/>
      <c r="BG1033" s="37"/>
      <c r="BH1033" s="37"/>
      <c r="BI1033" s="37"/>
      <c r="BJ1033" s="37"/>
      <c r="BK1033" s="37"/>
      <c r="BL1033"/>
      <c r="BM1033" s="37"/>
      <c r="BN1033"/>
      <c r="BO1033"/>
      <c r="BP1033"/>
      <c r="BQ1033"/>
      <c r="BR1033" s="37"/>
      <c r="BS1033" s="41"/>
    </row>
    <row r="1034" spans="1:71" x14ac:dyDescent="0.2">
      <c r="A1034" s="40" t="str">
        <f t="shared" si="26"/>
        <v/>
      </c>
      <c r="B1034" s="40"/>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s="37"/>
      <c r="AR1034"/>
      <c r="AS1034"/>
      <c r="AT1034"/>
      <c r="AU1034"/>
      <c r="AV1034"/>
      <c r="AW1034"/>
      <c r="AX1034" s="37"/>
      <c r="AY1034"/>
      <c r="AZ1034"/>
      <c r="BA1034"/>
      <c r="BB1034"/>
      <c r="BC1034"/>
      <c r="BD1034"/>
      <c r="BE1034"/>
      <c r="BF1034"/>
      <c r="BG1034"/>
      <c r="BH1034"/>
      <c r="BI1034"/>
      <c r="BJ1034"/>
      <c r="BK1034"/>
      <c r="BL1034"/>
      <c r="BM1034"/>
      <c r="BN1034"/>
      <c r="BO1034"/>
      <c r="BP1034"/>
      <c r="BQ1034"/>
      <c r="BR1034" s="37"/>
      <c r="BS1034" s="41"/>
    </row>
    <row r="1035" spans="1:71" x14ac:dyDescent="0.2">
      <c r="A1035" s="40" t="str">
        <f t="shared" si="26"/>
        <v/>
      </c>
      <c r="B1035" s="40"/>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s="41"/>
    </row>
    <row r="1036" spans="1:71" x14ac:dyDescent="0.2">
      <c r="A1036" s="40" t="str">
        <f t="shared" si="26"/>
        <v/>
      </c>
      <c r="B1036" s="40"/>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s="41"/>
    </row>
    <row r="1037" spans="1:71" x14ac:dyDescent="0.2">
      <c r="A1037" s="40" t="str">
        <f t="shared" si="26"/>
        <v/>
      </c>
      <c r="B1037" s="40"/>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s="37"/>
      <c r="BN1037"/>
      <c r="BO1037"/>
      <c r="BP1037"/>
      <c r="BQ1037"/>
      <c r="BR1037"/>
      <c r="BS1037" s="41"/>
    </row>
    <row r="1038" spans="1:71" x14ac:dyDescent="0.2">
      <c r="A1038" s="40" t="str">
        <f t="shared" si="26"/>
        <v/>
      </c>
      <c r="B1038" s="40"/>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s="37"/>
      <c r="BF1038"/>
      <c r="BG1038"/>
      <c r="BH1038"/>
      <c r="BI1038"/>
      <c r="BJ1038"/>
      <c r="BK1038"/>
      <c r="BL1038"/>
      <c r="BM1038"/>
      <c r="BN1038"/>
      <c r="BO1038"/>
      <c r="BP1038"/>
      <c r="BQ1038"/>
      <c r="BR1038"/>
      <c r="BS1038" s="41"/>
    </row>
    <row r="1039" spans="1:71" x14ac:dyDescent="0.2">
      <c r="A1039" s="40" t="str">
        <f t="shared" si="26"/>
        <v/>
      </c>
      <c r="B1039" s="40"/>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s="41"/>
    </row>
    <row r="1040" spans="1:71" x14ac:dyDescent="0.2">
      <c r="A1040" s="40" t="str">
        <f t="shared" si="26"/>
        <v/>
      </c>
      <c r="B1040" s="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s="37"/>
      <c r="BL1040"/>
      <c r="BM1040"/>
      <c r="BN1040"/>
      <c r="BO1040"/>
      <c r="BP1040"/>
      <c r="BQ1040"/>
      <c r="BR1040"/>
      <c r="BS1040" s="41"/>
    </row>
    <row r="1041" spans="1:71" x14ac:dyDescent="0.2">
      <c r="A1041" s="40" t="str">
        <f t="shared" si="26"/>
        <v/>
      </c>
      <c r="B1041" s="40"/>
      <c r="C1041"/>
      <c r="D1041"/>
      <c r="E1041"/>
      <c r="F1041"/>
      <c r="G1041"/>
      <c r="H1041" s="37"/>
      <c r="I1041"/>
      <c r="J1041"/>
      <c r="K1041" s="37"/>
      <c r="L1041"/>
      <c r="M1041"/>
      <c r="N1041"/>
      <c r="O1041"/>
      <c r="P1041"/>
      <c r="Q1041"/>
      <c r="R1041"/>
      <c r="S1041"/>
      <c r="T1041"/>
      <c r="U1041"/>
      <c r="V1041"/>
      <c r="W1041"/>
      <c r="X1041"/>
      <c r="Y1041"/>
      <c r="Z1041"/>
      <c r="AA1041"/>
      <c r="AB1041"/>
      <c r="AC1041"/>
      <c r="AD1041"/>
      <c r="AE1041"/>
      <c r="AF1041" s="37"/>
      <c r="AG1041"/>
      <c r="AH1041"/>
      <c r="AI1041"/>
      <c r="AJ1041" s="37"/>
      <c r="AK1041"/>
      <c r="AL1041"/>
      <c r="AM1041" s="37"/>
      <c r="AN1041"/>
      <c r="AO1041" s="37"/>
      <c r="AP1041" s="37"/>
      <c r="AQ1041" s="37"/>
      <c r="AR1041" s="37"/>
      <c r="AS1041" s="37"/>
      <c r="AT1041"/>
      <c r="AU1041"/>
      <c r="AV1041" s="37"/>
      <c r="AW1041" s="37"/>
      <c r="AX1041" s="37"/>
      <c r="AY1041"/>
      <c r="AZ1041" s="37"/>
      <c r="BA1041" s="37"/>
      <c r="BB1041" s="37"/>
      <c r="BC1041" s="37"/>
      <c r="BD1041" s="37"/>
      <c r="BE1041" s="37"/>
      <c r="BF1041" s="37"/>
      <c r="BG1041" s="37"/>
      <c r="BH1041" s="37"/>
      <c r="BI1041" s="37"/>
      <c r="BJ1041" s="37"/>
      <c r="BK1041" s="37"/>
      <c r="BL1041"/>
      <c r="BM1041" s="37"/>
      <c r="BN1041"/>
      <c r="BO1041"/>
      <c r="BP1041"/>
      <c r="BQ1041"/>
      <c r="BR1041" s="37"/>
      <c r="BS1041" s="41"/>
    </row>
    <row r="1042" spans="1:71" x14ac:dyDescent="0.2">
      <c r="A1042" s="40" t="str">
        <f t="shared" si="26"/>
        <v/>
      </c>
      <c r="B1042" s="40"/>
      <c r="C1042"/>
      <c r="D1042"/>
      <c r="E1042"/>
      <c r="F1042"/>
      <c r="G1042" s="37"/>
      <c r="H1042"/>
      <c r="I1042" s="37"/>
      <c r="J1042"/>
      <c r="K1042"/>
      <c r="L1042" s="37"/>
      <c r="M1042" s="37"/>
      <c r="N1042" s="37"/>
      <c r="O1042"/>
      <c r="P1042"/>
      <c r="Q1042"/>
      <c r="R1042"/>
      <c r="S1042" s="37"/>
      <c r="T1042" s="37"/>
      <c r="U1042"/>
      <c r="V1042"/>
      <c r="W1042"/>
      <c r="X1042"/>
      <c r="Y1042"/>
      <c r="Z1042" s="37"/>
      <c r="AA1042"/>
      <c r="AB1042"/>
      <c r="AC1042"/>
      <c r="AD1042"/>
      <c r="AE1042" s="37"/>
      <c r="AF1042" s="37"/>
      <c r="AG1042" s="37"/>
      <c r="AH1042" s="37"/>
      <c r="AI1042" s="37"/>
      <c r="AJ1042" s="37"/>
      <c r="AK1042" s="37"/>
      <c r="AL1042" s="37"/>
      <c r="AM1042" s="37"/>
      <c r="AN1042"/>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c r="BO1042"/>
      <c r="BP1042"/>
      <c r="BQ1042"/>
      <c r="BR1042" s="37"/>
      <c r="BS1042" s="41"/>
    </row>
    <row r="1043" spans="1:71" x14ac:dyDescent="0.2">
      <c r="A1043" s="40" t="str">
        <f t="shared" si="26"/>
        <v/>
      </c>
      <c r="B1043" s="40"/>
      <c r="C1043"/>
      <c r="D1043"/>
      <c r="E1043"/>
      <c r="F1043" s="37"/>
      <c r="G1043"/>
      <c r="H1043" s="37"/>
      <c r="I1043" s="37"/>
      <c r="J1043" s="37"/>
      <c r="K1043" s="37"/>
      <c r="L1043" s="37"/>
      <c r="M1043" s="37"/>
      <c r="N1043" s="37"/>
      <c r="O1043"/>
      <c r="P1043"/>
      <c r="Q1043"/>
      <c r="R1043" s="37"/>
      <c r="S1043"/>
      <c r="T1043"/>
      <c r="U1043"/>
      <c r="V1043" s="37"/>
      <c r="W1043"/>
      <c r="X1043"/>
      <c r="Y1043"/>
      <c r="Z1043" s="37"/>
      <c r="AA1043"/>
      <c r="AB1043"/>
      <c r="AC1043"/>
      <c r="AD1043"/>
      <c r="AE1043" s="37"/>
      <c r="AF1043" s="37"/>
      <c r="AG1043" s="37"/>
      <c r="AH1043" s="37"/>
      <c r="AI1043" s="37"/>
      <c r="AJ1043" s="37"/>
      <c r="AK1043" s="37"/>
      <c r="AL1043" s="37"/>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c r="BP1043"/>
      <c r="BQ1043" s="37"/>
      <c r="BR1043" s="37"/>
      <c r="BS1043" s="41"/>
    </row>
    <row r="1044" spans="1:71" x14ac:dyDescent="0.2">
      <c r="A1044" s="40" t="str">
        <f t="shared" si="26"/>
        <v/>
      </c>
      <c r="B1044" s="40"/>
      <c r="C1044"/>
      <c r="D1044"/>
      <c r="E1044"/>
      <c r="F1044"/>
      <c r="G1044"/>
      <c r="H1044"/>
      <c r="I1044" s="37"/>
      <c r="J1044"/>
      <c r="K1044"/>
      <c r="L1044"/>
      <c r="M1044"/>
      <c r="N1044"/>
      <c r="O1044"/>
      <c r="P1044"/>
      <c r="Q1044"/>
      <c r="R1044"/>
      <c r="S1044"/>
      <c r="T1044"/>
      <c r="U1044"/>
      <c r="V1044"/>
      <c r="W1044"/>
      <c r="X1044"/>
      <c r="Y1044"/>
      <c r="Z1044"/>
      <c r="AA1044"/>
      <c r="AB1044"/>
      <c r="AC1044"/>
      <c r="AD1044"/>
      <c r="AE1044" s="37"/>
      <c r="AF1044"/>
      <c r="AG1044"/>
      <c r="AH1044"/>
      <c r="AI1044"/>
      <c r="AJ1044"/>
      <c r="AK1044"/>
      <c r="AL1044"/>
      <c r="AM1044"/>
      <c r="AN1044"/>
      <c r="AO1044"/>
      <c r="AP1044"/>
      <c r="AQ1044"/>
      <c r="AR1044"/>
      <c r="AS1044"/>
      <c r="AT1044"/>
      <c r="AU1044"/>
      <c r="AV1044"/>
      <c r="AW1044"/>
      <c r="AX1044"/>
      <c r="AY1044"/>
      <c r="AZ1044" s="37"/>
      <c r="BA1044"/>
      <c r="BB1044"/>
      <c r="BC1044" s="37"/>
      <c r="BD1044"/>
      <c r="BE1044"/>
      <c r="BF1044"/>
      <c r="BG1044"/>
      <c r="BH1044"/>
      <c r="BI1044"/>
      <c r="BJ1044"/>
      <c r="BK1044"/>
      <c r="BL1044"/>
      <c r="BM1044"/>
      <c r="BN1044"/>
      <c r="BO1044"/>
      <c r="BP1044"/>
      <c r="BQ1044"/>
      <c r="BR1044" s="37"/>
      <c r="BS1044" s="41"/>
    </row>
    <row r="1045" spans="1:71" x14ac:dyDescent="0.2">
      <c r="A1045" s="40" t="str">
        <f t="shared" si="26"/>
        <v/>
      </c>
      <c r="B1045" s="40"/>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s="41"/>
    </row>
    <row r="1046" spans="1:71" x14ac:dyDescent="0.2">
      <c r="A1046" s="40" t="str">
        <f t="shared" si="26"/>
        <v/>
      </c>
      <c r="B1046" s="40"/>
      <c r="C1046"/>
      <c r="D1046"/>
      <c r="E1046" s="37"/>
      <c r="F1046" s="37"/>
      <c r="G1046" s="37"/>
      <c r="H1046" s="37"/>
      <c r="I1046" s="37"/>
      <c r="J1046" s="37"/>
      <c r="K1046" s="37"/>
      <c r="L1046" s="37"/>
      <c r="M1046" s="37"/>
      <c r="N1046" s="37"/>
      <c r="O1046"/>
      <c r="P1046"/>
      <c r="Q1046" s="37"/>
      <c r="R1046" s="37"/>
      <c r="S1046" s="37"/>
      <c r="T1046"/>
      <c r="U1046" s="37"/>
      <c r="V1046" s="37"/>
      <c r="W1046"/>
      <c r="X1046" s="37"/>
      <c r="Y1046"/>
      <c r="Z1046" s="37"/>
      <c r="AA1046"/>
      <c r="AB1046"/>
      <c r="AC1046" s="37"/>
      <c r="AD1046" s="37"/>
      <c r="AE1046" s="37"/>
      <c r="AF1046" s="37"/>
      <c r="AG1046" s="37"/>
      <c r="AH1046" s="37"/>
      <c r="AI1046" s="37"/>
      <c r="AJ1046" s="37"/>
      <c r="AK1046" s="37"/>
      <c r="AL1046" s="37"/>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c r="BO1046" s="37"/>
      <c r="BP1046"/>
      <c r="BQ1046" s="37"/>
      <c r="BR1046" s="37"/>
      <c r="BS1046" s="41"/>
    </row>
    <row r="1047" spans="1:71" x14ac:dyDescent="0.2">
      <c r="A1047" s="40" t="str">
        <f t="shared" si="26"/>
        <v/>
      </c>
      <c r="B1047" s="40"/>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s="41"/>
    </row>
    <row r="1048" spans="1:71" x14ac:dyDescent="0.2">
      <c r="A1048" s="40" t="str">
        <f t="shared" si="26"/>
        <v/>
      </c>
      <c r="B1048" s="40"/>
      <c r="C1048"/>
      <c r="D1048"/>
      <c r="E1048"/>
      <c r="F1048"/>
      <c r="G1048" s="37"/>
      <c r="H1048"/>
      <c r="I1048"/>
      <c r="J1048"/>
      <c r="K1048" s="37"/>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s="37"/>
      <c r="AX1048"/>
      <c r="AY1048"/>
      <c r="AZ1048"/>
      <c r="BA1048"/>
      <c r="BB1048"/>
      <c r="BC1048"/>
      <c r="BD1048"/>
      <c r="BE1048"/>
      <c r="BF1048"/>
      <c r="BG1048"/>
      <c r="BH1048"/>
      <c r="BI1048"/>
      <c r="BJ1048"/>
      <c r="BK1048" s="37"/>
      <c r="BL1048"/>
      <c r="BM1048" s="37"/>
      <c r="BN1048"/>
      <c r="BO1048"/>
      <c r="BP1048"/>
      <c r="BQ1048"/>
      <c r="BR1048"/>
      <c r="BS1048" s="41"/>
    </row>
    <row r="1049" spans="1:71" x14ac:dyDescent="0.2">
      <c r="A1049" s="40" t="str">
        <f t="shared" si="26"/>
        <v/>
      </c>
      <c r="B1049" s="40"/>
      <c r="C1049"/>
      <c r="D1049"/>
      <c r="E1049" s="37"/>
      <c r="F1049" s="37"/>
      <c r="G1049" s="37"/>
      <c r="H1049" s="37"/>
      <c r="I1049" s="37"/>
      <c r="J1049" s="37"/>
      <c r="K1049" s="37"/>
      <c r="L1049" s="37"/>
      <c r="M1049" s="37"/>
      <c r="N1049" s="37"/>
      <c r="O1049"/>
      <c r="P1049"/>
      <c r="Q1049" s="37"/>
      <c r="R1049" s="37"/>
      <c r="S1049" s="37"/>
      <c r="T1049"/>
      <c r="U1049" s="37"/>
      <c r="V1049" s="37"/>
      <c r="W1049"/>
      <c r="X1049" s="37"/>
      <c r="Y1049"/>
      <c r="Z1049" s="37"/>
      <c r="AA1049"/>
      <c r="AB1049"/>
      <c r="AC1049" s="37"/>
      <c r="AD1049"/>
      <c r="AE1049" s="37"/>
      <c r="AF1049" s="37"/>
      <c r="AG1049" s="37"/>
      <c r="AH1049" s="37"/>
      <c r="AI1049" s="37"/>
      <c r="AJ1049" s="37"/>
      <c r="AK1049" s="37"/>
      <c r="AL1049" s="37"/>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c r="BO1049" s="37"/>
      <c r="BP1049"/>
      <c r="BQ1049" s="37"/>
      <c r="BR1049" s="37"/>
      <c r="BS1049" s="41"/>
    </row>
    <row r="1050" spans="1:71" x14ac:dyDescent="0.2">
      <c r="A1050" s="40" t="str">
        <f t="shared" si="26"/>
        <v/>
      </c>
      <c r="B1050" s="40"/>
      <c r="C1050"/>
      <c r="D1050"/>
      <c r="E1050"/>
      <c r="F1050"/>
      <c r="G1050"/>
      <c r="H1050"/>
      <c r="I1050" s="37"/>
      <c r="J1050"/>
      <c r="K1050"/>
      <c r="L1050"/>
      <c r="M1050"/>
      <c r="N1050"/>
      <c r="O1050"/>
      <c r="P1050"/>
      <c r="Q1050"/>
      <c r="R1050"/>
      <c r="S1050"/>
      <c r="T1050"/>
      <c r="U1050"/>
      <c r="V1050"/>
      <c r="W1050" s="37"/>
      <c r="X1050"/>
      <c r="Y1050"/>
      <c r="Z1050"/>
      <c r="AA1050"/>
      <c r="AB1050"/>
      <c r="AC1050"/>
      <c r="AD1050"/>
      <c r="AE1050"/>
      <c r="AF1050"/>
      <c r="AG1050"/>
      <c r="AH1050"/>
      <c r="AI1050"/>
      <c r="AJ1050"/>
      <c r="AK1050"/>
      <c r="AL1050"/>
      <c r="AM1050"/>
      <c r="AN1050"/>
      <c r="AO1050"/>
      <c r="AP1050"/>
      <c r="AQ1050"/>
      <c r="AR1050" s="37"/>
      <c r="AS1050"/>
      <c r="AT1050"/>
      <c r="AU1050"/>
      <c r="AV1050"/>
      <c r="AW1050" s="37"/>
      <c r="AX1050"/>
      <c r="AY1050"/>
      <c r="AZ1050" s="37"/>
      <c r="BA1050"/>
      <c r="BB1050"/>
      <c r="BC1050" s="37"/>
      <c r="BD1050"/>
      <c r="BE1050" s="37"/>
      <c r="BF1050"/>
      <c r="BG1050"/>
      <c r="BH1050"/>
      <c r="BI1050"/>
      <c r="BJ1050"/>
      <c r="BK1050"/>
      <c r="BL1050"/>
      <c r="BM1050"/>
      <c r="BN1050"/>
      <c r="BO1050"/>
      <c r="BP1050"/>
      <c r="BQ1050"/>
      <c r="BR1050"/>
      <c r="BS1050" s="41"/>
    </row>
    <row r="1051" spans="1:71" x14ac:dyDescent="0.2">
      <c r="A1051" s="40" t="str">
        <f t="shared" si="26"/>
        <v/>
      </c>
      <c r="B1051" s="40"/>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s="37"/>
      <c r="BD1051"/>
      <c r="BE1051"/>
      <c r="BF1051"/>
      <c r="BG1051"/>
      <c r="BH1051"/>
      <c r="BI1051"/>
      <c r="BJ1051"/>
      <c r="BK1051"/>
      <c r="BL1051"/>
      <c r="BM1051"/>
      <c r="BN1051"/>
      <c r="BO1051"/>
      <c r="BP1051"/>
      <c r="BQ1051"/>
      <c r="BR1051"/>
      <c r="BS1051" s="41"/>
    </row>
    <row r="1052" spans="1:71" x14ac:dyDescent="0.2">
      <c r="A1052" s="40" t="str">
        <f t="shared" si="26"/>
        <v/>
      </c>
      <c r="B1052" s="40"/>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s="41"/>
    </row>
    <row r="1053" spans="1:71" x14ac:dyDescent="0.2">
      <c r="A1053" s="40" t="str">
        <f t="shared" si="26"/>
        <v/>
      </c>
      <c r="B1053" s="40"/>
      <c r="C1053"/>
      <c r="D1053"/>
      <c r="E1053"/>
      <c r="F1053"/>
      <c r="G1053"/>
      <c r="H1053"/>
      <c r="I1053"/>
      <c r="J1053"/>
      <c r="K1053"/>
      <c r="L1053"/>
      <c r="M1053"/>
      <c r="N1053"/>
      <c r="O1053"/>
      <c r="P1053"/>
      <c r="Q1053"/>
      <c r="R1053"/>
      <c r="S1053"/>
      <c r="T1053"/>
      <c r="U1053"/>
      <c r="V1053"/>
      <c r="W1053"/>
      <c r="X1053"/>
      <c r="Y1053"/>
      <c r="Z1053"/>
      <c r="AA1053"/>
      <c r="AB1053"/>
      <c r="AC1053"/>
      <c r="AD1053"/>
      <c r="AE1053"/>
      <c r="AF1053" s="37"/>
      <c r="AG1053"/>
      <c r="AH1053"/>
      <c r="AI1053" s="37"/>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s="41"/>
    </row>
    <row r="1054" spans="1:71" x14ac:dyDescent="0.2">
      <c r="A1054" s="40" t="str">
        <f t="shared" si="26"/>
        <v/>
      </c>
      <c r="B1054" s="40"/>
      <c r="C1054"/>
      <c r="D1054"/>
      <c r="E1054"/>
      <c r="F1054"/>
      <c r="G1054"/>
      <c r="H1054"/>
      <c r="I1054"/>
      <c r="J1054"/>
      <c r="K1054"/>
      <c r="L1054" s="37"/>
      <c r="M1054"/>
      <c r="N1054"/>
      <c r="O1054"/>
      <c r="P1054"/>
      <c r="Q1054"/>
      <c r="R1054"/>
      <c r="S1054"/>
      <c r="T1054"/>
      <c r="U1054"/>
      <c r="V1054"/>
      <c r="W1054"/>
      <c r="X1054"/>
      <c r="Y1054"/>
      <c r="Z1054"/>
      <c r="AA1054"/>
      <c r="AB1054"/>
      <c r="AC1054"/>
      <c r="AD1054"/>
      <c r="AE1054"/>
      <c r="AF1054" s="37"/>
      <c r="AG1054"/>
      <c r="AH1054"/>
      <c r="AI1054"/>
      <c r="AJ1054"/>
      <c r="AK1054"/>
      <c r="AL1054"/>
      <c r="AM1054"/>
      <c r="AN1054"/>
      <c r="AO1054"/>
      <c r="AP1054"/>
      <c r="AQ1054"/>
      <c r="AR1054"/>
      <c r="AS1054"/>
      <c r="AT1054"/>
      <c r="AU1054"/>
      <c r="AV1054" s="37"/>
      <c r="AW1054"/>
      <c r="AX1054"/>
      <c r="AY1054"/>
      <c r="AZ1054" s="37"/>
      <c r="BA1054" s="37"/>
      <c r="BB1054"/>
      <c r="BC1054" s="37"/>
      <c r="BD1054" s="37"/>
      <c r="BE1054"/>
      <c r="BF1054" s="37"/>
      <c r="BG1054" s="37"/>
      <c r="BH1054" s="37"/>
      <c r="BI1054" s="37"/>
      <c r="BJ1054" s="37"/>
      <c r="BK1054" s="37"/>
      <c r="BL1054"/>
      <c r="BM1054" s="37"/>
      <c r="BN1054"/>
      <c r="BO1054"/>
      <c r="BP1054"/>
      <c r="BQ1054"/>
      <c r="BR1054" s="37"/>
      <c r="BS1054" s="41"/>
    </row>
    <row r="1055" spans="1:71" x14ac:dyDescent="0.2">
      <c r="A1055" s="40" t="str">
        <f t="shared" si="26"/>
        <v/>
      </c>
      <c r="B1055" s="40"/>
      <c r="C1055"/>
      <c r="D1055"/>
      <c r="E1055"/>
      <c r="F1055"/>
      <c r="G1055"/>
      <c r="H1055" s="37"/>
      <c r="I1055" s="37"/>
      <c r="J1055" s="37"/>
      <c r="K1055" s="37"/>
      <c r="L1055"/>
      <c r="M1055" s="37"/>
      <c r="N1055" s="37"/>
      <c r="O1055"/>
      <c r="P1055"/>
      <c r="Q1055"/>
      <c r="R1055" s="37"/>
      <c r="S1055"/>
      <c r="T1055"/>
      <c r="U1055"/>
      <c r="V1055" s="37"/>
      <c r="W1055"/>
      <c r="X1055" s="37"/>
      <c r="Y1055"/>
      <c r="Z1055" s="37"/>
      <c r="AA1055"/>
      <c r="AB1055"/>
      <c r="AC1055" s="37"/>
      <c r="AD1055"/>
      <c r="AE1055" s="37"/>
      <c r="AF1055" s="37"/>
      <c r="AG1055" s="37"/>
      <c r="AH1055"/>
      <c r="AI1055" s="37"/>
      <c r="AJ1055" s="37"/>
      <c r="AK1055" s="37"/>
      <c r="AL1055" s="37"/>
      <c r="AM1055" s="37"/>
      <c r="AN1055" s="37"/>
      <c r="AO1055" s="37"/>
      <c r="AP1055" s="37"/>
      <c r="AQ1055" s="37"/>
      <c r="AR1055" s="37"/>
      <c r="AS1055" s="37"/>
      <c r="AT1055" s="37"/>
      <c r="AU1055" s="37"/>
      <c r="AV1055" s="37"/>
      <c r="AW1055" s="37"/>
      <c r="AX1055" s="37"/>
      <c r="AY1055" s="37"/>
      <c r="AZ1055" s="37"/>
      <c r="BA1055"/>
      <c r="BB1055" s="37"/>
      <c r="BC1055" s="37"/>
      <c r="BD1055" s="37"/>
      <c r="BE1055" s="37"/>
      <c r="BF1055" s="37"/>
      <c r="BG1055" s="37"/>
      <c r="BH1055" s="37"/>
      <c r="BI1055" s="37"/>
      <c r="BJ1055" s="37"/>
      <c r="BK1055" s="37"/>
      <c r="BL1055" s="37"/>
      <c r="BM1055" s="37"/>
      <c r="BN1055"/>
      <c r="BO1055"/>
      <c r="BP1055"/>
      <c r="BQ1055"/>
      <c r="BR1055" s="37"/>
      <c r="BS1055" s="41"/>
    </row>
    <row r="1056" spans="1:71" x14ac:dyDescent="0.2">
      <c r="A1056" s="40" t="str">
        <f t="shared" si="26"/>
        <v/>
      </c>
      <c r="B1056" s="40"/>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s="41"/>
    </row>
    <row r="1057" spans="1:71" x14ac:dyDescent="0.2">
      <c r="A1057" s="40" t="str">
        <f t="shared" si="26"/>
        <v/>
      </c>
      <c r="B1057" s="40"/>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s="37"/>
      <c r="BN1057"/>
      <c r="BO1057"/>
      <c r="BP1057"/>
      <c r="BQ1057"/>
      <c r="BR1057"/>
      <c r="BS1057" s="41"/>
    </row>
    <row r="1058" spans="1:71" x14ac:dyDescent="0.2">
      <c r="A1058" s="40" t="str">
        <f t="shared" si="26"/>
        <v/>
      </c>
      <c r="B1058" s="40"/>
      <c r="C1058"/>
      <c r="D1058"/>
      <c r="E1058"/>
      <c r="F1058"/>
      <c r="G1058"/>
      <c r="H1058" s="37"/>
      <c r="I1058" s="37"/>
      <c r="J1058" s="37"/>
      <c r="K1058"/>
      <c r="L1058"/>
      <c r="M1058" s="37"/>
      <c r="N1058" s="37"/>
      <c r="O1058"/>
      <c r="P1058"/>
      <c r="Q1058"/>
      <c r="R1058"/>
      <c r="S1058"/>
      <c r="T1058"/>
      <c r="U1058" s="37"/>
      <c r="V1058" s="37"/>
      <c r="W1058"/>
      <c r="X1058"/>
      <c r="Y1058"/>
      <c r="Z1058" s="37"/>
      <c r="AA1058"/>
      <c r="AB1058"/>
      <c r="AC1058"/>
      <c r="AD1058"/>
      <c r="AE1058" s="37"/>
      <c r="AF1058" s="37"/>
      <c r="AG1058"/>
      <c r="AH1058" s="37"/>
      <c r="AI1058" s="37"/>
      <c r="AJ1058" s="37"/>
      <c r="AK1058" s="37"/>
      <c r="AL1058" s="37"/>
      <c r="AM1058" s="37"/>
      <c r="AN1058" s="37"/>
      <c r="AO1058" s="37"/>
      <c r="AP1058"/>
      <c r="AQ1058" s="37"/>
      <c r="AR1058" s="37"/>
      <c r="AS1058" s="37"/>
      <c r="AT1058" s="37"/>
      <c r="AU1058" s="37"/>
      <c r="AV1058" s="37"/>
      <c r="AW1058" s="37"/>
      <c r="AX1058" s="37"/>
      <c r="AY1058" s="37"/>
      <c r="AZ1058" s="37"/>
      <c r="BA1058" s="37"/>
      <c r="BB1058" s="37"/>
      <c r="BC1058" s="37"/>
      <c r="BD1058" s="37"/>
      <c r="BE1058" s="37"/>
      <c r="BF1058" s="37"/>
      <c r="BG1058" s="37"/>
      <c r="BH1058" s="37"/>
      <c r="BI1058" s="37"/>
      <c r="BJ1058"/>
      <c r="BK1058" s="37"/>
      <c r="BL1058"/>
      <c r="BM1058" s="37"/>
      <c r="BN1058"/>
      <c r="BO1058"/>
      <c r="BP1058"/>
      <c r="BQ1058"/>
      <c r="BR1058" s="37"/>
      <c r="BS1058" s="41"/>
    </row>
    <row r="1059" spans="1:71" x14ac:dyDescent="0.2">
      <c r="A1059" s="40" t="str">
        <f t="shared" si="26"/>
        <v/>
      </c>
      <c r="B1059" s="40"/>
      <c r="C1059"/>
      <c r="D1059"/>
      <c r="E1059"/>
      <c r="F1059"/>
      <c r="G1059"/>
      <c r="H1059"/>
      <c r="I1059"/>
      <c r="J1059"/>
      <c r="K1059" s="37"/>
      <c r="L1059"/>
      <c r="M1059"/>
      <c r="N1059"/>
      <c r="O1059"/>
      <c r="P1059"/>
      <c r="Q1059"/>
      <c r="R1059"/>
      <c r="S1059"/>
      <c r="T1059"/>
      <c r="U1059"/>
      <c r="V1059" s="37"/>
      <c r="W1059"/>
      <c r="X1059"/>
      <c r="Y1059"/>
      <c r="Z1059"/>
      <c r="AA1059"/>
      <c r="AB1059"/>
      <c r="AC1059"/>
      <c r="AD1059"/>
      <c r="AE1059"/>
      <c r="AF1059"/>
      <c r="AG1059"/>
      <c r="AH1059"/>
      <c r="AI1059"/>
      <c r="AJ1059"/>
      <c r="AK1059"/>
      <c r="AL1059"/>
      <c r="AM1059"/>
      <c r="AN1059"/>
      <c r="AO1059"/>
      <c r="AP1059" s="37"/>
      <c r="AQ1059"/>
      <c r="AR1059"/>
      <c r="AS1059"/>
      <c r="AT1059"/>
      <c r="AU1059"/>
      <c r="AV1059"/>
      <c r="AW1059"/>
      <c r="AX1059"/>
      <c r="AY1059"/>
      <c r="AZ1059"/>
      <c r="BA1059"/>
      <c r="BB1059"/>
      <c r="BC1059"/>
      <c r="BD1059"/>
      <c r="BE1059"/>
      <c r="BF1059"/>
      <c r="BG1059" s="37"/>
      <c r="BH1059"/>
      <c r="BI1059"/>
      <c r="BJ1059"/>
      <c r="BK1059"/>
      <c r="BL1059"/>
      <c r="BM1059" s="37"/>
      <c r="BN1059"/>
      <c r="BO1059"/>
      <c r="BP1059"/>
      <c r="BQ1059"/>
      <c r="BR1059"/>
      <c r="BS1059" s="41"/>
    </row>
    <row r="1060" spans="1:71" x14ac:dyDescent="0.2">
      <c r="A1060" s="40" t="str">
        <f t="shared" si="26"/>
        <v/>
      </c>
      <c r="B1060" s="40"/>
      <c r="C1060"/>
      <c r="D1060"/>
      <c r="E1060" s="37"/>
      <c r="F1060" s="37"/>
      <c r="G1060" s="37"/>
      <c r="H1060" s="37"/>
      <c r="I1060" s="37"/>
      <c r="J1060" s="37"/>
      <c r="K1060" s="37"/>
      <c r="L1060" s="37"/>
      <c r="M1060" s="37"/>
      <c r="N1060" s="37"/>
      <c r="O1060" s="37"/>
      <c r="P1060"/>
      <c r="Q1060"/>
      <c r="R1060" s="37"/>
      <c r="S1060" s="37"/>
      <c r="T1060"/>
      <c r="U1060" s="37"/>
      <c r="V1060" s="37"/>
      <c r="W1060"/>
      <c r="X1060" s="37"/>
      <c r="Y1060" s="37"/>
      <c r="Z1060" s="37"/>
      <c r="AA1060"/>
      <c r="AB1060"/>
      <c r="AC1060" s="37"/>
      <c r="AD1060" s="37"/>
      <c r="AE1060" s="37"/>
      <c r="AF1060" s="37"/>
      <c r="AG1060" s="37"/>
      <c r="AH1060" s="37"/>
      <c r="AI1060" s="37"/>
      <c r="AJ1060" s="37"/>
      <c r="AK1060" s="37"/>
      <c r="AL1060" s="37"/>
      <c r="AM1060" s="37"/>
      <c r="AN1060" s="37"/>
      <c r="AO1060" s="37"/>
      <c r="AP1060" s="37"/>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41"/>
    </row>
    <row r="1061" spans="1:71" x14ac:dyDescent="0.2">
      <c r="A1061" s="40" t="str">
        <f t="shared" si="26"/>
        <v/>
      </c>
      <c r="B1061" s="40"/>
      <c r="C1061"/>
      <c r="D1061"/>
      <c r="E1061"/>
      <c r="F1061"/>
      <c r="G1061"/>
      <c r="H1061" s="37"/>
      <c r="I1061"/>
      <c r="J1061"/>
      <c r="K1061" s="37"/>
      <c r="L1061"/>
      <c r="M1061"/>
      <c r="N1061"/>
      <c r="O1061"/>
      <c r="P1061"/>
      <c r="Q1061"/>
      <c r="R1061"/>
      <c r="S1061"/>
      <c r="T1061"/>
      <c r="U1061"/>
      <c r="V1061" s="37"/>
      <c r="W1061"/>
      <c r="X1061"/>
      <c r="Y1061"/>
      <c r="Z1061"/>
      <c r="AA1061"/>
      <c r="AB1061"/>
      <c r="AC1061" s="37"/>
      <c r="AD1061"/>
      <c r="AE1061"/>
      <c r="AF1061"/>
      <c r="AG1061"/>
      <c r="AH1061"/>
      <c r="AI1061"/>
      <c r="AJ1061"/>
      <c r="AK1061"/>
      <c r="AL1061" s="37"/>
      <c r="AM1061" s="37"/>
      <c r="AN1061" s="37"/>
      <c r="AO1061"/>
      <c r="AP1061" s="37"/>
      <c r="AQ1061"/>
      <c r="AR1061" s="37"/>
      <c r="AS1061"/>
      <c r="AT1061" s="37"/>
      <c r="AU1061"/>
      <c r="AV1061" s="37"/>
      <c r="AW1061" s="37"/>
      <c r="AX1061" s="37"/>
      <c r="AY1061"/>
      <c r="AZ1061" s="37"/>
      <c r="BA1061"/>
      <c r="BB1061"/>
      <c r="BC1061"/>
      <c r="BD1061" s="37"/>
      <c r="BE1061" s="37"/>
      <c r="BF1061"/>
      <c r="BG1061" s="37"/>
      <c r="BH1061" s="37"/>
      <c r="BI1061" s="37"/>
      <c r="BJ1061"/>
      <c r="BK1061" s="37"/>
      <c r="BL1061"/>
      <c r="BM1061" s="37"/>
      <c r="BN1061"/>
      <c r="BO1061"/>
      <c r="BP1061"/>
      <c r="BQ1061"/>
      <c r="BR1061" s="37"/>
      <c r="BS1061" s="41"/>
    </row>
    <row r="1062" spans="1:71" x14ac:dyDescent="0.2">
      <c r="A1062" s="40" t="str">
        <f t="shared" si="26"/>
        <v/>
      </c>
      <c r="B1062" s="40"/>
      <c r="C1062"/>
      <c r="D1062"/>
      <c r="E1062"/>
      <c r="F1062"/>
      <c r="G1062"/>
      <c r="H1062"/>
      <c r="I1062"/>
      <c r="J1062"/>
      <c r="K1062"/>
      <c r="L1062"/>
      <c r="M1062"/>
      <c r="N1062"/>
      <c r="O1062"/>
      <c r="P1062"/>
      <c r="Q1062"/>
      <c r="R1062"/>
      <c r="S1062"/>
      <c r="T1062"/>
      <c r="U1062"/>
      <c r="V1062"/>
      <c r="W1062"/>
      <c r="X1062"/>
      <c r="Y1062"/>
      <c r="Z1062" s="37"/>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s="41"/>
    </row>
    <row r="1063" spans="1:71" x14ac:dyDescent="0.2">
      <c r="A1063" s="40" t="str">
        <f t="shared" si="26"/>
        <v/>
      </c>
      <c r="B1063" s="40"/>
      <c r="C1063"/>
      <c r="D1063"/>
      <c r="E1063"/>
      <c r="F1063"/>
      <c r="G1063"/>
      <c r="H1063"/>
      <c r="I1063"/>
      <c r="J1063"/>
      <c r="K1063"/>
      <c r="L1063"/>
      <c r="M1063"/>
      <c r="N1063"/>
      <c r="O1063"/>
      <c r="P1063"/>
      <c r="Q1063"/>
      <c r="R1063"/>
      <c r="S1063"/>
      <c r="T1063"/>
      <c r="U1063"/>
      <c r="V1063"/>
      <c r="W1063"/>
      <c r="X1063"/>
      <c r="Y1063"/>
      <c r="Z1063" s="37"/>
      <c r="AA1063"/>
      <c r="AB1063"/>
      <c r="AC1063"/>
      <c r="AD1063"/>
      <c r="AE1063"/>
      <c r="AF1063"/>
      <c r="AG1063"/>
      <c r="AH1063"/>
      <c r="AI1063"/>
      <c r="AJ1063"/>
      <c r="AK1063"/>
      <c r="AL1063"/>
      <c r="AM1063"/>
      <c r="AN1063"/>
      <c r="AO1063"/>
      <c r="AP1063"/>
      <c r="AQ1063"/>
      <c r="AR1063"/>
      <c r="AS1063" s="37"/>
      <c r="AT1063"/>
      <c r="AU1063"/>
      <c r="AV1063"/>
      <c r="AW1063"/>
      <c r="AX1063"/>
      <c r="AY1063"/>
      <c r="AZ1063"/>
      <c r="BA1063"/>
      <c r="BB1063"/>
      <c r="BC1063"/>
      <c r="BD1063"/>
      <c r="BE1063" s="37"/>
      <c r="BF1063"/>
      <c r="BG1063"/>
      <c r="BH1063"/>
      <c r="BI1063"/>
      <c r="BJ1063"/>
      <c r="BK1063"/>
      <c r="BL1063"/>
      <c r="BM1063" s="37"/>
      <c r="BN1063"/>
      <c r="BO1063"/>
      <c r="BP1063"/>
      <c r="BQ1063"/>
      <c r="BR1063"/>
      <c r="BS1063" s="41"/>
    </row>
    <row r="1064" spans="1:71" x14ac:dyDescent="0.2">
      <c r="A1064" s="40" t="str">
        <f t="shared" si="26"/>
        <v/>
      </c>
      <c r="B1064" s="40"/>
      <c r="C1064"/>
      <c r="D1064" s="37"/>
      <c r="E1064" s="37"/>
      <c r="F1064" s="37"/>
      <c r="G1064" s="37"/>
      <c r="H1064" s="37"/>
      <c r="I1064" s="37"/>
      <c r="J1064" s="37"/>
      <c r="K1064" s="37"/>
      <c r="L1064" s="37"/>
      <c r="M1064" s="37"/>
      <c r="N1064" s="37"/>
      <c r="O1064" s="37"/>
      <c r="P1064"/>
      <c r="Q1064" s="37"/>
      <c r="R1064" s="37"/>
      <c r="S1064" s="37"/>
      <c r="T1064" s="37"/>
      <c r="U1064" s="37"/>
      <c r="V1064" s="37"/>
      <c r="W1064" s="37"/>
      <c r="X1064" s="37"/>
      <c r="Y1064" s="37"/>
      <c r="Z1064" s="37"/>
      <c r="AA1064" s="37"/>
      <c r="AB1064" s="37"/>
      <c r="AC1064" s="37"/>
      <c r="AD1064" s="37"/>
      <c r="AE1064" s="37"/>
      <c r="AF1064" s="37"/>
      <c r="AG1064" s="37"/>
      <c r="AH1064" s="37"/>
      <c r="AI1064" s="37"/>
      <c r="AJ1064" s="37"/>
      <c r="AK1064" s="37"/>
      <c r="AL1064" s="37"/>
      <c r="AM1064" s="37"/>
      <c r="AN1064" s="37"/>
      <c r="AO1064" s="37"/>
      <c r="AP1064" s="37"/>
      <c r="AQ1064" s="37"/>
      <c r="AR1064" s="37"/>
      <c r="AS1064" s="37"/>
      <c r="AT1064" s="37"/>
      <c r="AU1064" s="37"/>
      <c r="AV1064" s="37"/>
      <c r="AW1064" s="37"/>
      <c r="AX1064" s="37"/>
      <c r="AY1064" s="37"/>
      <c r="AZ1064" s="37"/>
      <c r="BA1064" s="37"/>
      <c r="BB1064" s="37"/>
      <c r="BC1064" s="37"/>
      <c r="BD1064" s="37"/>
      <c r="BE1064" s="37"/>
      <c r="BF1064" s="37"/>
      <c r="BG1064" s="37"/>
      <c r="BH1064" s="37"/>
      <c r="BI1064" s="37"/>
      <c r="BJ1064" s="37"/>
      <c r="BK1064" s="37"/>
      <c r="BL1064" s="37"/>
      <c r="BM1064" s="37"/>
      <c r="BN1064" s="37"/>
      <c r="BO1064" s="37"/>
      <c r="BP1064" s="37"/>
      <c r="BQ1064" s="37"/>
      <c r="BR1064" s="37"/>
      <c r="BS1064" s="41"/>
    </row>
    <row r="1065" spans="1:71" x14ac:dyDescent="0.2">
      <c r="A1065" s="40" t="str">
        <f t="shared" si="26"/>
        <v/>
      </c>
      <c r="B1065" s="40"/>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s="37"/>
      <c r="BC1065"/>
      <c r="BD1065"/>
      <c r="BE1065"/>
      <c r="BF1065"/>
      <c r="BG1065"/>
      <c r="BH1065"/>
      <c r="BI1065"/>
      <c r="BJ1065"/>
      <c r="BK1065"/>
      <c r="BL1065"/>
      <c r="BM1065"/>
      <c r="BN1065"/>
      <c r="BO1065"/>
      <c r="BP1065"/>
      <c r="BQ1065"/>
      <c r="BR1065"/>
      <c r="BS1065" s="41"/>
    </row>
    <row r="1066" spans="1:71" x14ac:dyDescent="0.2">
      <c r="A1066" s="40" t="str">
        <f t="shared" si="26"/>
        <v/>
      </c>
      <c r="B1066" s="40"/>
      <c r="C1066"/>
      <c r="D1066"/>
      <c r="E1066"/>
      <c r="F1066"/>
      <c r="G1066"/>
      <c r="H1066"/>
      <c r="I1066"/>
      <c r="J1066"/>
      <c r="K1066"/>
      <c r="L1066"/>
      <c r="M1066"/>
      <c r="N1066"/>
      <c r="O1066"/>
      <c r="P1066"/>
      <c r="Q1066"/>
      <c r="R1066"/>
      <c r="S1066"/>
      <c r="T1066"/>
      <c r="U1066"/>
      <c r="V1066"/>
      <c r="W1066"/>
      <c r="X1066"/>
      <c r="Y1066"/>
      <c r="Z1066"/>
      <c r="AA1066"/>
      <c r="AB1066"/>
      <c r="AC1066"/>
      <c r="AD1066"/>
      <c r="AE1066"/>
      <c r="AF1066" s="37"/>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s="41"/>
    </row>
    <row r="1067" spans="1:71" x14ac:dyDescent="0.2">
      <c r="A1067" s="40" t="str">
        <f t="shared" si="26"/>
        <v/>
      </c>
      <c r="B1067" s="40"/>
      <c r="C1067"/>
      <c r="D1067"/>
      <c r="E1067"/>
      <c r="F1067"/>
      <c r="G1067"/>
      <c r="H1067"/>
      <c r="I1067"/>
      <c r="J1067"/>
      <c r="K1067"/>
      <c r="L1067" s="37"/>
      <c r="M1067"/>
      <c r="N1067"/>
      <c r="O1067"/>
      <c r="P1067"/>
      <c r="Q1067" s="37"/>
      <c r="R1067"/>
      <c r="S1067"/>
      <c r="T1067"/>
      <c r="U1067"/>
      <c r="V1067"/>
      <c r="W1067" s="37"/>
      <c r="X1067"/>
      <c r="Y1067"/>
      <c r="Z1067"/>
      <c r="AA1067"/>
      <c r="AB1067"/>
      <c r="AC1067" s="37"/>
      <c r="AD1067"/>
      <c r="AE1067"/>
      <c r="AF1067"/>
      <c r="AG1067"/>
      <c r="AH1067"/>
      <c r="AI1067"/>
      <c r="AJ1067"/>
      <c r="AK1067"/>
      <c r="AL1067"/>
      <c r="AM1067"/>
      <c r="AN1067"/>
      <c r="AO1067"/>
      <c r="AP1067"/>
      <c r="AQ1067"/>
      <c r="AR1067"/>
      <c r="AS1067"/>
      <c r="AT1067"/>
      <c r="AU1067"/>
      <c r="AV1067"/>
      <c r="AW1067" s="37"/>
      <c r="AX1067"/>
      <c r="AY1067"/>
      <c r="AZ1067" s="37"/>
      <c r="BA1067"/>
      <c r="BB1067"/>
      <c r="BC1067" s="37"/>
      <c r="BD1067"/>
      <c r="BE1067" s="37"/>
      <c r="BF1067" s="37"/>
      <c r="BG1067"/>
      <c r="BH1067"/>
      <c r="BI1067"/>
      <c r="BJ1067"/>
      <c r="BK1067" s="37"/>
      <c r="BL1067"/>
      <c r="BM1067"/>
      <c r="BN1067"/>
      <c r="BO1067"/>
      <c r="BP1067"/>
      <c r="BQ1067"/>
      <c r="BR1067" s="37"/>
      <c r="BS1067" s="41"/>
    </row>
    <row r="1068" spans="1:71" x14ac:dyDescent="0.2">
      <c r="A1068" s="40" t="str">
        <f t="shared" si="26"/>
        <v/>
      </c>
      <c r="B1068" s="40"/>
      <c r="C1068"/>
      <c r="D1068"/>
      <c r="E1068"/>
      <c r="F1068"/>
      <c r="G1068"/>
      <c r="H1068"/>
      <c r="I1068"/>
      <c r="J1068"/>
      <c r="K1068" s="37"/>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s="37"/>
      <c r="BE1068"/>
      <c r="BF1068"/>
      <c r="BG1068"/>
      <c r="BH1068"/>
      <c r="BI1068"/>
      <c r="BJ1068"/>
      <c r="BK1068"/>
      <c r="BL1068"/>
      <c r="BM1068" s="37"/>
      <c r="BN1068"/>
      <c r="BO1068"/>
      <c r="BP1068"/>
      <c r="BQ1068"/>
      <c r="BR1068"/>
      <c r="BS1068" s="41"/>
    </row>
    <row r="1069" spans="1:71" x14ac:dyDescent="0.2">
      <c r="A1069" s="40" t="str">
        <f t="shared" si="26"/>
        <v/>
      </c>
      <c r="B1069" s="40"/>
      <c r="C1069"/>
      <c r="D1069"/>
      <c r="E1069"/>
      <c r="F1069" s="37"/>
      <c r="G1069" s="37"/>
      <c r="H1069" s="37"/>
      <c r="I1069" s="37"/>
      <c r="J1069" s="37"/>
      <c r="K1069" s="37"/>
      <c r="L1069" s="37"/>
      <c r="M1069" s="37"/>
      <c r="N1069" s="37"/>
      <c r="O1069"/>
      <c r="P1069"/>
      <c r="Q1069"/>
      <c r="R1069" s="37"/>
      <c r="S1069" s="37"/>
      <c r="T1069" s="37"/>
      <c r="U1069"/>
      <c r="V1069" s="37"/>
      <c r="W1069"/>
      <c r="X1069" s="37"/>
      <c r="Y1069"/>
      <c r="Z1069" s="37"/>
      <c r="AA1069"/>
      <c r="AB1069"/>
      <c r="AC1069" s="37"/>
      <c r="AD1069" s="37"/>
      <c r="AE1069"/>
      <c r="AF1069" s="37"/>
      <c r="AG1069" s="37"/>
      <c r="AH1069" s="37"/>
      <c r="AI1069" s="37"/>
      <c r="AJ1069" s="37"/>
      <c r="AK1069" s="37"/>
      <c r="AL1069" s="37"/>
      <c r="AM1069" s="37"/>
      <c r="AN1069" s="37"/>
      <c r="AO1069" s="37"/>
      <c r="AP1069" s="37"/>
      <c r="AQ1069" s="37"/>
      <c r="AR1069" s="37"/>
      <c r="AS1069" s="37"/>
      <c r="AT1069" s="37"/>
      <c r="AU1069" s="37"/>
      <c r="AV1069" s="37"/>
      <c r="AW1069" s="37"/>
      <c r="AX1069" s="37"/>
      <c r="AY1069" s="37"/>
      <c r="AZ1069" s="37"/>
      <c r="BA1069" s="37"/>
      <c r="BB1069" s="37"/>
      <c r="BC1069" s="37"/>
      <c r="BD1069" s="37"/>
      <c r="BE1069" s="37"/>
      <c r="BF1069" s="37"/>
      <c r="BG1069" s="37"/>
      <c r="BH1069" s="37"/>
      <c r="BI1069" s="37"/>
      <c r="BJ1069" s="37"/>
      <c r="BK1069" s="37"/>
      <c r="BL1069" s="37"/>
      <c r="BM1069" s="37"/>
      <c r="BN1069"/>
      <c r="BO1069"/>
      <c r="BP1069"/>
      <c r="BQ1069"/>
      <c r="BR1069" s="37"/>
      <c r="BS1069" s="41"/>
    </row>
    <row r="1070" spans="1:71" x14ac:dyDescent="0.2">
      <c r="A1070" s="40" t="str">
        <f t="shared" si="26"/>
        <v/>
      </c>
      <c r="B1070" s="4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s="37"/>
      <c r="AJ1070"/>
      <c r="AK1070"/>
      <c r="AL1070" s="37"/>
      <c r="AM1070"/>
      <c r="AN1070"/>
      <c r="AO1070"/>
      <c r="AP1070"/>
      <c r="AQ1070"/>
      <c r="AR1070"/>
      <c r="AS1070"/>
      <c r="AT1070"/>
      <c r="AU1070"/>
      <c r="AV1070"/>
      <c r="AW1070"/>
      <c r="AX1070"/>
      <c r="AY1070"/>
      <c r="AZ1070"/>
      <c r="BA1070"/>
      <c r="BB1070"/>
      <c r="BC1070"/>
      <c r="BD1070" s="37"/>
      <c r="BE1070"/>
      <c r="BF1070"/>
      <c r="BG1070" s="37"/>
      <c r="BH1070"/>
      <c r="BI1070"/>
      <c r="BJ1070" s="37"/>
      <c r="BK1070"/>
      <c r="BL1070"/>
      <c r="BM1070" s="37"/>
      <c r="BN1070"/>
      <c r="BO1070"/>
      <c r="BP1070"/>
      <c r="BQ1070"/>
      <c r="BR1070"/>
      <c r="BS1070" s="41"/>
    </row>
    <row r="1071" spans="1:71" x14ac:dyDescent="0.2">
      <c r="A1071" s="40" t="str">
        <f t="shared" si="26"/>
        <v/>
      </c>
      <c r="B1071" s="40"/>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s="37"/>
      <c r="BC1071"/>
      <c r="BD1071"/>
      <c r="BE1071"/>
      <c r="BF1071"/>
      <c r="BG1071"/>
      <c r="BH1071"/>
      <c r="BI1071"/>
      <c r="BJ1071"/>
      <c r="BK1071" s="37"/>
      <c r="BL1071"/>
      <c r="BM1071"/>
      <c r="BN1071"/>
      <c r="BO1071"/>
      <c r="BP1071"/>
      <c r="BQ1071"/>
      <c r="BR1071"/>
      <c r="BS1071" s="41"/>
    </row>
    <row r="1072" spans="1:71" x14ac:dyDescent="0.2">
      <c r="A1072" s="40" t="str">
        <f t="shared" si="26"/>
        <v/>
      </c>
      <c r="B1072" s="40"/>
      <c r="C1072"/>
      <c r="D1072"/>
      <c r="E1072"/>
      <c r="F1072"/>
      <c r="G1072"/>
      <c r="H1072"/>
      <c r="I1072" s="37"/>
      <c r="J1072"/>
      <c r="K1072"/>
      <c r="L1072"/>
      <c r="M1072"/>
      <c r="N1072"/>
      <c r="O1072"/>
      <c r="P1072"/>
      <c r="Q1072"/>
      <c r="R1072"/>
      <c r="S1072"/>
      <c r="T1072"/>
      <c r="U1072"/>
      <c r="V1072"/>
      <c r="W1072" s="37"/>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s="37"/>
      <c r="BD1072"/>
      <c r="BE1072"/>
      <c r="BF1072"/>
      <c r="BG1072"/>
      <c r="BH1072"/>
      <c r="BI1072"/>
      <c r="BJ1072"/>
      <c r="BK1072"/>
      <c r="BL1072"/>
      <c r="BM1072"/>
      <c r="BN1072"/>
      <c r="BO1072"/>
      <c r="BP1072"/>
      <c r="BQ1072"/>
      <c r="BR1072" s="37"/>
      <c r="BS1072" s="41"/>
    </row>
    <row r="1073" spans="1:71" x14ac:dyDescent="0.2">
      <c r="A1073" s="40" t="str">
        <f t="shared" si="26"/>
        <v/>
      </c>
      <c r="B1073" s="40"/>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s="41"/>
    </row>
    <row r="1074" spans="1:71" x14ac:dyDescent="0.2">
      <c r="A1074" s="40" t="str">
        <f t="shared" si="26"/>
        <v/>
      </c>
      <c r="B1074" s="40"/>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s="41"/>
    </row>
    <row r="1075" spans="1:71" x14ac:dyDescent="0.2">
      <c r="A1075" s="40" t="str">
        <f t="shared" si="26"/>
        <v/>
      </c>
      <c r="B1075" s="40"/>
      <c r="C1075"/>
      <c r="D1075"/>
      <c r="E1075"/>
      <c r="F1075"/>
      <c r="G1075"/>
      <c r="H1075" s="37"/>
      <c r="I1075"/>
      <c r="J1075"/>
      <c r="K1075"/>
      <c r="L1075"/>
      <c r="M1075" s="37"/>
      <c r="N1075"/>
      <c r="O1075"/>
      <c r="P1075"/>
      <c r="Q1075"/>
      <c r="R1075"/>
      <c r="S1075"/>
      <c r="T1075"/>
      <c r="U1075"/>
      <c r="V1075"/>
      <c r="W1075"/>
      <c r="X1075" s="37"/>
      <c r="Y1075"/>
      <c r="Z1075"/>
      <c r="AA1075"/>
      <c r="AB1075"/>
      <c r="AC1075"/>
      <c r="AD1075"/>
      <c r="AE1075"/>
      <c r="AF1075"/>
      <c r="AG1075"/>
      <c r="AH1075"/>
      <c r="AI1075"/>
      <c r="AJ1075"/>
      <c r="AK1075"/>
      <c r="AL1075"/>
      <c r="AM1075"/>
      <c r="AN1075"/>
      <c r="AO1075"/>
      <c r="AP1075" s="37"/>
      <c r="AQ1075"/>
      <c r="AR1075"/>
      <c r="AS1075" s="37"/>
      <c r="AT1075"/>
      <c r="AU1075"/>
      <c r="AV1075"/>
      <c r="AW1075"/>
      <c r="AX1075"/>
      <c r="AY1075"/>
      <c r="AZ1075"/>
      <c r="BA1075"/>
      <c r="BB1075"/>
      <c r="BC1075"/>
      <c r="BD1075"/>
      <c r="BE1075"/>
      <c r="BF1075"/>
      <c r="BG1075" s="37"/>
      <c r="BH1075"/>
      <c r="BI1075"/>
      <c r="BJ1075"/>
      <c r="BK1075"/>
      <c r="BL1075"/>
      <c r="BM1075" s="37"/>
      <c r="BN1075"/>
      <c r="BO1075"/>
      <c r="BP1075"/>
      <c r="BQ1075"/>
      <c r="BR1075"/>
      <c r="BS1075" s="41"/>
    </row>
    <row r="1076" spans="1:71" x14ac:dyDescent="0.2">
      <c r="A1076" s="40" t="str">
        <f t="shared" si="26"/>
        <v/>
      </c>
      <c r="B1076" s="40"/>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s="37"/>
      <c r="AV1076"/>
      <c r="AW1076"/>
      <c r="AX1076"/>
      <c r="AY1076"/>
      <c r="AZ1076"/>
      <c r="BA1076"/>
      <c r="BB1076"/>
      <c r="BC1076"/>
      <c r="BD1076"/>
      <c r="BE1076"/>
      <c r="BF1076"/>
      <c r="BG1076"/>
      <c r="BH1076"/>
      <c r="BI1076"/>
      <c r="BJ1076"/>
      <c r="BK1076"/>
      <c r="BL1076"/>
      <c r="BM1076"/>
      <c r="BN1076"/>
      <c r="BO1076"/>
      <c r="BP1076"/>
      <c r="BQ1076"/>
      <c r="BR1076"/>
      <c r="BS1076" s="41"/>
    </row>
    <row r="1077" spans="1:71" x14ac:dyDescent="0.2">
      <c r="A1077" s="40" t="str">
        <f t="shared" si="26"/>
        <v/>
      </c>
      <c r="B1077" s="40"/>
      <c r="C1077"/>
      <c r="D1077" s="37"/>
      <c r="E1077" s="37"/>
      <c r="F1077" s="37"/>
      <c r="G1077" s="37"/>
      <c r="H1077" s="37"/>
      <c r="I1077" s="37"/>
      <c r="J1077" s="37"/>
      <c r="K1077" s="37"/>
      <c r="L1077" s="37"/>
      <c r="M1077" s="37"/>
      <c r="N1077" s="37"/>
      <c r="O1077" s="37"/>
      <c r="P1077" s="37"/>
      <c r="Q1077" s="37"/>
      <c r="R1077" s="37"/>
      <c r="S1077" s="37"/>
      <c r="T1077" s="37"/>
      <c r="U1077" s="37"/>
      <c r="V1077" s="37"/>
      <c r="W1077" s="37"/>
      <c r="X1077" s="37"/>
      <c r="Y1077" s="37"/>
      <c r="Z1077" s="37"/>
      <c r="AA1077" s="37"/>
      <c r="AB1077" s="37"/>
      <c r="AC1077" s="37"/>
      <c r="AD1077" s="37"/>
      <c r="AE1077" s="37"/>
      <c r="AF1077" s="37"/>
      <c r="AG1077" s="37"/>
      <c r="AH1077" s="37"/>
      <c r="AI1077" s="37"/>
      <c r="AJ1077" s="37"/>
      <c r="AK1077" s="37"/>
      <c r="AL1077" s="37"/>
      <c r="AM1077" s="37"/>
      <c r="AN1077" s="37"/>
      <c r="AO1077" s="37"/>
      <c r="AP1077" s="37"/>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41"/>
    </row>
    <row r="1078" spans="1:71" x14ac:dyDescent="0.2">
      <c r="A1078" s="40" t="str">
        <f t="shared" si="26"/>
        <v/>
      </c>
      <c r="B1078" s="40"/>
      <c r="C1078" s="40"/>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s="41"/>
    </row>
    <row r="1079" spans="1:71" x14ac:dyDescent="0.2">
      <c r="A1079" s="40" t="str">
        <f t="shared" si="26"/>
        <v/>
      </c>
      <c r="B1079" s="40"/>
      <c r="C1079" s="40"/>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s="41"/>
    </row>
    <row r="1080" spans="1:71" x14ac:dyDescent="0.2">
      <c r="A1080" s="40" t="str">
        <f t="shared" si="26"/>
        <v/>
      </c>
      <c r="B1080" s="40"/>
      <c r="C1080" s="4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s="41"/>
    </row>
    <row r="1081" spans="1:71" x14ac:dyDescent="0.2">
      <c r="A1081" s="40" t="str">
        <f t="shared" si="26"/>
        <v/>
      </c>
      <c r="B1081" s="40"/>
      <c r="C1081" s="40"/>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s="41"/>
    </row>
    <row r="1082" spans="1:71" x14ac:dyDescent="0.2">
      <c r="A1082" s="40" t="str">
        <f t="shared" si="26"/>
        <v/>
      </c>
      <c r="B1082" s="40"/>
      <c r="C1082" s="40"/>
      <c r="D1082" s="37"/>
      <c r="E1082" s="37"/>
      <c r="F1082" s="37"/>
      <c r="G1082" s="37"/>
      <c r="H1082" s="37"/>
      <c r="I1082" s="37"/>
      <c r="J1082" s="37"/>
      <c r="K1082" s="37"/>
      <c r="L1082" s="37"/>
      <c r="M1082" s="37"/>
      <c r="N1082" s="37"/>
      <c r="O1082" s="37"/>
      <c r="P1082" s="37"/>
      <c r="Q1082" s="37"/>
      <c r="R1082" s="37"/>
      <c r="S1082" s="37"/>
      <c r="T1082" s="37"/>
      <c r="U1082" s="37"/>
      <c r="V1082" s="37"/>
      <c r="W1082" s="37"/>
      <c r="X1082" s="37"/>
      <c r="Y1082" s="37"/>
      <c r="Z1082" s="37"/>
      <c r="AA1082" s="37"/>
      <c r="AB1082" s="37"/>
      <c r="AC1082" s="37"/>
      <c r="AD1082" s="37"/>
      <c r="AE1082" s="37"/>
      <c r="AF1082" s="37"/>
      <c r="AG1082" s="37"/>
      <c r="AH1082" s="37"/>
      <c r="AI1082" s="37"/>
      <c r="AJ1082" s="37"/>
      <c r="AK1082" s="37"/>
      <c r="AL1082" s="37"/>
      <c r="AM1082" s="37"/>
      <c r="AN1082" s="37"/>
      <c r="AO1082" s="37"/>
      <c r="AP1082" s="37"/>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41"/>
    </row>
    <row r="1083" spans="1:71" x14ac:dyDescent="0.2">
      <c r="A1083" s="40" t="str">
        <f t="shared" si="26"/>
        <v/>
      </c>
      <c r="B1083" s="40"/>
      <c r="C1083" s="40"/>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row>
    <row r="1084" spans="1:71" x14ac:dyDescent="0.2">
      <c r="A1084" s="40" t="str">
        <f>B1084&amp;C1084</f>
        <v/>
      </c>
      <c r="B1084" s="40"/>
      <c r="C1084" s="40"/>
      <c r="D1084" s="41"/>
      <c r="E1084" s="41"/>
      <c r="F1084" s="41"/>
      <c r="G1084" s="41"/>
      <c r="H1084" s="41"/>
      <c r="I1084" s="41"/>
      <c r="J1084" s="41"/>
      <c r="K1084" s="41"/>
      <c r="L1084" s="41"/>
      <c r="M1084" s="41"/>
      <c r="N1084" s="41"/>
      <c r="O1084" s="41"/>
      <c r="P1084" s="41"/>
      <c r="Q1084" s="41"/>
      <c r="R1084" s="41"/>
      <c r="S1084" s="41"/>
      <c r="T1084" s="41"/>
      <c r="U1084" s="41"/>
      <c r="V1084" s="41"/>
      <c r="W1084" s="41"/>
      <c r="X1084" s="41"/>
      <c r="Y1084" s="41"/>
      <c r="Z1084" s="41"/>
      <c r="AA1084" s="41"/>
      <c r="AB1084" s="41"/>
      <c r="AC1084" s="41"/>
      <c r="AD1084" s="41"/>
      <c r="AE1084" s="41"/>
      <c r="AF1084" s="41"/>
      <c r="AG1084" s="41"/>
      <c r="AH1084" s="41"/>
      <c r="AI1084" s="41"/>
      <c r="AJ1084" s="41"/>
      <c r="AK1084" s="41"/>
      <c r="AL1084" s="41"/>
      <c r="AM1084" s="41"/>
      <c r="AN1084" s="41"/>
      <c r="AO1084" s="41"/>
      <c r="AP1084" s="41"/>
      <c r="AQ1084" s="41"/>
      <c r="AR1084" s="41"/>
      <c r="AS1084" s="41"/>
      <c r="AT1084" s="41"/>
      <c r="AU1084" s="41"/>
      <c r="AV1084" s="41"/>
      <c r="AW1084" s="41"/>
      <c r="AX1084" s="41"/>
      <c r="AY1084" s="41"/>
      <c r="AZ1084" s="41"/>
      <c r="BA1084" s="41"/>
      <c r="BB1084" s="41"/>
      <c r="BC1084" s="41"/>
      <c r="BD1084" s="41"/>
      <c r="BE1084" s="41"/>
      <c r="BF1084" s="41"/>
      <c r="BG1084" s="41"/>
      <c r="BH1084" s="41"/>
      <c r="BI1084" s="41"/>
      <c r="BJ1084" s="41"/>
      <c r="BK1084" s="41"/>
      <c r="BL1084" s="41"/>
      <c r="BM1084" s="41"/>
      <c r="BN1084" s="41"/>
      <c r="BO1084" s="41"/>
      <c r="BP1084" s="41"/>
      <c r="BQ1084" s="41"/>
      <c r="BR1084" s="41"/>
      <c r="BS1084" s="41"/>
    </row>
    <row r="1085" spans="1:71" x14ac:dyDescent="0.2">
      <c r="A1085" s="40" t="str">
        <f t="shared" ref="A1085:A1148" si="27">B1085&amp;C1085</f>
        <v/>
      </c>
      <c r="B1085" s="40"/>
      <c r="C1085" s="40"/>
      <c r="D1085" s="41"/>
      <c r="E1085" s="41"/>
      <c r="F1085" s="41"/>
      <c r="G1085" s="41"/>
      <c r="H1085" s="41"/>
      <c r="I1085" s="41"/>
      <c r="J1085" s="41"/>
      <c r="K1085" s="41"/>
      <c r="L1085" s="41"/>
      <c r="M1085" s="41"/>
      <c r="N1085" s="41"/>
      <c r="O1085" s="41"/>
      <c r="P1085" s="41"/>
      <c r="Q1085" s="41"/>
      <c r="R1085" s="41"/>
      <c r="S1085" s="41"/>
      <c r="T1085" s="41"/>
      <c r="U1085" s="41"/>
      <c r="V1085" s="41"/>
      <c r="W1085" s="41"/>
      <c r="X1085" s="41"/>
      <c r="Y1085" s="41"/>
      <c r="Z1085" s="41"/>
      <c r="AA1085" s="41"/>
      <c r="AB1085" s="41"/>
      <c r="AC1085" s="41"/>
      <c r="AD1085" s="41"/>
      <c r="AE1085" s="41"/>
      <c r="AF1085" s="41"/>
      <c r="AG1085" s="41"/>
      <c r="AH1085" s="41"/>
      <c r="AI1085" s="41"/>
      <c r="AJ1085" s="41"/>
      <c r="AK1085" s="41"/>
      <c r="AL1085" s="41"/>
      <c r="AM1085" s="41"/>
      <c r="AN1085" s="41"/>
      <c r="AO1085" s="41"/>
      <c r="AP1085" s="41"/>
      <c r="AQ1085" s="41"/>
      <c r="AR1085" s="41"/>
      <c r="AS1085" s="41"/>
      <c r="AT1085" s="41"/>
      <c r="AU1085" s="41"/>
      <c r="AV1085" s="41"/>
      <c r="AW1085" s="41"/>
      <c r="AX1085" s="41"/>
      <c r="AY1085" s="41"/>
      <c r="AZ1085" s="41"/>
      <c r="BA1085" s="41"/>
      <c r="BB1085" s="41"/>
      <c r="BC1085" s="41"/>
      <c r="BD1085" s="41"/>
      <c r="BE1085" s="41"/>
      <c r="BF1085" s="41"/>
      <c r="BG1085" s="41"/>
      <c r="BH1085" s="41"/>
      <c r="BI1085" s="41"/>
      <c r="BJ1085" s="41"/>
      <c r="BK1085" s="41"/>
      <c r="BL1085" s="41"/>
      <c r="BM1085" s="41"/>
      <c r="BN1085" s="41"/>
      <c r="BO1085" s="41"/>
      <c r="BP1085" s="41"/>
      <c r="BQ1085" s="41"/>
      <c r="BR1085" s="41"/>
      <c r="BS1085" s="41"/>
    </row>
    <row r="1086" spans="1:71" x14ac:dyDescent="0.2">
      <c r="A1086" s="40" t="str">
        <f t="shared" si="27"/>
        <v/>
      </c>
      <c r="B1086" s="40"/>
      <c r="C1086" s="40"/>
      <c r="D1086" s="41"/>
      <c r="E1086" s="41"/>
      <c r="F1086" s="41"/>
      <c r="G1086" s="41"/>
      <c r="H1086" s="41"/>
      <c r="I1086" s="41"/>
      <c r="J1086" s="41"/>
      <c r="K1086" s="41"/>
      <c r="L1086" s="41"/>
      <c r="M1086" s="41"/>
      <c r="N1086" s="41"/>
      <c r="O1086" s="41"/>
      <c r="P1086" s="41"/>
      <c r="Q1086" s="41"/>
      <c r="R1086" s="41"/>
      <c r="S1086" s="41"/>
      <c r="T1086" s="41"/>
      <c r="U1086" s="41"/>
      <c r="V1086" s="41"/>
      <c r="W1086" s="41"/>
      <c r="X1086" s="41"/>
      <c r="Y1086" s="41"/>
      <c r="Z1086" s="41"/>
      <c r="AA1086" s="41"/>
      <c r="AB1086" s="41"/>
      <c r="AC1086" s="41"/>
      <c r="AD1086" s="41"/>
      <c r="AE1086" s="41"/>
      <c r="AF1086" s="41"/>
      <c r="AG1086" s="41"/>
      <c r="AH1086" s="41"/>
      <c r="AI1086" s="41"/>
      <c r="AJ1086" s="41"/>
      <c r="AK1086" s="41"/>
      <c r="AL1086" s="41"/>
      <c r="AM1086" s="41"/>
      <c r="AN1086" s="41"/>
      <c r="AO1086" s="41"/>
      <c r="AP1086" s="41"/>
      <c r="AQ1086" s="41"/>
      <c r="AR1086" s="41"/>
      <c r="AS1086" s="41"/>
      <c r="AT1086" s="41"/>
      <c r="AU1086" s="41"/>
      <c r="AV1086" s="41"/>
      <c r="AW1086" s="41"/>
      <c r="AX1086" s="41"/>
      <c r="AY1086" s="41"/>
      <c r="AZ1086" s="41"/>
      <c r="BA1086" s="41"/>
      <c r="BB1086" s="41"/>
      <c r="BC1086" s="41"/>
      <c r="BD1086" s="41"/>
      <c r="BE1086" s="41"/>
      <c r="BF1086" s="41"/>
      <c r="BG1086" s="41"/>
      <c r="BH1086" s="41"/>
      <c r="BI1086" s="41"/>
      <c r="BJ1086" s="41"/>
      <c r="BK1086" s="41"/>
      <c r="BL1086" s="41"/>
      <c r="BM1086" s="41"/>
      <c r="BN1086" s="41"/>
      <c r="BO1086" s="41"/>
      <c r="BP1086" s="41"/>
      <c r="BQ1086" s="41"/>
      <c r="BR1086" s="41"/>
      <c r="BS1086" s="41"/>
    </row>
    <row r="1087" spans="1:71" x14ac:dyDescent="0.2">
      <c r="A1087" s="40" t="str">
        <f t="shared" si="27"/>
        <v/>
      </c>
      <c r="B1087" s="40"/>
      <c r="C1087" s="40"/>
      <c r="D1087" s="41"/>
      <c r="E1087" s="41"/>
      <c r="F1087" s="41"/>
      <c r="G1087" s="41"/>
      <c r="H1087" s="41"/>
      <c r="I1087" s="41"/>
      <c r="J1087" s="41"/>
      <c r="K1087" s="41"/>
      <c r="L1087" s="41"/>
      <c r="M1087" s="41"/>
      <c r="N1087" s="41"/>
      <c r="O1087" s="41"/>
      <c r="P1087" s="41"/>
      <c r="Q1087" s="41"/>
      <c r="R1087" s="41"/>
      <c r="S1087" s="41"/>
      <c r="T1087" s="41"/>
      <c r="U1087" s="41"/>
      <c r="V1087" s="41"/>
      <c r="W1087" s="41"/>
      <c r="X1087" s="41"/>
      <c r="Y1087" s="41"/>
      <c r="Z1087" s="41"/>
      <c r="AA1087" s="41"/>
      <c r="AB1087" s="41"/>
      <c r="AC1087" s="41"/>
      <c r="AD1087" s="41"/>
      <c r="AE1087" s="41"/>
      <c r="AF1087" s="41"/>
      <c r="AG1087" s="41"/>
      <c r="AH1087" s="41"/>
      <c r="AI1087" s="41"/>
      <c r="AJ1087" s="41"/>
      <c r="AK1087" s="41"/>
      <c r="AL1087" s="41"/>
      <c r="AM1087" s="41"/>
      <c r="AN1087" s="41"/>
      <c r="AO1087" s="41"/>
      <c r="AP1087" s="41"/>
      <c r="AQ1087" s="41"/>
      <c r="AR1087" s="41"/>
      <c r="AS1087" s="41"/>
      <c r="AT1087" s="41"/>
      <c r="AU1087" s="41"/>
      <c r="AV1087" s="41"/>
      <c r="AW1087" s="41"/>
      <c r="AX1087" s="41"/>
      <c r="AY1087" s="41"/>
      <c r="AZ1087" s="41"/>
      <c r="BA1087" s="41"/>
      <c r="BB1087" s="41"/>
      <c r="BC1087" s="41"/>
      <c r="BD1087" s="41"/>
      <c r="BE1087" s="41"/>
      <c r="BF1087" s="41"/>
      <c r="BG1087" s="41"/>
      <c r="BH1087" s="41"/>
      <c r="BI1087" s="41"/>
      <c r="BJ1087" s="41"/>
      <c r="BK1087" s="41"/>
      <c r="BL1087" s="41"/>
      <c r="BM1087" s="41"/>
      <c r="BN1087" s="41"/>
      <c r="BO1087" s="41"/>
      <c r="BP1087" s="41"/>
      <c r="BQ1087" s="41"/>
      <c r="BR1087" s="41"/>
      <c r="BS1087" s="41"/>
    </row>
    <row r="1088" spans="1:71" x14ac:dyDescent="0.2">
      <c r="A1088" s="40" t="str">
        <f t="shared" si="27"/>
        <v/>
      </c>
      <c r="B1088" s="40"/>
      <c r="C1088" s="40"/>
      <c r="D1088" s="41"/>
      <c r="E1088" s="41"/>
      <c r="F1088" s="41"/>
      <c r="G1088" s="41"/>
      <c r="H1088" s="41"/>
      <c r="I1088" s="41"/>
      <c r="J1088" s="41"/>
      <c r="K1088" s="41"/>
      <c r="L1088" s="41"/>
      <c r="M1088" s="41"/>
      <c r="N1088" s="41"/>
      <c r="O1088" s="41"/>
      <c r="P1088" s="41"/>
      <c r="Q1088" s="41"/>
      <c r="R1088" s="41"/>
      <c r="S1088" s="41"/>
      <c r="T1088" s="41"/>
      <c r="U1088" s="41"/>
      <c r="V1088" s="41"/>
      <c r="W1088" s="41"/>
      <c r="X1088" s="41"/>
      <c r="Y1088" s="41"/>
      <c r="Z1088" s="41"/>
      <c r="AA1088" s="41"/>
      <c r="AB1088" s="41"/>
      <c r="AC1088" s="41"/>
      <c r="AD1088" s="41"/>
      <c r="AE1088" s="41"/>
      <c r="AF1088" s="41"/>
      <c r="AG1088" s="41"/>
      <c r="AH1088" s="41"/>
      <c r="AI1088" s="41"/>
      <c r="AJ1088" s="41"/>
      <c r="AK1088" s="41"/>
      <c r="AL1088" s="41"/>
      <c r="AM1088" s="41"/>
      <c r="AN1088" s="41"/>
      <c r="AO1088" s="41"/>
      <c r="AP1088" s="41"/>
      <c r="AQ1088" s="41"/>
      <c r="AR1088" s="41"/>
      <c r="AS1088" s="41"/>
      <c r="AT1088" s="41"/>
      <c r="AU1088" s="41"/>
      <c r="AV1088" s="41"/>
      <c r="AW1088" s="41"/>
      <c r="AX1088" s="41"/>
      <c r="AY1088" s="41"/>
      <c r="AZ1088" s="41"/>
      <c r="BA1088" s="41"/>
      <c r="BB1088" s="41"/>
      <c r="BC1088" s="41"/>
      <c r="BD1088" s="41"/>
      <c r="BE1088" s="41"/>
      <c r="BF1088" s="41"/>
      <c r="BG1088" s="41"/>
      <c r="BH1088" s="41"/>
      <c r="BI1088" s="41"/>
      <c r="BJ1088" s="41"/>
      <c r="BK1088" s="41"/>
      <c r="BL1088" s="41"/>
      <c r="BM1088" s="41"/>
      <c r="BN1088" s="41"/>
      <c r="BO1088" s="41"/>
      <c r="BP1088" s="41"/>
      <c r="BQ1088" s="41"/>
      <c r="BR1088" s="41"/>
      <c r="BS1088" s="41"/>
    </row>
    <row r="1089" spans="1:71" x14ac:dyDescent="0.2">
      <c r="A1089" s="40" t="str">
        <f t="shared" si="27"/>
        <v/>
      </c>
      <c r="B1089" s="40"/>
      <c r="C1089" s="40"/>
      <c r="D1089" s="41"/>
      <c r="E1089" s="41"/>
      <c r="F1089" s="41"/>
      <c r="G1089" s="41"/>
      <c r="H1089" s="41"/>
      <c r="I1089" s="41"/>
      <c r="J1089" s="41"/>
      <c r="K1089" s="41"/>
      <c r="L1089" s="41"/>
      <c r="M1089" s="41"/>
      <c r="N1089" s="41"/>
      <c r="O1089" s="41"/>
      <c r="P1089" s="41"/>
      <c r="Q1089" s="41"/>
      <c r="R1089" s="41"/>
      <c r="S1089" s="41"/>
      <c r="T1089" s="41"/>
      <c r="U1089" s="41"/>
      <c r="V1089" s="41"/>
      <c r="W1089" s="41"/>
      <c r="X1089" s="41"/>
      <c r="Y1089" s="41"/>
      <c r="Z1089" s="41"/>
      <c r="AA1089" s="41"/>
      <c r="AB1089" s="41"/>
      <c r="AC1089" s="41"/>
      <c r="AD1089" s="41"/>
      <c r="AE1089" s="41"/>
      <c r="AF1089" s="41"/>
      <c r="AG1089" s="41"/>
      <c r="AH1089" s="41"/>
      <c r="AI1089" s="41"/>
      <c r="AJ1089" s="41"/>
      <c r="AK1089" s="41"/>
      <c r="AL1089" s="41"/>
      <c r="AM1089" s="41"/>
      <c r="AN1089" s="41"/>
      <c r="AO1089" s="41"/>
      <c r="AP1089" s="41"/>
      <c r="AQ1089" s="41"/>
      <c r="AR1089" s="41"/>
      <c r="AS1089" s="41"/>
      <c r="AT1089" s="41"/>
      <c r="AU1089" s="41"/>
      <c r="AV1089" s="41"/>
      <c r="AW1089" s="41"/>
      <c r="AX1089" s="41"/>
      <c r="AY1089" s="41"/>
      <c r="AZ1089" s="41"/>
      <c r="BA1089" s="41"/>
      <c r="BB1089" s="41"/>
      <c r="BC1089" s="41"/>
      <c r="BD1089" s="41"/>
      <c r="BE1089" s="41"/>
      <c r="BF1089" s="41"/>
      <c r="BG1089" s="41"/>
      <c r="BH1089" s="41"/>
      <c r="BI1089" s="41"/>
      <c r="BJ1089" s="41"/>
      <c r="BK1089" s="41"/>
      <c r="BL1089" s="41"/>
      <c r="BM1089" s="41"/>
      <c r="BN1089" s="41"/>
      <c r="BO1089" s="41"/>
      <c r="BP1089" s="41"/>
      <c r="BQ1089" s="41"/>
      <c r="BR1089" s="41"/>
      <c r="BS1089" s="41"/>
    </row>
    <row r="1090" spans="1:71" x14ac:dyDescent="0.2">
      <c r="A1090" s="40" t="str">
        <f t="shared" si="27"/>
        <v/>
      </c>
      <c r="B1090" s="40"/>
      <c r="C1090" s="40"/>
      <c r="D1090" s="41"/>
      <c r="E1090" s="41"/>
      <c r="F1090" s="41"/>
      <c r="G1090" s="41"/>
      <c r="H1090" s="41"/>
      <c r="I1090" s="41"/>
      <c r="J1090" s="41"/>
      <c r="K1090" s="41"/>
      <c r="L1090" s="41"/>
      <c r="M1090" s="41"/>
      <c r="N1090" s="41"/>
      <c r="O1090" s="41"/>
      <c r="P1090" s="41"/>
      <c r="Q1090" s="41"/>
      <c r="R1090" s="41"/>
      <c r="S1090" s="41"/>
      <c r="T1090" s="41"/>
      <c r="U1090" s="41"/>
      <c r="V1090" s="41"/>
      <c r="W1090" s="41"/>
      <c r="X1090" s="41"/>
      <c r="Y1090" s="41"/>
      <c r="Z1090" s="41"/>
      <c r="AA1090" s="41"/>
      <c r="AB1090" s="41"/>
      <c r="AC1090" s="41"/>
      <c r="AD1090" s="41"/>
      <c r="AE1090" s="41"/>
      <c r="AF1090" s="41"/>
      <c r="AG1090" s="41"/>
      <c r="AH1090" s="41"/>
      <c r="AI1090" s="41"/>
      <c r="AJ1090" s="41"/>
      <c r="AK1090" s="41"/>
      <c r="AL1090" s="41"/>
      <c r="AM1090" s="41"/>
      <c r="AN1090" s="41"/>
      <c r="AO1090" s="41"/>
      <c r="AP1090" s="41"/>
      <c r="AQ1090" s="41"/>
      <c r="AR1090" s="41"/>
      <c r="AS1090" s="41"/>
      <c r="AT1090" s="41"/>
      <c r="AU1090" s="41"/>
      <c r="AV1090" s="41"/>
      <c r="AW1090" s="41"/>
      <c r="AX1090" s="41"/>
      <c r="AY1090" s="41"/>
      <c r="AZ1090" s="41"/>
      <c r="BA1090" s="41"/>
      <c r="BB1090" s="41"/>
      <c r="BC1090" s="41"/>
      <c r="BD1090" s="41"/>
      <c r="BE1090" s="41"/>
      <c r="BF1090" s="41"/>
      <c r="BG1090" s="41"/>
      <c r="BH1090" s="41"/>
      <c r="BI1090" s="41"/>
      <c r="BJ1090" s="41"/>
      <c r="BK1090" s="41"/>
      <c r="BL1090" s="41"/>
      <c r="BM1090" s="41"/>
      <c r="BN1090" s="41"/>
      <c r="BO1090" s="41"/>
      <c r="BP1090" s="41"/>
      <c r="BQ1090" s="41"/>
      <c r="BR1090" s="41"/>
      <c r="BS1090" s="41"/>
    </row>
    <row r="1091" spans="1:71" x14ac:dyDescent="0.2">
      <c r="A1091" s="40" t="str">
        <f t="shared" si="27"/>
        <v/>
      </c>
      <c r="B1091" s="40"/>
      <c r="C1091" s="40"/>
      <c r="D1091" s="41"/>
      <c r="E1091" s="41"/>
      <c r="F1091" s="41"/>
      <c r="G1091" s="41"/>
      <c r="H1091" s="41"/>
      <c r="I1091" s="41"/>
      <c r="J1091" s="41"/>
      <c r="K1091" s="41"/>
      <c r="L1091" s="41"/>
      <c r="M1091" s="41"/>
      <c r="N1091" s="41"/>
      <c r="O1091" s="41"/>
      <c r="P1091" s="41"/>
      <c r="Q1091" s="41"/>
      <c r="R1091" s="41"/>
      <c r="S1091" s="41"/>
      <c r="T1091" s="41"/>
      <c r="U1091" s="41"/>
      <c r="V1091" s="41"/>
      <c r="W1091" s="41"/>
      <c r="X1091" s="41"/>
      <c r="Y1091" s="41"/>
      <c r="Z1091" s="41"/>
      <c r="AA1091" s="41"/>
      <c r="AB1091" s="41"/>
      <c r="AC1091" s="41"/>
      <c r="AD1091" s="41"/>
      <c r="AE1091" s="41"/>
      <c r="AF1091" s="41"/>
      <c r="AG1091" s="41"/>
      <c r="AH1091" s="41"/>
      <c r="AI1091" s="41"/>
      <c r="AJ1091" s="41"/>
      <c r="AK1091" s="41"/>
      <c r="AL1091" s="41"/>
      <c r="AM1091" s="41"/>
      <c r="AN1091" s="41"/>
      <c r="AO1091" s="41"/>
      <c r="AP1091" s="41"/>
      <c r="AQ1091" s="41"/>
      <c r="AR1091" s="41"/>
      <c r="AS1091" s="41"/>
      <c r="AT1091" s="41"/>
      <c r="AU1091" s="41"/>
      <c r="AV1091" s="41"/>
      <c r="AW1091" s="41"/>
      <c r="AX1091" s="41"/>
      <c r="AY1091" s="41"/>
      <c r="AZ1091" s="41"/>
      <c r="BA1091" s="41"/>
      <c r="BB1091" s="41"/>
      <c r="BC1091" s="41"/>
      <c r="BD1091" s="41"/>
      <c r="BE1091" s="41"/>
      <c r="BF1091" s="41"/>
      <c r="BG1091" s="41"/>
      <c r="BH1091" s="41"/>
      <c r="BI1091" s="41"/>
      <c r="BJ1091" s="41"/>
      <c r="BK1091" s="41"/>
      <c r="BL1091" s="41"/>
      <c r="BM1091" s="41"/>
      <c r="BN1091" s="41"/>
      <c r="BO1091" s="41"/>
      <c r="BP1091" s="41"/>
      <c r="BQ1091" s="41"/>
      <c r="BR1091" s="41"/>
      <c r="BS1091" s="41"/>
    </row>
    <row r="1092" spans="1:71" x14ac:dyDescent="0.2">
      <c r="A1092" s="40" t="str">
        <f t="shared" si="27"/>
        <v/>
      </c>
      <c r="B1092" s="40"/>
      <c r="C1092" s="40"/>
      <c r="D1092" s="41"/>
      <c r="E1092" s="41"/>
      <c r="F1092" s="41"/>
      <c r="G1092" s="41"/>
      <c r="H1092" s="41"/>
      <c r="I1092" s="41"/>
      <c r="J1092" s="41"/>
      <c r="K1092" s="41"/>
      <c r="L1092" s="41"/>
      <c r="M1092" s="41"/>
      <c r="N1092" s="41"/>
      <c r="O1092" s="41"/>
      <c r="P1092" s="41"/>
      <c r="Q1092" s="41"/>
      <c r="R1092" s="41"/>
      <c r="S1092" s="41"/>
      <c r="T1092" s="41"/>
      <c r="U1092" s="41"/>
      <c r="V1092" s="41"/>
      <c r="W1092" s="41"/>
      <c r="X1092" s="41"/>
      <c r="Y1092" s="41"/>
      <c r="Z1092" s="41"/>
      <c r="AA1092" s="41"/>
      <c r="AB1092" s="41"/>
      <c r="AC1092" s="41"/>
      <c r="AD1092" s="41"/>
      <c r="AE1092" s="41"/>
      <c r="AF1092" s="41"/>
      <c r="AG1092" s="41"/>
      <c r="AH1092" s="41"/>
      <c r="AI1092" s="41"/>
      <c r="AJ1092" s="41"/>
      <c r="AK1092" s="41"/>
      <c r="AL1092" s="41"/>
      <c r="AM1092" s="41"/>
      <c r="AN1092" s="41"/>
      <c r="AO1092" s="41"/>
      <c r="AP1092" s="41"/>
      <c r="AQ1092" s="41"/>
      <c r="AR1092" s="41"/>
      <c r="AS1092" s="41"/>
      <c r="AT1092" s="41"/>
      <c r="AU1092" s="41"/>
      <c r="AV1092" s="41"/>
      <c r="AW1092" s="41"/>
      <c r="AX1092" s="41"/>
      <c r="AY1092" s="41"/>
      <c r="AZ1092" s="41"/>
      <c r="BA1092" s="41"/>
      <c r="BB1092" s="41"/>
      <c r="BC1092" s="41"/>
      <c r="BD1092" s="41"/>
      <c r="BE1092" s="41"/>
      <c r="BF1092" s="41"/>
      <c r="BG1092" s="41"/>
      <c r="BH1092" s="41"/>
      <c r="BI1092" s="41"/>
      <c r="BJ1092" s="41"/>
      <c r="BK1092" s="41"/>
      <c r="BL1092" s="41"/>
      <c r="BM1092" s="41"/>
      <c r="BN1092" s="41"/>
      <c r="BO1092" s="41"/>
      <c r="BP1092" s="41"/>
      <c r="BQ1092" s="41"/>
      <c r="BR1092" s="41"/>
      <c r="BS1092" s="41"/>
    </row>
    <row r="1093" spans="1:71" x14ac:dyDescent="0.2">
      <c r="A1093" s="40" t="str">
        <f t="shared" si="27"/>
        <v/>
      </c>
      <c r="B1093" s="40"/>
      <c r="C1093" s="40"/>
      <c r="D1093" s="41"/>
      <c r="E1093" s="41"/>
      <c r="F1093" s="41"/>
      <c r="G1093" s="41"/>
      <c r="H1093" s="41"/>
      <c r="I1093" s="41"/>
      <c r="J1093" s="41"/>
      <c r="K1093" s="41"/>
      <c r="L1093" s="41"/>
      <c r="M1093" s="41"/>
      <c r="N1093" s="41"/>
      <c r="O1093" s="41"/>
      <c r="P1093" s="41"/>
      <c r="Q1093" s="41"/>
      <c r="R1093" s="41"/>
      <c r="S1093" s="41"/>
      <c r="T1093" s="41"/>
      <c r="U1093" s="41"/>
      <c r="V1093" s="41"/>
      <c r="W1093" s="41"/>
      <c r="X1093" s="41"/>
      <c r="Y1093" s="41"/>
      <c r="Z1093" s="41"/>
      <c r="AA1093" s="41"/>
      <c r="AB1093" s="41"/>
      <c r="AC1093" s="41"/>
      <c r="AD1093" s="41"/>
      <c r="AE1093" s="41"/>
      <c r="AF1093" s="41"/>
      <c r="AG1093" s="41"/>
      <c r="AH1093" s="41"/>
      <c r="AI1093" s="41"/>
      <c r="AJ1093" s="41"/>
      <c r="AK1093" s="41"/>
      <c r="AL1093" s="41"/>
      <c r="AM1093" s="41"/>
      <c r="AN1093" s="41"/>
      <c r="AO1093" s="41"/>
      <c r="AP1093" s="41"/>
      <c r="AQ1093" s="41"/>
      <c r="AR1093" s="41"/>
      <c r="AS1093" s="41"/>
      <c r="AT1093" s="41"/>
      <c r="AU1093" s="41"/>
      <c r="AV1093" s="41"/>
      <c r="AW1093" s="41"/>
      <c r="AX1093" s="41"/>
      <c r="AY1093" s="41"/>
      <c r="AZ1093" s="41"/>
      <c r="BA1093" s="41"/>
      <c r="BB1093" s="41"/>
      <c r="BC1093" s="41"/>
      <c r="BD1093" s="41"/>
      <c r="BE1093" s="41"/>
      <c r="BF1093" s="41"/>
      <c r="BG1093" s="41"/>
      <c r="BH1093" s="41"/>
      <c r="BI1093" s="41"/>
      <c r="BJ1093" s="41"/>
      <c r="BK1093" s="41"/>
      <c r="BL1093" s="41"/>
      <c r="BM1093" s="41"/>
      <c r="BN1093" s="41"/>
      <c r="BO1093" s="41"/>
      <c r="BP1093" s="41"/>
      <c r="BQ1093" s="41"/>
      <c r="BR1093" s="41"/>
      <c r="BS1093" s="41"/>
    </row>
    <row r="1094" spans="1:71" x14ac:dyDescent="0.2">
      <c r="A1094" s="40" t="str">
        <f t="shared" si="27"/>
        <v/>
      </c>
      <c r="B1094" s="40"/>
      <c r="C1094" s="40"/>
      <c r="D1094" s="41"/>
      <c r="E1094" s="41"/>
      <c r="F1094" s="41"/>
      <c r="G1094" s="41"/>
      <c r="H1094" s="41"/>
      <c r="I1094" s="41"/>
      <c r="J1094" s="41"/>
      <c r="K1094" s="41"/>
      <c r="L1094" s="41"/>
      <c r="M1094" s="41"/>
      <c r="N1094" s="41"/>
      <c r="O1094" s="41"/>
      <c r="P1094" s="41"/>
      <c r="Q1094" s="41"/>
      <c r="R1094" s="41"/>
      <c r="S1094" s="41"/>
      <c r="T1094" s="41"/>
      <c r="U1094" s="41"/>
      <c r="V1094" s="41"/>
      <c r="W1094" s="41"/>
      <c r="X1094" s="41"/>
      <c r="Y1094" s="41"/>
      <c r="Z1094" s="41"/>
      <c r="AA1094" s="41"/>
      <c r="AB1094" s="41"/>
      <c r="AC1094" s="41"/>
      <c r="AD1094" s="41"/>
      <c r="AE1094" s="41"/>
      <c r="AF1094" s="41"/>
      <c r="AG1094" s="41"/>
      <c r="AH1094" s="41"/>
      <c r="AI1094" s="41"/>
      <c r="AJ1094" s="41"/>
      <c r="AK1094" s="41"/>
      <c r="AL1094" s="41"/>
      <c r="AM1094" s="41"/>
      <c r="AN1094" s="41"/>
      <c r="AO1094" s="41"/>
      <c r="AP1094" s="41"/>
      <c r="AQ1094" s="41"/>
      <c r="AR1094" s="41"/>
      <c r="AS1094" s="41"/>
      <c r="AT1094" s="41"/>
      <c r="AU1094" s="41"/>
      <c r="AV1094" s="41"/>
      <c r="AW1094" s="41"/>
      <c r="AX1094" s="41"/>
      <c r="AY1094" s="41"/>
      <c r="AZ1094" s="41"/>
      <c r="BA1094" s="41"/>
      <c r="BB1094" s="41"/>
      <c r="BC1094" s="41"/>
      <c r="BD1094" s="41"/>
      <c r="BE1094" s="41"/>
      <c r="BF1094" s="41"/>
      <c r="BG1094" s="41"/>
      <c r="BH1094" s="41"/>
      <c r="BI1094" s="41"/>
      <c r="BJ1094" s="41"/>
      <c r="BK1094" s="41"/>
      <c r="BL1094" s="41"/>
      <c r="BM1094" s="41"/>
      <c r="BN1094" s="41"/>
      <c r="BO1094" s="41"/>
      <c r="BP1094" s="41"/>
      <c r="BQ1094" s="41"/>
      <c r="BR1094" s="41"/>
      <c r="BS1094" s="41"/>
    </row>
    <row r="1095" spans="1:71" x14ac:dyDescent="0.2">
      <c r="A1095" s="40" t="str">
        <f t="shared" si="27"/>
        <v/>
      </c>
      <c r="B1095" s="40"/>
      <c r="C1095" s="40"/>
      <c r="D1095" s="41"/>
      <c r="E1095" s="41"/>
      <c r="F1095" s="41"/>
      <c r="G1095" s="41"/>
      <c r="H1095" s="41"/>
      <c r="I1095" s="41"/>
      <c r="J1095" s="41"/>
      <c r="K1095" s="41"/>
      <c r="L1095" s="41"/>
      <c r="M1095" s="41"/>
      <c r="N1095" s="41"/>
      <c r="O1095" s="41"/>
      <c r="P1095" s="41"/>
      <c r="Q1095" s="41"/>
      <c r="R1095" s="41"/>
      <c r="S1095" s="41"/>
      <c r="T1095" s="41"/>
      <c r="U1095" s="41"/>
      <c r="V1095" s="41"/>
      <c r="W1095" s="41"/>
      <c r="X1095" s="41"/>
      <c r="Y1095" s="41"/>
      <c r="Z1095" s="41"/>
      <c r="AA1095" s="41"/>
      <c r="AB1095" s="41"/>
      <c r="AC1095" s="41"/>
      <c r="AD1095" s="41"/>
      <c r="AE1095" s="41"/>
      <c r="AF1095" s="41"/>
      <c r="AG1095" s="41"/>
      <c r="AH1095" s="41"/>
      <c r="AI1095" s="41"/>
      <c r="AJ1095" s="41"/>
      <c r="AK1095" s="41"/>
      <c r="AL1095" s="41"/>
      <c r="AM1095" s="41"/>
      <c r="AN1095" s="41"/>
      <c r="AO1095" s="41"/>
      <c r="AP1095" s="41"/>
      <c r="AQ1095" s="41"/>
      <c r="AR1095" s="41"/>
      <c r="AS1095" s="41"/>
      <c r="AT1095" s="41"/>
      <c r="AU1095" s="41"/>
      <c r="AV1095" s="41"/>
      <c r="AW1095" s="41"/>
      <c r="AX1095" s="41"/>
      <c r="AY1095" s="41"/>
      <c r="AZ1095" s="41"/>
      <c r="BA1095" s="41"/>
      <c r="BB1095" s="41"/>
      <c r="BC1095" s="41"/>
      <c r="BD1095" s="41"/>
      <c r="BE1095" s="41"/>
      <c r="BF1095" s="41"/>
      <c r="BG1095" s="41"/>
      <c r="BH1095" s="41"/>
      <c r="BI1095" s="41"/>
      <c r="BJ1095" s="41"/>
      <c r="BK1095" s="41"/>
      <c r="BL1095" s="41"/>
      <c r="BM1095" s="41"/>
      <c r="BN1095" s="41"/>
      <c r="BO1095" s="41"/>
      <c r="BP1095" s="41"/>
      <c r="BQ1095" s="41"/>
      <c r="BR1095" s="41"/>
      <c r="BS1095" s="41"/>
    </row>
    <row r="1096" spans="1:71" x14ac:dyDescent="0.2">
      <c r="A1096" s="40" t="str">
        <f t="shared" si="27"/>
        <v/>
      </c>
      <c r="B1096" s="40"/>
      <c r="C1096" s="40"/>
      <c r="D1096" s="41"/>
      <c r="E1096" s="41"/>
      <c r="F1096" s="41"/>
      <c r="G1096" s="41"/>
      <c r="H1096" s="41"/>
      <c r="I1096" s="41"/>
      <c r="J1096" s="41"/>
      <c r="K1096" s="41"/>
      <c r="L1096" s="41"/>
      <c r="M1096" s="41"/>
      <c r="N1096" s="41"/>
      <c r="O1096" s="41"/>
      <c r="P1096" s="41"/>
      <c r="Q1096" s="41"/>
      <c r="R1096" s="41"/>
      <c r="S1096" s="41"/>
      <c r="T1096" s="41"/>
      <c r="U1096" s="41"/>
      <c r="V1096" s="41"/>
      <c r="W1096" s="41"/>
      <c r="X1096" s="41"/>
      <c r="Y1096" s="41"/>
      <c r="Z1096" s="41"/>
      <c r="AA1096" s="41"/>
      <c r="AB1096" s="41"/>
      <c r="AC1096" s="41"/>
      <c r="AD1096" s="41"/>
      <c r="AE1096" s="41"/>
      <c r="AF1096" s="41"/>
      <c r="AG1096" s="41"/>
      <c r="AH1096" s="41"/>
      <c r="AI1096" s="41"/>
      <c r="AJ1096" s="41"/>
      <c r="AK1096" s="41"/>
      <c r="AL1096" s="41"/>
      <c r="AM1096" s="41"/>
      <c r="AN1096" s="41"/>
      <c r="AO1096" s="41"/>
      <c r="AP1096" s="41"/>
      <c r="AQ1096" s="41"/>
      <c r="AR1096" s="41"/>
      <c r="AS1096" s="41"/>
      <c r="AT1096" s="41"/>
      <c r="AU1096" s="41"/>
      <c r="AV1096" s="41"/>
      <c r="AW1096" s="41"/>
      <c r="AX1096" s="41"/>
      <c r="AY1096" s="41"/>
      <c r="AZ1096" s="41"/>
      <c r="BA1096" s="41"/>
      <c r="BB1096" s="41"/>
      <c r="BC1096" s="41"/>
      <c r="BD1096" s="41"/>
      <c r="BE1096" s="41"/>
      <c r="BF1096" s="41"/>
      <c r="BG1096" s="41"/>
      <c r="BH1096" s="41"/>
      <c r="BI1096" s="41"/>
      <c r="BJ1096" s="41"/>
      <c r="BK1096" s="41"/>
      <c r="BL1096" s="41"/>
      <c r="BM1096" s="41"/>
      <c r="BN1096" s="41"/>
      <c r="BO1096" s="41"/>
      <c r="BP1096" s="41"/>
      <c r="BQ1096" s="41"/>
      <c r="BR1096" s="41"/>
      <c r="BS1096" s="41"/>
    </row>
    <row r="1097" spans="1:71" x14ac:dyDescent="0.2">
      <c r="A1097" s="40" t="str">
        <f t="shared" si="27"/>
        <v/>
      </c>
      <c r="B1097" s="40"/>
      <c r="C1097" s="40"/>
      <c r="D1097" s="41"/>
      <c r="E1097" s="41"/>
      <c r="F1097" s="41"/>
      <c r="G1097" s="41"/>
      <c r="H1097" s="41"/>
      <c r="I1097" s="41"/>
      <c r="J1097" s="41"/>
      <c r="K1097" s="41"/>
      <c r="L1097" s="41"/>
      <c r="M1097" s="41"/>
      <c r="N1097" s="41"/>
      <c r="O1097" s="41"/>
      <c r="P1097" s="41"/>
      <c r="Q1097" s="41"/>
      <c r="R1097" s="41"/>
      <c r="S1097" s="41"/>
      <c r="T1097" s="41"/>
      <c r="U1097" s="41"/>
      <c r="V1097" s="41"/>
      <c r="W1097" s="41"/>
      <c r="X1097" s="41"/>
      <c r="Y1097" s="41"/>
      <c r="Z1097" s="41"/>
      <c r="AA1097" s="41"/>
      <c r="AB1097" s="41"/>
      <c r="AC1097" s="41"/>
      <c r="AD1097" s="41"/>
      <c r="AE1097" s="41"/>
      <c r="AF1097" s="41"/>
      <c r="AG1097" s="41"/>
      <c r="AH1097" s="41"/>
      <c r="AI1097" s="41"/>
      <c r="AJ1097" s="41"/>
      <c r="AK1097" s="41"/>
      <c r="AL1097" s="41"/>
      <c r="AM1097" s="41"/>
      <c r="AN1097" s="41"/>
      <c r="AO1097" s="41"/>
      <c r="AP1097" s="41"/>
      <c r="AQ1097" s="41"/>
      <c r="AR1097" s="41"/>
      <c r="AS1097" s="41"/>
      <c r="AT1097" s="41"/>
      <c r="AU1097" s="41"/>
      <c r="AV1097" s="41"/>
      <c r="AW1097" s="41"/>
      <c r="AX1097" s="41"/>
      <c r="AY1097" s="41"/>
      <c r="AZ1097" s="41"/>
      <c r="BA1097" s="41"/>
      <c r="BB1097" s="41"/>
      <c r="BC1097" s="41"/>
      <c r="BD1097" s="41"/>
      <c r="BE1097" s="41"/>
      <c r="BF1097" s="41"/>
      <c r="BG1097" s="41"/>
      <c r="BH1097" s="41"/>
      <c r="BI1097" s="41"/>
      <c r="BJ1097" s="41"/>
      <c r="BK1097" s="41"/>
      <c r="BL1097" s="41"/>
      <c r="BM1097" s="41"/>
      <c r="BN1097" s="41"/>
      <c r="BO1097" s="41"/>
      <c r="BP1097" s="41"/>
      <c r="BQ1097" s="41"/>
      <c r="BR1097" s="41"/>
      <c r="BS1097" s="41"/>
    </row>
    <row r="1098" spans="1:71" x14ac:dyDescent="0.2">
      <c r="A1098" s="40" t="str">
        <f t="shared" si="27"/>
        <v/>
      </c>
      <c r="B1098" s="40"/>
      <c r="C1098" s="40"/>
      <c r="D1098" s="41"/>
      <c r="E1098" s="41"/>
      <c r="F1098" s="41"/>
      <c r="G1098" s="41"/>
      <c r="H1098" s="41"/>
      <c r="I1098" s="41"/>
      <c r="J1098" s="41"/>
      <c r="K1098" s="41"/>
      <c r="L1098" s="41"/>
      <c r="M1098" s="41"/>
      <c r="N1098" s="41"/>
      <c r="O1098" s="41"/>
      <c r="P1098" s="41"/>
      <c r="Q1098" s="41"/>
      <c r="R1098" s="41"/>
      <c r="S1098" s="41"/>
      <c r="T1098" s="41"/>
      <c r="U1098" s="41"/>
      <c r="V1098" s="41"/>
      <c r="W1098" s="41"/>
      <c r="X1098" s="41"/>
      <c r="Y1098" s="41"/>
      <c r="Z1098" s="41"/>
      <c r="AA1098" s="41"/>
      <c r="AB1098" s="41"/>
      <c r="AC1098" s="41"/>
      <c r="AD1098" s="41"/>
      <c r="AE1098" s="41"/>
      <c r="AF1098" s="41"/>
      <c r="AG1098" s="41"/>
      <c r="AH1098" s="41"/>
      <c r="AI1098" s="41"/>
      <c r="AJ1098" s="41"/>
      <c r="AK1098" s="41"/>
      <c r="AL1098" s="41"/>
      <c r="AM1098" s="41"/>
      <c r="AN1098" s="41"/>
      <c r="AO1098" s="41"/>
      <c r="AP1098" s="41"/>
      <c r="AQ1098" s="41"/>
      <c r="AR1098" s="41"/>
      <c r="AS1098" s="41"/>
      <c r="AT1098" s="41"/>
      <c r="AU1098" s="41"/>
      <c r="AV1098" s="41"/>
      <c r="AW1098" s="41"/>
      <c r="AX1098" s="41"/>
      <c r="AY1098" s="41"/>
      <c r="AZ1098" s="41"/>
      <c r="BA1098" s="41"/>
      <c r="BB1098" s="41"/>
      <c r="BC1098" s="41"/>
      <c r="BD1098" s="41"/>
      <c r="BE1098" s="41"/>
      <c r="BF1098" s="41"/>
      <c r="BG1098" s="41"/>
      <c r="BH1098" s="41"/>
      <c r="BI1098" s="41"/>
      <c r="BJ1098" s="41"/>
      <c r="BK1098" s="41"/>
      <c r="BL1098" s="41"/>
      <c r="BM1098" s="41"/>
      <c r="BN1098" s="41"/>
      <c r="BO1098" s="41"/>
      <c r="BP1098" s="41"/>
      <c r="BQ1098" s="41"/>
      <c r="BR1098" s="41"/>
      <c r="BS1098" s="41"/>
    </row>
    <row r="1099" spans="1:71" x14ac:dyDescent="0.2">
      <c r="A1099" s="40" t="str">
        <f t="shared" si="27"/>
        <v/>
      </c>
      <c r="B1099" s="40"/>
      <c r="C1099" s="40"/>
      <c r="D1099" s="41"/>
      <c r="E1099" s="41"/>
      <c r="F1099" s="41"/>
      <c r="G1099" s="41"/>
      <c r="H1099" s="41"/>
      <c r="I1099" s="41"/>
      <c r="J1099" s="41"/>
      <c r="K1099" s="41"/>
      <c r="L1099" s="41"/>
      <c r="M1099" s="41"/>
      <c r="N1099" s="41"/>
      <c r="O1099" s="41"/>
      <c r="P1099" s="41"/>
      <c r="Q1099" s="41"/>
      <c r="R1099" s="41"/>
      <c r="S1099" s="41"/>
      <c r="T1099" s="41"/>
      <c r="U1099" s="41"/>
      <c r="V1099" s="41"/>
      <c r="W1099" s="41"/>
      <c r="X1099" s="41"/>
      <c r="Y1099" s="41"/>
      <c r="Z1099" s="41"/>
      <c r="AA1099" s="41"/>
      <c r="AB1099" s="41"/>
      <c r="AC1099" s="41"/>
      <c r="AD1099" s="41"/>
      <c r="AE1099" s="41"/>
      <c r="AF1099" s="41"/>
      <c r="AG1099" s="41"/>
      <c r="AH1099" s="41"/>
      <c r="AI1099" s="41"/>
      <c r="AJ1099" s="41"/>
      <c r="AK1099" s="41"/>
      <c r="AL1099" s="41"/>
      <c r="AM1099" s="41"/>
      <c r="AN1099" s="41"/>
      <c r="AO1099" s="41"/>
      <c r="AP1099" s="41"/>
      <c r="AQ1099" s="41"/>
      <c r="AR1099" s="41"/>
      <c r="AS1099" s="41"/>
      <c r="AT1099" s="41"/>
      <c r="AU1099" s="41"/>
      <c r="AV1099" s="41"/>
      <c r="AW1099" s="41"/>
      <c r="AX1099" s="41"/>
      <c r="AY1099" s="41"/>
      <c r="AZ1099" s="41"/>
      <c r="BA1099" s="41"/>
      <c r="BB1099" s="41"/>
      <c r="BC1099" s="41"/>
      <c r="BD1099" s="41"/>
      <c r="BE1099" s="41"/>
      <c r="BF1099" s="41"/>
      <c r="BG1099" s="41"/>
      <c r="BH1099" s="41"/>
      <c r="BI1099" s="41"/>
      <c r="BJ1099" s="41"/>
      <c r="BK1099" s="41"/>
      <c r="BL1099" s="41"/>
      <c r="BM1099" s="41"/>
      <c r="BN1099" s="41"/>
      <c r="BO1099" s="41"/>
      <c r="BP1099" s="41"/>
      <c r="BQ1099" s="41"/>
      <c r="BR1099" s="41"/>
      <c r="BS1099" s="41"/>
    </row>
    <row r="1100" spans="1:71" x14ac:dyDescent="0.2">
      <c r="A1100" s="40" t="str">
        <f t="shared" si="27"/>
        <v/>
      </c>
      <c r="B1100" s="40"/>
      <c r="C1100" s="40"/>
      <c r="D1100" s="41"/>
      <c r="E1100" s="41"/>
      <c r="F1100" s="41"/>
      <c r="G1100" s="41"/>
      <c r="H1100" s="41"/>
      <c r="I1100" s="41"/>
      <c r="J1100" s="41"/>
      <c r="K1100" s="41"/>
      <c r="L1100" s="41"/>
      <c r="M1100" s="41"/>
      <c r="N1100" s="41"/>
      <c r="O1100" s="41"/>
      <c r="P1100" s="41"/>
      <c r="Q1100" s="41"/>
      <c r="R1100" s="41"/>
      <c r="S1100" s="41"/>
      <c r="T1100" s="41"/>
      <c r="U1100" s="41"/>
      <c r="V1100" s="41"/>
      <c r="W1100" s="41"/>
      <c r="X1100" s="41"/>
      <c r="Y1100" s="41"/>
      <c r="Z1100" s="41"/>
      <c r="AA1100" s="41"/>
      <c r="AB1100" s="41"/>
      <c r="AC1100" s="41"/>
      <c r="AD1100" s="41"/>
      <c r="AE1100" s="41"/>
      <c r="AF1100" s="41"/>
      <c r="AG1100" s="41"/>
      <c r="AH1100" s="41"/>
      <c r="AI1100" s="41"/>
      <c r="AJ1100" s="41"/>
      <c r="AK1100" s="41"/>
      <c r="AL1100" s="41"/>
      <c r="AM1100" s="41"/>
      <c r="AN1100" s="41"/>
      <c r="AO1100" s="41"/>
      <c r="AP1100" s="41"/>
      <c r="AQ1100" s="41"/>
      <c r="AR1100" s="41"/>
      <c r="AS1100" s="41"/>
      <c r="AT1100" s="41"/>
      <c r="AU1100" s="41"/>
      <c r="AV1100" s="41"/>
      <c r="AW1100" s="41"/>
      <c r="AX1100" s="41"/>
      <c r="AY1100" s="41"/>
      <c r="AZ1100" s="41"/>
      <c r="BA1100" s="41"/>
      <c r="BB1100" s="41"/>
      <c r="BC1100" s="41"/>
      <c r="BD1100" s="41"/>
      <c r="BE1100" s="41"/>
      <c r="BF1100" s="41"/>
      <c r="BG1100" s="41"/>
      <c r="BH1100" s="41"/>
      <c r="BI1100" s="41"/>
      <c r="BJ1100" s="41"/>
      <c r="BK1100" s="41"/>
      <c r="BL1100" s="41"/>
      <c r="BM1100" s="41"/>
      <c r="BN1100" s="41"/>
      <c r="BO1100" s="41"/>
      <c r="BP1100" s="41"/>
      <c r="BQ1100" s="41"/>
      <c r="BR1100" s="41"/>
      <c r="BS1100" s="41"/>
    </row>
    <row r="1101" spans="1:71" x14ac:dyDescent="0.2">
      <c r="A1101" s="40" t="str">
        <f t="shared" si="27"/>
        <v/>
      </c>
      <c r="B1101" s="40"/>
      <c r="C1101" s="40"/>
      <c r="D1101" s="41"/>
      <c r="E1101" s="41"/>
      <c r="F1101" s="41"/>
      <c r="G1101" s="41"/>
      <c r="H1101" s="41"/>
      <c r="I1101" s="41"/>
      <c r="J1101" s="41"/>
      <c r="K1101" s="41"/>
      <c r="L1101" s="41"/>
      <c r="M1101" s="41"/>
      <c r="N1101" s="41"/>
      <c r="O1101" s="41"/>
      <c r="P1101" s="41"/>
      <c r="Q1101" s="41"/>
      <c r="R1101" s="41"/>
      <c r="S1101" s="41"/>
      <c r="T1101" s="41"/>
      <c r="U1101" s="41"/>
      <c r="V1101" s="41"/>
      <c r="W1101" s="41"/>
      <c r="X1101" s="41"/>
      <c r="Y1101" s="41"/>
      <c r="Z1101" s="41"/>
      <c r="AA1101" s="41"/>
      <c r="AB1101" s="41"/>
      <c r="AC1101" s="41"/>
      <c r="AD1101" s="41"/>
      <c r="AE1101" s="41"/>
      <c r="AF1101" s="41"/>
      <c r="AG1101" s="41"/>
      <c r="AH1101" s="41"/>
      <c r="AI1101" s="41"/>
      <c r="AJ1101" s="41"/>
      <c r="AK1101" s="41"/>
      <c r="AL1101" s="41"/>
      <c r="AM1101" s="41"/>
      <c r="AN1101" s="41"/>
      <c r="AO1101" s="41"/>
      <c r="AP1101" s="41"/>
      <c r="AQ1101" s="41"/>
      <c r="AR1101" s="41"/>
      <c r="AS1101" s="41"/>
      <c r="AT1101" s="41"/>
      <c r="AU1101" s="41"/>
      <c r="AV1101" s="41"/>
      <c r="AW1101" s="41"/>
      <c r="AX1101" s="41"/>
      <c r="AY1101" s="41"/>
      <c r="AZ1101" s="41"/>
      <c r="BA1101" s="41"/>
      <c r="BB1101" s="41"/>
      <c r="BC1101" s="41"/>
      <c r="BD1101" s="41"/>
      <c r="BE1101" s="41"/>
      <c r="BF1101" s="41"/>
      <c r="BG1101" s="41"/>
      <c r="BH1101" s="41"/>
      <c r="BI1101" s="41"/>
      <c r="BJ1101" s="41"/>
      <c r="BK1101" s="41"/>
      <c r="BL1101" s="41"/>
      <c r="BM1101" s="41"/>
      <c r="BN1101" s="41"/>
      <c r="BO1101" s="41"/>
      <c r="BP1101" s="41"/>
      <c r="BQ1101" s="41"/>
      <c r="BR1101" s="41"/>
      <c r="BS1101" s="41"/>
    </row>
    <row r="1102" spans="1:71" x14ac:dyDescent="0.2">
      <c r="A1102" s="40" t="str">
        <f t="shared" si="27"/>
        <v/>
      </c>
      <c r="B1102" s="40"/>
      <c r="C1102" s="40"/>
      <c r="D1102" s="41"/>
      <c r="E1102" s="41"/>
      <c r="F1102" s="41"/>
      <c r="G1102" s="41"/>
      <c r="H1102" s="41"/>
      <c r="I1102" s="41"/>
      <c r="J1102" s="41"/>
      <c r="K1102" s="41"/>
      <c r="L1102" s="41"/>
      <c r="M1102" s="41"/>
      <c r="N1102" s="41"/>
      <c r="O1102" s="41"/>
      <c r="P1102" s="41"/>
      <c r="Q1102" s="41"/>
      <c r="R1102" s="41"/>
      <c r="S1102" s="41"/>
      <c r="T1102" s="41"/>
      <c r="U1102" s="41"/>
      <c r="V1102" s="41"/>
      <c r="W1102" s="41"/>
      <c r="X1102" s="41"/>
      <c r="Y1102" s="41"/>
      <c r="Z1102" s="41"/>
      <c r="AA1102" s="41"/>
      <c r="AB1102" s="41"/>
      <c r="AC1102" s="41"/>
      <c r="AD1102" s="41"/>
      <c r="AE1102" s="41"/>
      <c r="AF1102" s="41"/>
      <c r="AG1102" s="41"/>
      <c r="AH1102" s="41"/>
      <c r="AI1102" s="41"/>
      <c r="AJ1102" s="41"/>
      <c r="AK1102" s="41"/>
      <c r="AL1102" s="41"/>
      <c r="AM1102" s="41"/>
      <c r="AN1102" s="41"/>
      <c r="AO1102" s="41"/>
      <c r="AP1102" s="41"/>
      <c r="AQ1102" s="41"/>
      <c r="AR1102" s="41"/>
      <c r="AS1102" s="41"/>
      <c r="AT1102" s="41"/>
      <c r="AU1102" s="41"/>
      <c r="AV1102" s="41"/>
      <c r="AW1102" s="41"/>
      <c r="AX1102" s="41"/>
      <c r="AY1102" s="41"/>
      <c r="AZ1102" s="41"/>
      <c r="BA1102" s="41"/>
      <c r="BB1102" s="41"/>
      <c r="BC1102" s="41"/>
      <c r="BD1102" s="41"/>
      <c r="BE1102" s="41"/>
      <c r="BF1102" s="41"/>
      <c r="BG1102" s="41"/>
      <c r="BH1102" s="41"/>
      <c r="BI1102" s="41"/>
      <c r="BJ1102" s="41"/>
      <c r="BK1102" s="41"/>
      <c r="BL1102" s="41"/>
      <c r="BM1102" s="41"/>
      <c r="BN1102" s="41"/>
      <c r="BO1102" s="41"/>
      <c r="BP1102" s="41"/>
      <c r="BQ1102" s="41"/>
      <c r="BR1102" s="41"/>
      <c r="BS1102" s="41"/>
    </row>
    <row r="1103" spans="1:71" x14ac:dyDescent="0.2">
      <c r="A1103" s="40" t="str">
        <f t="shared" si="27"/>
        <v/>
      </c>
      <c r="B1103" s="40"/>
      <c r="C1103" s="40"/>
      <c r="D1103" s="41"/>
      <c r="E1103" s="41"/>
      <c r="F1103" s="41"/>
      <c r="G1103" s="41"/>
      <c r="H1103" s="41"/>
      <c r="I1103" s="41"/>
      <c r="J1103" s="41"/>
      <c r="K1103" s="41"/>
      <c r="L1103" s="41"/>
      <c r="M1103" s="41"/>
      <c r="N1103" s="41"/>
      <c r="O1103" s="41"/>
      <c r="P1103" s="41"/>
      <c r="Q1103" s="41"/>
      <c r="R1103" s="41"/>
      <c r="S1103" s="41"/>
      <c r="T1103" s="41"/>
      <c r="U1103" s="41"/>
      <c r="V1103" s="41"/>
      <c r="W1103" s="41"/>
      <c r="X1103" s="41"/>
      <c r="Y1103" s="41"/>
      <c r="Z1103" s="41"/>
      <c r="AA1103" s="41"/>
      <c r="AB1103" s="41"/>
      <c r="AC1103" s="41"/>
      <c r="AD1103" s="41"/>
      <c r="AE1103" s="41"/>
      <c r="AF1103" s="41"/>
      <c r="AG1103" s="41"/>
      <c r="AH1103" s="41"/>
      <c r="AI1103" s="41"/>
      <c r="AJ1103" s="41"/>
      <c r="AK1103" s="41"/>
      <c r="AL1103" s="41"/>
      <c r="AM1103" s="41"/>
      <c r="AN1103" s="41"/>
      <c r="AO1103" s="41"/>
      <c r="AP1103" s="41"/>
      <c r="AQ1103" s="41"/>
      <c r="AR1103" s="41"/>
      <c r="AS1103" s="41"/>
      <c r="AT1103" s="41"/>
      <c r="AU1103" s="41"/>
      <c r="AV1103" s="41"/>
      <c r="AW1103" s="41"/>
      <c r="AX1103" s="41"/>
      <c r="AY1103" s="41"/>
      <c r="AZ1103" s="41"/>
      <c r="BA1103" s="41"/>
      <c r="BB1103" s="41"/>
      <c r="BC1103" s="41"/>
      <c r="BD1103" s="41"/>
      <c r="BE1103" s="41"/>
      <c r="BF1103" s="41"/>
      <c r="BG1103" s="41"/>
      <c r="BH1103" s="41"/>
      <c r="BI1103" s="41"/>
      <c r="BJ1103" s="41"/>
      <c r="BK1103" s="41"/>
      <c r="BL1103" s="41"/>
      <c r="BM1103" s="41"/>
      <c r="BN1103" s="41"/>
      <c r="BO1103" s="41"/>
      <c r="BP1103" s="41"/>
      <c r="BQ1103" s="41"/>
      <c r="BR1103" s="41"/>
      <c r="BS1103" s="41"/>
    </row>
    <row r="1104" spans="1:71" x14ac:dyDescent="0.2">
      <c r="A1104" s="40" t="str">
        <f t="shared" si="27"/>
        <v/>
      </c>
      <c r="B1104" s="40"/>
      <c r="C1104" s="40"/>
      <c r="D1104" s="41"/>
      <c r="E1104" s="41"/>
      <c r="F1104" s="41"/>
      <c r="G1104" s="41"/>
      <c r="H1104" s="41"/>
      <c r="I1104" s="41"/>
      <c r="J1104" s="41"/>
      <c r="K1104" s="41"/>
      <c r="L1104" s="41"/>
      <c r="M1104" s="41"/>
      <c r="N1104" s="41"/>
      <c r="O1104" s="41"/>
      <c r="P1104" s="41"/>
      <c r="Q1104" s="41"/>
      <c r="R1104" s="41"/>
      <c r="S1104" s="41"/>
      <c r="T1104" s="41"/>
      <c r="U1104" s="41"/>
      <c r="V1104" s="41"/>
      <c r="W1104" s="41"/>
      <c r="X1104" s="41"/>
      <c r="Y1104" s="41"/>
      <c r="Z1104" s="41"/>
      <c r="AA1104" s="41"/>
      <c r="AB1104" s="41"/>
      <c r="AC1104" s="41"/>
      <c r="AD1104" s="41"/>
      <c r="AE1104" s="41"/>
      <c r="AF1104" s="41"/>
      <c r="AG1104" s="41"/>
      <c r="AH1104" s="41"/>
      <c r="AI1104" s="41"/>
      <c r="AJ1104" s="41"/>
      <c r="AK1104" s="41"/>
      <c r="AL1104" s="41"/>
      <c r="AM1104" s="41"/>
      <c r="AN1104" s="41"/>
      <c r="AO1104" s="41"/>
      <c r="AP1104" s="41"/>
      <c r="AQ1104" s="41"/>
      <c r="AR1104" s="41"/>
      <c r="AS1104" s="41"/>
      <c r="AT1104" s="41"/>
      <c r="AU1104" s="41"/>
      <c r="AV1104" s="41"/>
      <c r="AW1104" s="41"/>
      <c r="AX1104" s="41"/>
      <c r="AY1104" s="41"/>
      <c r="AZ1104" s="41"/>
      <c r="BA1104" s="41"/>
      <c r="BB1104" s="41"/>
      <c r="BC1104" s="41"/>
      <c r="BD1104" s="41"/>
      <c r="BE1104" s="41"/>
      <c r="BF1104" s="41"/>
      <c r="BG1104" s="41"/>
      <c r="BH1104" s="41"/>
      <c r="BI1104" s="41"/>
      <c r="BJ1104" s="41"/>
      <c r="BK1104" s="41"/>
      <c r="BL1104" s="41"/>
      <c r="BM1104" s="41"/>
      <c r="BN1104" s="41"/>
      <c r="BO1104" s="41"/>
      <c r="BP1104" s="41"/>
      <c r="BQ1104" s="41"/>
      <c r="BR1104" s="41"/>
      <c r="BS1104" s="41"/>
    </row>
    <row r="1105" spans="1:71" x14ac:dyDescent="0.2">
      <c r="A1105" s="40" t="str">
        <f t="shared" si="27"/>
        <v/>
      </c>
      <c r="B1105" s="40"/>
      <c r="C1105" s="40"/>
      <c r="D1105" s="41"/>
      <c r="E1105" s="41"/>
      <c r="F1105" s="41"/>
      <c r="G1105" s="41"/>
      <c r="H1105" s="41"/>
      <c r="I1105" s="41"/>
      <c r="J1105" s="41"/>
      <c r="K1105" s="41"/>
      <c r="L1105" s="41"/>
      <c r="M1105" s="41"/>
      <c r="N1105" s="41"/>
      <c r="O1105" s="41"/>
      <c r="P1105" s="41"/>
      <c r="Q1105" s="41"/>
      <c r="R1105" s="41"/>
      <c r="S1105" s="41"/>
      <c r="T1105" s="41"/>
      <c r="U1105" s="41"/>
      <c r="V1105" s="41"/>
      <c r="W1105" s="41"/>
      <c r="X1105" s="41"/>
      <c r="Y1105" s="41"/>
      <c r="Z1105" s="41"/>
      <c r="AA1105" s="41"/>
      <c r="AB1105" s="41"/>
      <c r="AC1105" s="41"/>
      <c r="AD1105" s="41"/>
      <c r="AE1105" s="41"/>
      <c r="AF1105" s="41"/>
      <c r="AG1105" s="41"/>
      <c r="AH1105" s="41"/>
      <c r="AI1105" s="41"/>
      <c r="AJ1105" s="41"/>
      <c r="AK1105" s="41"/>
      <c r="AL1105" s="41"/>
      <c r="AM1105" s="41"/>
      <c r="AN1105" s="41"/>
      <c r="AO1105" s="41"/>
      <c r="AP1105" s="41"/>
      <c r="AQ1105" s="41"/>
      <c r="AR1105" s="41"/>
      <c r="AS1105" s="41"/>
      <c r="AT1105" s="41"/>
      <c r="AU1105" s="41"/>
      <c r="AV1105" s="41"/>
      <c r="AW1105" s="41"/>
      <c r="AX1105" s="41"/>
      <c r="AY1105" s="41"/>
      <c r="AZ1105" s="41"/>
      <c r="BA1105" s="41"/>
      <c r="BB1105" s="41"/>
      <c r="BC1105" s="41"/>
      <c r="BD1105" s="41"/>
      <c r="BE1105" s="41"/>
      <c r="BF1105" s="41"/>
      <c r="BG1105" s="41"/>
      <c r="BH1105" s="41"/>
      <c r="BI1105" s="41"/>
      <c r="BJ1105" s="41"/>
      <c r="BK1105" s="41"/>
      <c r="BL1105" s="41"/>
      <c r="BM1105" s="41"/>
      <c r="BN1105" s="41"/>
      <c r="BO1105" s="41"/>
      <c r="BP1105" s="41"/>
      <c r="BQ1105" s="41"/>
      <c r="BR1105" s="41"/>
      <c r="BS1105" s="41"/>
    </row>
    <row r="1106" spans="1:71" x14ac:dyDescent="0.2">
      <c r="A1106" s="40" t="str">
        <f t="shared" si="27"/>
        <v/>
      </c>
      <c r="B1106" s="40"/>
      <c r="C1106" s="40"/>
      <c r="D1106" s="41"/>
      <c r="E1106" s="41"/>
      <c r="F1106" s="41"/>
      <c r="G1106" s="41"/>
      <c r="H1106" s="41"/>
      <c r="I1106" s="41"/>
      <c r="J1106" s="41"/>
      <c r="K1106" s="41"/>
      <c r="L1106" s="41"/>
      <c r="M1106" s="41"/>
      <c r="N1106" s="41"/>
      <c r="O1106" s="41"/>
      <c r="P1106" s="41"/>
      <c r="Q1106" s="41"/>
      <c r="R1106" s="41"/>
      <c r="S1106" s="41"/>
      <c r="T1106" s="41"/>
      <c r="U1106" s="41"/>
      <c r="V1106" s="41"/>
      <c r="W1106" s="41"/>
      <c r="X1106" s="41"/>
      <c r="Y1106" s="41"/>
      <c r="Z1106" s="41"/>
      <c r="AA1106" s="41"/>
      <c r="AB1106" s="41"/>
      <c r="AC1106" s="41"/>
      <c r="AD1106" s="41"/>
      <c r="AE1106" s="41"/>
      <c r="AF1106" s="41"/>
      <c r="AG1106" s="41"/>
      <c r="AH1106" s="41"/>
      <c r="AI1106" s="41"/>
      <c r="AJ1106" s="41"/>
      <c r="AK1106" s="41"/>
      <c r="AL1106" s="41"/>
      <c r="AM1106" s="41"/>
      <c r="AN1106" s="41"/>
      <c r="AO1106" s="41"/>
      <c r="AP1106" s="41"/>
      <c r="AQ1106" s="41"/>
      <c r="AR1106" s="41"/>
      <c r="AS1106" s="41"/>
      <c r="AT1106" s="41"/>
      <c r="AU1106" s="41"/>
      <c r="AV1106" s="41"/>
      <c r="AW1106" s="41"/>
      <c r="AX1106" s="41"/>
      <c r="AY1106" s="41"/>
      <c r="AZ1106" s="41"/>
      <c r="BA1106" s="41"/>
      <c r="BB1106" s="41"/>
      <c r="BC1106" s="41"/>
      <c r="BD1106" s="41"/>
      <c r="BE1106" s="41"/>
      <c r="BF1106" s="41"/>
      <c r="BG1106" s="41"/>
      <c r="BH1106" s="41"/>
      <c r="BI1106" s="41"/>
      <c r="BJ1106" s="41"/>
      <c r="BK1106" s="41"/>
      <c r="BL1106" s="41"/>
      <c r="BM1106" s="41"/>
      <c r="BN1106" s="41"/>
      <c r="BO1106" s="41"/>
      <c r="BP1106" s="41"/>
      <c r="BQ1106" s="41"/>
      <c r="BR1106" s="41"/>
      <c r="BS1106" s="41"/>
    </row>
    <row r="1107" spans="1:71" x14ac:dyDescent="0.2">
      <c r="A1107" s="40" t="str">
        <f t="shared" si="27"/>
        <v/>
      </c>
      <c r="B1107" s="40"/>
      <c r="C1107" s="40"/>
      <c r="D1107" s="41"/>
      <c r="E1107" s="41"/>
      <c r="F1107" s="41"/>
      <c r="G1107" s="41"/>
      <c r="H1107" s="41"/>
      <c r="I1107" s="41"/>
      <c r="J1107" s="41"/>
      <c r="K1107" s="41"/>
      <c r="L1107" s="41"/>
      <c r="M1107" s="41"/>
      <c r="N1107" s="41"/>
      <c r="O1107" s="41"/>
      <c r="P1107" s="41"/>
      <c r="Q1107" s="41"/>
      <c r="R1107" s="41"/>
      <c r="S1107" s="41"/>
      <c r="T1107" s="41"/>
      <c r="U1107" s="41"/>
      <c r="V1107" s="41"/>
      <c r="W1107" s="41"/>
      <c r="X1107" s="41"/>
      <c r="Y1107" s="41"/>
      <c r="Z1107" s="41"/>
      <c r="AA1107" s="41"/>
      <c r="AB1107" s="41"/>
      <c r="AC1107" s="41"/>
      <c r="AD1107" s="41"/>
      <c r="AE1107" s="41"/>
      <c r="AF1107" s="41"/>
      <c r="AG1107" s="41"/>
      <c r="AH1107" s="41"/>
      <c r="AI1107" s="41"/>
      <c r="AJ1107" s="41"/>
      <c r="AK1107" s="41"/>
      <c r="AL1107" s="41"/>
      <c r="AM1107" s="41"/>
      <c r="AN1107" s="41"/>
      <c r="AO1107" s="41"/>
      <c r="AP1107" s="41"/>
      <c r="AQ1107" s="41"/>
      <c r="AR1107" s="41"/>
      <c r="AS1107" s="41"/>
      <c r="AT1107" s="41"/>
      <c r="AU1107" s="41"/>
      <c r="AV1107" s="41"/>
      <c r="AW1107" s="41"/>
      <c r="AX1107" s="41"/>
      <c r="AY1107" s="41"/>
      <c r="AZ1107" s="41"/>
      <c r="BA1107" s="41"/>
      <c r="BB1107" s="41"/>
      <c r="BC1107" s="41"/>
      <c r="BD1107" s="41"/>
      <c r="BE1107" s="41"/>
      <c r="BF1107" s="41"/>
      <c r="BG1107" s="41"/>
      <c r="BH1107" s="41"/>
      <c r="BI1107" s="41"/>
      <c r="BJ1107" s="41"/>
      <c r="BK1107" s="41"/>
      <c r="BL1107" s="41"/>
      <c r="BM1107" s="41"/>
      <c r="BN1107" s="41"/>
      <c r="BO1107" s="41"/>
      <c r="BP1107" s="41"/>
      <c r="BQ1107" s="41"/>
      <c r="BR1107" s="41"/>
      <c r="BS1107" s="41"/>
    </row>
    <row r="1108" spans="1:71" x14ac:dyDescent="0.2">
      <c r="A1108" s="40" t="str">
        <f t="shared" si="27"/>
        <v/>
      </c>
      <c r="B1108" s="40"/>
      <c r="C1108" s="40"/>
      <c r="D1108" s="41"/>
      <c r="E1108" s="41"/>
      <c r="F1108" s="41"/>
      <c r="G1108" s="41"/>
      <c r="H1108" s="41"/>
      <c r="I1108" s="41"/>
      <c r="J1108" s="41"/>
      <c r="K1108" s="41"/>
      <c r="L1108" s="41"/>
      <c r="M1108" s="41"/>
      <c r="N1108" s="41"/>
      <c r="O1108" s="41"/>
      <c r="P1108" s="41"/>
      <c r="Q1108" s="41"/>
      <c r="R1108" s="41"/>
      <c r="S1108" s="41"/>
      <c r="T1108" s="41"/>
      <c r="U1108" s="41"/>
      <c r="V1108" s="41"/>
      <c r="W1108" s="41"/>
      <c r="X1108" s="41"/>
      <c r="Y1108" s="41"/>
      <c r="Z1108" s="41"/>
      <c r="AA1108" s="41"/>
      <c r="AB1108" s="41"/>
      <c r="AC1108" s="41"/>
      <c r="AD1108" s="41"/>
      <c r="AE1108" s="41"/>
      <c r="AF1108" s="41"/>
      <c r="AG1108" s="41"/>
      <c r="AH1108" s="41"/>
      <c r="AI1108" s="41"/>
      <c r="AJ1108" s="41"/>
      <c r="AK1108" s="41"/>
      <c r="AL1108" s="41"/>
      <c r="AM1108" s="41"/>
      <c r="AN1108" s="41"/>
      <c r="AO1108" s="41"/>
      <c r="AP1108" s="41"/>
      <c r="AQ1108" s="41"/>
      <c r="AR1108" s="41"/>
      <c r="AS1108" s="41"/>
      <c r="AT1108" s="41"/>
      <c r="AU1108" s="41"/>
      <c r="AV1108" s="41"/>
      <c r="AW1108" s="41"/>
      <c r="AX1108" s="41"/>
      <c r="AY1108" s="41"/>
      <c r="AZ1108" s="41"/>
      <c r="BA1108" s="41"/>
      <c r="BB1108" s="41"/>
      <c r="BC1108" s="41"/>
      <c r="BD1108" s="41"/>
      <c r="BE1108" s="41"/>
      <c r="BF1108" s="41"/>
      <c r="BG1108" s="41"/>
      <c r="BH1108" s="41"/>
      <c r="BI1108" s="41"/>
      <c r="BJ1108" s="41"/>
      <c r="BK1108" s="41"/>
      <c r="BL1108" s="41"/>
      <c r="BM1108" s="41"/>
      <c r="BN1108" s="41"/>
      <c r="BO1108" s="41"/>
      <c r="BP1108" s="41"/>
      <c r="BQ1108" s="41"/>
      <c r="BR1108" s="41"/>
      <c r="BS1108" s="41"/>
    </row>
    <row r="1109" spans="1:71" x14ac:dyDescent="0.2">
      <c r="A1109" s="40" t="str">
        <f t="shared" si="27"/>
        <v/>
      </c>
      <c r="B1109" s="40"/>
      <c r="C1109" s="40"/>
      <c r="D1109" s="41"/>
      <c r="E1109" s="41"/>
      <c r="F1109" s="41"/>
      <c r="G1109" s="41"/>
      <c r="H1109" s="41"/>
      <c r="I1109" s="41"/>
      <c r="J1109" s="41"/>
      <c r="K1109" s="41"/>
      <c r="L1109" s="41"/>
      <c r="M1109" s="41"/>
      <c r="N1109" s="41"/>
      <c r="O1109" s="41"/>
      <c r="P1109" s="41"/>
      <c r="Q1109" s="41"/>
      <c r="R1109" s="41"/>
      <c r="S1109" s="41"/>
      <c r="T1109" s="41"/>
      <c r="U1109" s="41"/>
      <c r="V1109" s="41"/>
      <c r="W1109" s="41"/>
      <c r="X1109" s="41"/>
      <c r="Y1109" s="41"/>
      <c r="Z1109" s="41"/>
      <c r="AA1109" s="41"/>
      <c r="AB1109" s="41"/>
      <c r="AC1109" s="41"/>
      <c r="AD1109" s="41"/>
      <c r="AE1109" s="41"/>
      <c r="AF1109" s="41"/>
      <c r="AG1109" s="41"/>
      <c r="AH1109" s="41"/>
      <c r="AI1109" s="41"/>
      <c r="AJ1109" s="41"/>
      <c r="AK1109" s="41"/>
      <c r="AL1109" s="41"/>
      <c r="AM1109" s="41"/>
      <c r="AN1109" s="41"/>
      <c r="AO1109" s="41"/>
      <c r="AP1109" s="41"/>
      <c r="AQ1109" s="41"/>
      <c r="AR1109" s="41"/>
      <c r="AS1109" s="41"/>
      <c r="AT1109" s="41"/>
      <c r="AU1109" s="41"/>
      <c r="AV1109" s="41"/>
      <c r="AW1109" s="41"/>
      <c r="AX1109" s="41"/>
      <c r="AY1109" s="41"/>
      <c r="AZ1109" s="41"/>
      <c r="BA1109" s="41"/>
      <c r="BB1109" s="41"/>
      <c r="BC1109" s="41"/>
      <c r="BD1109" s="41"/>
      <c r="BE1109" s="41"/>
      <c r="BF1109" s="41"/>
      <c r="BG1109" s="41"/>
      <c r="BH1109" s="41"/>
      <c r="BI1109" s="41"/>
      <c r="BJ1109" s="41"/>
      <c r="BK1109" s="41"/>
      <c r="BL1109" s="41"/>
      <c r="BM1109" s="41"/>
      <c r="BN1109" s="41"/>
      <c r="BO1109" s="41"/>
      <c r="BP1109" s="41"/>
      <c r="BQ1109" s="41"/>
      <c r="BR1109" s="41"/>
      <c r="BS1109" s="41"/>
    </row>
    <row r="1110" spans="1:71" x14ac:dyDescent="0.2">
      <c r="A1110" s="40" t="str">
        <f t="shared" si="27"/>
        <v/>
      </c>
      <c r="B1110" s="40"/>
      <c r="C1110" s="40"/>
      <c r="D1110" s="41"/>
      <c r="E1110" s="41"/>
      <c r="F1110" s="41"/>
      <c r="G1110" s="41"/>
      <c r="H1110" s="41"/>
      <c r="I1110" s="41"/>
      <c r="J1110" s="41"/>
      <c r="K1110" s="41"/>
      <c r="L1110" s="41"/>
      <c r="M1110" s="41"/>
      <c r="N1110" s="41"/>
      <c r="O1110" s="41"/>
      <c r="P1110" s="41"/>
      <c r="Q1110" s="41"/>
      <c r="R1110" s="41"/>
      <c r="S1110" s="41"/>
      <c r="T1110" s="41"/>
      <c r="U1110" s="41"/>
      <c r="V1110" s="41"/>
      <c r="W1110" s="41"/>
      <c r="X1110" s="41"/>
      <c r="Y1110" s="41"/>
      <c r="Z1110" s="41"/>
      <c r="AA1110" s="41"/>
      <c r="AB1110" s="41"/>
      <c r="AC1110" s="41"/>
      <c r="AD1110" s="41"/>
      <c r="AE1110" s="41"/>
      <c r="AF1110" s="41"/>
      <c r="AG1110" s="41"/>
      <c r="AH1110" s="41"/>
      <c r="AI1110" s="41"/>
      <c r="AJ1110" s="41"/>
      <c r="AK1110" s="41"/>
      <c r="AL1110" s="41"/>
      <c r="AM1110" s="41"/>
      <c r="AN1110" s="41"/>
      <c r="AO1110" s="41"/>
      <c r="AP1110" s="41"/>
      <c r="AQ1110" s="41"/>
      <c r="AR1110" s="41"/>
      <c r="AS1110" s="41"/>
      <c r="AT1110" s="41"/>
      <c r="AU1110" s="41"/>
      <c r="AV1110" s="41"/>
      <c r="AW1110" s="41"/>
      <c r="AX1110" s="41"/>
      <c r="AY1110" s="41"/>
      <c r="AZ1110" s="41"/>
      <c r="BA1110" s="41"/>
      <c r="BB1110" s="41"/>
      <c r="BC1110" s="41"/>
      <c r="BD1110" s="41"/>
      <c r="BE1110" s="41"/>
      <c r="BF1110" s="41"/>
      <c r="BG1110" s="41"/>
      <c r="BH1110" s="41"/>
      <c r="BI1110" s="41"/>
      <c r="BJ1110" s="41"/>
      <c r="BK1110" s="41"/>
      <c r="BL1110" s="41"/>
      <c r="BM1110" s="41"/>
      <c r="BN1110" s="41"/>
      <c r="BO1110" s="41"/>
      <c r="BP1110" s="41"/>
      <c r="BQ1110" s="41"/>
      <c r="BR1110" s="41"/>
      <c r="BS1110" s="41"/>
    </row>
    <row r="1111" spans="1:71" x14ac:dyDescent="0.2">
      <c r="A1111" s="40" t="str">
        <f t="shared" si="27"/>
        <v/>
      </c>
      <c r="B1111" s="40"/>
      <c r="C1111" s="40"/>
      <c r="D1111" s="41"/>
      <c r="E1111" s="41"/>
      <c r="F1111" s="41"/>
      <c r="G1111" s="41"/>
      <c r="H1111" s="41"/>
      <c r="I1111" s="41"/>
      <c r="J1111" s="41"/>
      <c r="K1111" s="41"/>
      <c r="L1111" s="41"/>
      <c r="M1111" s="41"/>
      <c r="N1111" s="41"/>
      <c r="O1111" s="41"/>
      <c r="P1111" s="41"/>
      <c r="Q1111" s="41"/>
      <c r="R1111" s="41"/>
      <c r="S1111" s="41"/>
      <c r="T1111" s="41"/>
      <c r="U1111" s="41"/>
      <c r="V1111" s="41"/>
      <c r="W1111" s="41"/>
      <c r="X1111" s="41"/>
      <c r="Y1111" s="41"/>
      <c r="Z1111" s="41"/>
      <c r="AA1111" s="41"/>
      <c r="AB1111" s="41"/>
      <c r="AC1111" s="41"/>
      <c r="AD1111" s="41"/>
      <c r="AE1111" s="41"/>
      <c r="AF1111" s="41"/>
      <c r="AG1111" s="41"/>
      <c r="AH1111" s="41"/>
      <c r="AI1111" s="41"/>
      <c r="AJ1111" s="41"/>
      <c r="AK1111" s="41"/>
      <c r="AL1111" s="41"/>
      <c r="AM1111" s="41"/>
      <c r="AN1111" s="41"/>
      <c r="AO1111" s="41"/>
      <c r="AP1111" s="41"/>
      <c r="AQ1111" s="41"/>
      <c r="AR1111" s="41"/>
      <c r="AS1111" s="41"/>
      <c r="AT1111" s="41"/>
      <c r="AU1111" s="41"/>
      <c r="AV1111" s="41"/>
      <c r="AW1111" s="41"/>
      <c r="AX1111" s="41"/>
      <c r="AY1111" s="41"/>
      <c r="AZ1111" s="41"/>
      <c r="BA1111" s="41"/>
      <c r="BB1111" s="41"/>
      <c r="BC1111" s="41"/>
      <c r="BD1111" s="41"/>
      <c r="BE1111" s="41"/>
      <c r="BF1111" s="41"/>
      <c r="BG1111" s="41"/>
      <c r="BH1111" s="41"/>
      <c r="BI1111" s="41"/>
      <c r="BJ1111" s="41"/>
      <c r="BK1111" s="41"/>
      <c r="BL1111" s="41"/>
      <c r="BM1111" s="41"/>
      <c r="BN1111" s="41"/>
      <c r="BO1111" s="41"/>
      <c r="BP1111" s="41"/>
      <c r="BQ1111" s="41"/>
      <c r="BR1111" s="41"/>
      <c r="BS1111" s="41"/>
    </row>
    <row r="1112" spans="1:71" x14ac:dyDescent="0.2">
      <c r="A1112" s="40" t="str">
        <f t="shared" si="27"/>
        <v/>
      </c>
      <c r="B1112" s="40"/>
      <c r="C1112" s="40"/>
      <c r="D1112" s="41"/>
      <c r="E1112" s="41"/>
      <c r="F1112" s="41"/>
      <c r="G1112" s="41"/>
      <c r="H1112" s="41"/>
      <c r="I1112" s="41"/>
      <c r="J1112" s="41"/>
      <c r="K1112" s="41"/>
      <c r="L1112" s="41"/>
      <c r="M1112" s="41"/>
      <c r="N1112" s="41"/>
      <c r="O1112" s="41"/>
      <c r="P1112" s="41"/>
      <c r="Q1112" s="41"/>
      <c r="R1112" s="41"/>
      <c r="S1112" s="41"/>
      <c r="T1112" s="41"/>
      <c r="U1112" s="41"/>
      <c r="V1112" s="41"/>
      <c r="W1112" s="41"/>
      <c r="X1112" s="41"/>
      <c r="Y1112" s="41"/>
      <c r="Z1112" s="41"/>
      <c r="AA1112" s="41"/>
      <c r="AB1112" s="41"/>
      <c r="AC1112" s="41"/>
      <c r="AD1112" s="41"/>
      <c r="AE1112" s="41"/>
      <c r="AF1112" s="41"/>
      <c r="AG1112" s="41"/>
      <c r="AH1112" s="41"/>
      <c r="AI1112" s="41"/>
      <c r="AJ1112" s="41"/>
      <c r="AK1112" s="41"/>
      <c r="AL1112" s="41"/>
      <c r="AM1112" s="41"/>
      <c r="AN1112" s="41"/>
      <c r="AO1112" s="41"/>
      <c r="AP1112" s="41"/>
      <c r="AQ1112" s="41"/>
      <c r="AR1112" s="41"/>
      <c r="AS1112" s="41"/>
      <c r="AT1112" s="41"/>
      <c r="AU1112" s="41"/>
      <c r="AV1112" s="41"/>
      <c r="AW1112" s="41"/>
      <c r="AX1112" s="41"/>
      <c r="AY1112" s="41"/>
      <c r="AZ1112" s="41"/>
      <c r="BA1112" s="41"/>
      <c r="BB1112" s="41"/>
      <c r="BC1112" s="41"/>
      <c r="BD1112" s="41"/>
      <c r="BE1112" s="41"/>
      <c r="BF1112" s="41"/>
      <c r="BG1112" s="41"/>
      <c r="BH1112" s="41"/>
      <c r="BI1112" s="41"/>
      <c r="BJ1112" s="41"/>
      <c r="BK1112" s="41"/>
      <c r="BL1112" s="41"/>
      <c r="BM1112" s="41"/>
      <c r="BN1112" s="41"/>
      <c r="BO1112" s="41"/>
      <c r="BP1112" s="41"/>
      <c r="BQ1112" s="41"/>
      <c r="BR1112" s="41"/>
      <c r="BS1112" s="41"/>
    </row>
    <row r="1113" spans="1:71" x14ac:dyDescent="0.2">
      <c r="A1113" s="40" t="str">
        <f t="shared" si="27"/>
        <v/>
      </c>
      <c r="B1113" s="40"/>
      <c r="C1113" s="40"/>
      <c r="D1113" s="41"/>
      <c r="E1113" s="41"/>
      <c r="F1113" s="41"/>
      <c r="G1113" s="41"/>
      <c r="H1113" s="41"/>
      <c r="I1113" s="41"/>
      <c r="J1113" s="41"/>
      <c r="K1113" s="41"/>
      <c r="L1113" s="41"/>
      <c r="M1113" s="41"/>
      <c r="N1113" s="41"/>
      <c r="O1113" s="41"/>
      <c r="P1113" s="41"/>
      <c r="Q1113" s="41"/>
      <c r="R1113" s="41"/>
      <c r="S1113" s="41"/>
      <c r="T1113" s="41"/>
      <c r="U1113" s="41"/>
      <c r="V1113" s="41"/>
      <c r="W1113" s="41"/>
      <c r="X1113" s="41"/>
      <c r="Y1113" s="41"/>
      <c r="Z1113" s="41"/>
      <c r="AA1113" s="41"/>
      <c r="AB1113" s="41"/>
      <c r="AC1113" s="41"/>
      <c r="AD1113" s="41"/>
      <c r="AE1113" s="41"/>
      <c r="AF1113" s="41"/>
      <c r="AG1113" s="41"/>
      <c r="AH1113" s="41"/>
      <c r="AI1113" s="41"/>
      <c r="AJ1113" s="41"/>
      <c r="AK1113" s="41"/>
      <c r="AL1113" s="41"/>
      <c r="AM1113" s="41"/>
      <c r="AN1113" s="41"/>
      <c r="AO1113" s="41"/>
      <c r="AP1113" s="41"/>
      <c r="AQ1113" s="41"/>
      <c r="AR1113" s="41"/>
      <c r="AS1113" s="41"/>
      <c r="AT1113" s="41"/>
      <c r="AU1113" s="41"/>
      <c r="AV1113" s="41"/>
      <c r="AW1113" s="41"/>
      <c r="AX1113" s="41"/>
      <c r="AY1113" s="41"/>
      <c r="AZ1113" s="41"/>
      <c r="BA1113" s="41"/>
      <c r="BB1113" s="41"/>
      <c r="BC1113" s="41"/>
      <c r="BD1113" s="41"/>
      <c r="BE1113" s="41"/>
      <c r="BF1113" s="41"/>
      <c r="BG1113" s="41"/>
      <c r="BH1113" s="41"/>
      <c r="BI1113" s="41"/>
      <c r="BJ1113" s="41"/>
      <c r="BK1113" s="41"/>
      <c r="BL1113" s="41"/>
      <c r="BM1113" s="41"/>
      <c r="BN1113" s="41"/>
      <c r="BO1113" s="41"/>
      <c r="BP1113" s="41"/>
      <c r="BQ1113" s="41"/>
      <c r="BR1113" s="41"/>
      <c r="BS1113" s="41"/>
    </row>
    <row r="1114" spans="1:71" x14ac:dyDescent="0.2">
      <c r="A1114" s="40" t="str">
        <f t="shared" si="27"/>
        <v/>
      </c>
      <c r="B1114" s="40"/>
      <c r="C1114" s="40"/>
      <c r="D1114" s="41"/>
      <c r="E1114" s="41"/>
      <c r="F1114" s="41"/>
      <c r="G1114" s="41"/>
      <c r="H1114" s="41"/>
      <c r="I1114" s="41"/>
      <c r="J1114" s="41"/>
      <c r="K1114" s="41"/>
      <c r="L1114" s="41"/>
      <c r="M1114" s="41"/>
      <c r="N1114" s="41"/>
      <c r="O1114" s="41"/>
      <c r="P1114" s="41"/>
      <c r="Q1114" s="41"/>
      <c r="R1114" s="41"/>
      <c r="S1114" s="41"/>
      <c r="T1114" s="41"/>
      <c r="U1114" s="41"/>
      <c r="V1114" s="41"/>
      <c r="W1114" s="41"/>
      <c r="X1114" s="41"/>
      <c r="Y1114" s="41"/>
      <c r="Z1114" s="41"/>
      <c r="AA1114" s="41"/>
      <c r="AB1114" s="41"/>
      <c r="AC1114" s="41"/>
      <c r="AD1114" s="41"/>
      <c r="AE1114" s="41"/>
      <c r="AF1114" s="41"/>
      <c r="AG1114" s="41"/>
      <c r="AH1114" s="41"/>
      <c r="AI1114" s="41"/>
      <c r="AJ1114" s="41"/>
      <c r="AK1114" s="41"/>
      <c r="AL1114" s="41"/>
      <c r="AM1114" s="41"/>
      <c r="AN1114" s="41"/>
      <c r="AO1114" s="41"/>
      <c r="AP1114" s="41"/>
      <c r="AQ1114" s="41"/>
      <c r="AR1114" s="41"/>
      <c r="AS1114" s="41"/>
      <c r="AT1114" s="41"/>
      <c r="AU1114" s="41"/>
      <c r="AV1114" s="41"/>
      <c r="AW1114" s="41"/>
      <c r="AX1114" s="41"/>
      <c r="AY1114" s="41"/>
      <c r="AZ1114" s="41"/>
      <c r="BA1114" s="41"/>
      <c r="BB1114" s="41"/>
      <c r="BC1114" s="41"/>
      <c r="BD1114" s="41"/>
      <c r="BE1114" s="41"/>
      <c r="BF1114" s="41"/>
      <c r="BG1114" s="41"/>
      <c r="BH1114" s="41"/>
      <c r="BI1114" s="41"/>
      <c r="BJ1114" s="41"/>
      <c r="BK1114" s="41"/>
      <c r="BL1114" s="41"/>
      <c r="BM1114" s="41"/>
      <c r="BN1114" s="41"/>
      <c r="BO1114" s="41"/>
      <c r="BP1114" s="41"/>
      <c r="BQ1114" s="41"/>
      <c r="BR1114" s="41"/>
      <c r="BS1114" s="41"/>
    </row>
    <row r="1115" spans="1:71" x14ac:dyDescent="0.2">
      <c r="A1115" s="40" t="str">
        <f t="shared" si="27"/>
        <v/>
      </c>
      <c r="B1115" s="40"/>
      <c r="C1115" s="40"/>
      <c r="D1115" s="41"/>
      <c r="E1115" s="41"/>
      <c r="F1115" s="41"/>
      <c r="G1115" s="41"/>
      <c r="H1115" s="41"/>
      <c r="I1115" s="41"/>
      <c r="J1115" s="41"/>
      <c r="K1115" s="41"/>
      <c r="L1115" s="41"/>
      <c r="M1115" s="41"/>
      <c r="N1115" s="41"/>
      <c r="O1115" s="41"/>
      <c r="P1115" s="41"/>
      <c r="Q1115" s="41"/>
      <c r="R1115" s="41"/>
      <c r="S1115" s="41"/>
      <c r="T1115" s="41"/>
      <c r="U1115" s="41"/>
      <c r="V1115" s="41"/>
      <c r="W1115" s="41"/>
      <c r="X1115" s="41"/>
      <c r="Y1115" s="41"/>
      <c r="Z1115" s="41"/>
      <c r="AA1115" s="41"/>
      <c r="AB1115" s="41"/>
      <c r="AC1115" s="41"/>
      <c r="AD1115" s="41"/>
      <c r="AE1115" s="41"/>
      <c r="AF1115" s="41"/>
      <c r="AG1115" s="41"/>
      <c r="AH1115" s="41"/>
      <c r="AI1115" s="41"/>
      <c r="AJ1115" s="41"/>
      <c r="AK1115" s="41"/>
      <c r="AL1115" s="41"/>
      <c r="AM1115" s="41"/>
      <c r="AN1115" s="41"/>
      <c r="AO1115" s="41"/>
      <c r="AP1115" s="41"/>
      <c r="AQ1115" s="41"/>
      <c r="AR1115" s="41"/>
      <c r="AS1115" s="41"/>
      <c r="AT1115" s="41"/>
      <c r="AU1115" s="41"/>
      <c r="AV1115" s="41"/>
      <c r="AW1115" s="41"/>
      <c r="AX1115" s="41"/>
      <c r="AY1115" s="41"/>
      <c r="AZ1115" s="41"/>
      <c r="BA1115" s="41"/>
      <c r="BB1115" s="41"/>
      <c r="BC1115" s="41"/>
      <c r="BD1115" s="41"/>
      <c r="BE1115" s="41"/>
      <c r="BF1115" s="41"/>
      <c r="BG1115" s="41"/>
      <c r="BH1115" s="41"/>
      <c r="BI1115" s="41"/>
      <c r="BJ1115" s="41"/>
      <c r="BK1115" s="41"/>
      <c r="BL1115" s="41"/>
      <c r="BM1115" s="41"/>
      <c r="BN1115" s="41"/>
      <c r="BO1115" s="41"/>
      <c r="BP1115" s="41"/>
      <c r="BQ1115" s="41"/>
      <c r="BR1115" s="41"/>
      <c r="BS1115" s="41"/>
    </row>
    <row r="1116" spans="1:71" x14ac:dyDescent="0.2">
      <c r="A1116" s="40" t="str">
        <f t="shared" si="27"/>
        <v/>
      </c>
      <c r="B1116" s="40"/>
      <c r="C1116" s="40"/>
      <c r="D1116" s="41"/>
      <c r="E1116" s="41"/>
      <c r="F1116" s="41"/>
      <c r="G1116" s="41"/>
      <c r="H1116" s="41"/>
      <c r="I1116" s="41"/>
      <c r="J1116" s="41"/>
      <c r="K1116" s="41"/>
      <c r="L1116" s="41"/>
      <c r="M1116" s="41"/>
      <c r="N1116" s="41"/>
      <c r="O1116" s="41"/>
      <c r="P1116" s="41"/>
      <c r="Q1116" s="41"/>
      <c r="R1116" s="41"/>
      <c r="S1116" s="41"/>
      <c r="T1116" s="41"/>
      <c r="U1116" s="41"/>
      <c r="V1116" s="41"/>
      <c r="W1116" s="41"/>
      <c r="X1116" s="41"/>
      <c r="Y1116" s="41"/>
      <c r="Z1116" s="41"/>
      <c r="AA1116" s="41"/>
      <c r="AB1116" s="41"/>
      <c r="AC1116" s="41"/>
      <c r="AD1116" s="41"/>
      <c r="AE1116" s="41"/>
      <c r="AF1116" s="41"/>
      <c r="AG1116" s="41"/>
      <c r="AH1116" s="41"/>
      <c r="AI1116" s="41"/>
      <c r="AJ1116" s="41"/>
      <c r="AK1116" s="41"/>
      <c r="AL1116" s="41"/>
      <c r="AM1116" s="41"/>
      <c r="AN1116" s="41"/>
      <c r="AO1116" s="41"/>
      <c r="AP1116" s="41"/>
      <c r="AQ1116" s="41"/>
      <c r="AR1116" s="41"/>
      <c r="AS1116" s="41"/>
      <c r="AT1116" s="41"/>
      <c r="AU1116" s="41"/>
      <c r="AV1116" s="41"/>
      <c r="AW1116" s="41"/>
      <c r="AX1116" s="41"/>
      <c r="AY1116" s="41"/>
      <c r="AZ1116" s="41"/>
      <c r="BA1116" s="41"/>
      <c r="BB1116" s="41"/>
      <c r="BC1116" s="41"/>
      <c r="BD1116" s="41"/>
      <c r="BE1116" s="41"/>
      <c r="BF1116" s="41"/>
      <c r="BG1116" s="41"/>
      <c r="BH1116" s="41"/>
      <c r="BI1116" s="41"/>
      <c r="BJ1116" s="41"/>
      <c r="BK1116" s="41"/>
      <c r="BL1116" s="41"/>
      <c r="BM1116" s="41"/>
      <c r="BN1116" s="41"/>
      <c r="BO1116" s="41"/>
      <c r="BP1116" s="41"/>
      <c r="BQ1116" s="41"/>
      <c r="BR1116" s="41"/>
      <c r="BS1116" s="41"/>
    </row>
    <row r="1117" spans="1:71" x14ac:dyDescent="0.2">
      <c r="A1117" s="40" t="str">
        <f t="shared" si="27"/>
        <v/>
      </c>
      <c r="B1117" s="40"/>
      <c r="C1117" s="40"/>
      <c r="D1117" s="41"/>
      <c r="E1117" s="41"/>
      <c r="F1117" s="41"/>
      <c r="G1117" s="41"/>
      <c r="H1117" s="41"/>
      <c r="I1117" s="41"/>
      <c r="J1117" s="41"/>
      <c r="K1117" s="41"/>
      <c r="L1117" s="41"/>
      <c r="M1117" s="41"/>
      <c r="N1117" s="41"/>
      <c r="O1117" s="41"/>
      <c r="P1117" s="41"/>
      <c r="Q1117" s="41"/>
      <c r="R1117" s="41"/>
      <c r="S1117" s="41"/>
      <c r="T1117" s="41"/>
      <c r="U1117" s="41"/>
      <c r="V1117" s="41"/>
      <c r="W1117" s="41"/>
      <c r="X1117" s="41"/>
      <c r="Y1117" s="41"/>
      <c r="Z1117" s="41"/>
      <c r="AA1117" s="41"/>
      <c r="AB1117" s="41"/>
      <c r="AC1117" s="41"/>
      <c r="AD1117" s="41"/>
      <c r="AE1117" s="41"/>
      <c r="AF1117" s="41"/>
      <c r="AG1117" s="41"/>
      <c r="AH1117" s="41"/>
      <c r="AI1117" s="41"/>
      <c r="AJ1117" s="41"/>
      <c r="AK1117" s="41"/>
      <c r="AL1117" s="41"/>
      <c r="AM1117" s="41"/>
      <c r="AN1117" s="41"/>
      <c r="AO1117" s="41"/>
      <c r="AP1117" s="41"/>
      <c r="AQ1117" s="41"/>
      <c r="AR1117" s="41"/>
      <c r="AS1117" s="41"/>
      <c r="AT1117" s="41"/>
      <c r="AU1117" s="41"/>
      <c r="AV1117" s="41"/>
      <c r="AW1117" s="41"/>
      <c r="AX1117" s="41"/>
      <c r="AY1117" s="41"/>
      <c r="AZ1117" s="41"/>
      <c r="BA1117" s="41"/>
      <c r="BB1117" s="41"/>
      <c r="BC1117" s="41"/>
      <c r="BD1117" s="41"/>
      <c r="BE1117" s="41"/>
      <c r="BF1117" s="41"/>
      <c r="BG1117" s="41"/>
      <c r="BH1117" s="41"/>
      <c r="BI1117" s="41"/>
      <c r="BJ1117" s="41"/>
      <c r="BK1117" s="41"/>
      <c r="BL1117" s="41"/>
      <c r="BM1117" s="41"/>
      <c r="BN1117" s="41"/>
      <c r="BO1117" s="41"/>
      <c r="BP1117" s="41"/>
      <c r="BQ1117" s="41"/>
      <c r="BR1117" s="41"/>
      <c r="BS1117" s="41"/>
    </row>
    <row r="1118" spans="1:71" x14ac:dyDescent="0.2">
      <c r="A1118" s="40" t="str">
        <f t="shared" si="27"/>
        <v/>
      </c>
      <c r="B1118" s="40"/>
      <c r="C1118" s="40"/>
      <c r="D1118" s="41"/>
      <c r="E1118" s="41"/>
      <c r="F1118" s="41"/>
      <c r="G1118" s="41"/>
      <c r="H1118" s="41"/>
      <c r="I1118" s="41"/>
      <c r="J1118" s="41"/>
      <c r="K1118" s="41"/>
      <c r="L1118" s="41"/>
      <c r="M1118" s="41"/>
      <c r="N1118" s="41"/>
      <c r="O1118" s="41"/>
      <c r="P1118" s="41"/>
      <c r="Q1118" s="41"/>
      <c r="R1118" s="41"/>
      <c r="S1118" s="41"/>
      <c r="T1118" s="41"/>
      <c r="U1118" s="41"/>
      <c r="V1118" s="41"/>
      <c r="W1118" s="41"/>
      <c r="X1118" s="41"/>
      <c r="Y1118" s="41"/>
      <c r="Z1118" s="41"/>
      <c r="AA1118" s="41"/>
      <c r="AB1118" s="41"/>
      <c r="AC1118" s="41"/>
      <c r="AD1118" s="41"/>
      <c r="AE1118" s="41"/>
      <c r="AF1118" s="41"/>
      <c r="AG1118" s="41"/>
      <c r="AH1118" s="41"/>
      <c r="AI1118" s="41"/>
      <c r="AJ1118" s="41"/>
      <c r="AK1118" s="41"/>
      <c r="AL1118" s="41"/>
      <c r="AM1118" s="41"/>
      <c r="AN1118" s="41"/>
      <c r="AO1118" s="41"/>
      <c r="AP1118" s="41"/>
      <c r="AQ1118" s="41"/>
      <c r="AR1118" s="41"/>
      <c r="AS1118" s="41"/>
      <c r="AT1118" s="41"/>
      <c r="AU1118" s="41"/>
      <c r="AV1118" s="41"/>
      <c r="AW1118" s="41"/>
      <c r="AX1118" s="41"/>
      <c r="AY1118" s="41"/>
      <c r="AZ1118" s="41"/>
      <c r="BA1118" s="41"/>
      <c r="BB1118" s="41"/>
      <c r="BC1118" s="41"/>
      <c r="BD1118" s="41"/>
      <c r="BE1118" s="41"/>
      <c r="BF1118" s="41"/>
      <c r="BG1118" s="41"/>
      <c r="BH1118" s="41"/>
      <c r="BI1118" s="41"/>
      <c r="BJ1118" s="41"/>
      <c r="BK1118" s="41"/>
      <c r="BL1118" s="41"/>
      <c r="BM1118" s="41"/>
      <c r="BN1118" s="41"/>
      <c r="BO1118" s="41"/>
      <c r="BP1118" s="41"/>
      <c r="BQ1118" s="41"/>
      <c r="BR1118" s="41"/>
      <c r="BS1118" s="41"/>
    </row>
    <row r="1119" spans="1:71" x14ac:dyDescent="0.2">
      <c r="A1119" s="40" t="str">
        <f t="shared" si="27"/>
        <v/>
      </c>
      <c r="B1119" s="40"/>
      <c r="C1119" s="40"/>
      <c r="D1119" s="41"/>
      <c r="E1119" s="41"/>
      <c r="F1119" s="41"/>
      <c r="G1119" s="41"/>
      <c r="H1119" s="41"/>
      <c r="I1119" s="41"/>
      <c r="J1119" s="41"/>
      <c r="K1119" s="41"/>
      <c r="L1119" s="41"/>
      <c r="M1119" s="41"/>
      <c r="N1119" s="41"/>
      <c r="O1119" s="41"/>
      <c r="P1119" s="41"/>
      <c r="Q1119" s="41"/>
      <c r="R1119" s="41"/>
      <c r="S1119" s="41"/>
      <c r="T1119" s="41"/>
      <c r="U1119" s="41"/>
      <c r="V1119" s="41"/>
      <c r="W1119" s="41"/>
      <c r="X1119" s="41"/>
      <c r="Y1119" s="41"/>
      <c r="Z1119" s="41"/>
      <c r="AA1119" s="41"/>
      <c r="AB1119" s="41"/>
      <c r="AC1119" s="41"/>
      <c r="AD1119" s="41"/>
      <c r="AE1119" s="41"/>
      <c r="AF1119" s="41"/>
      <c r="AG1119" s="41"/>
      <c r="AH1119" s="41"/>
      <c r="AI1119" s="41"/>
      <c r="AJ1119" s="41"/>
      <c r="AK1119" s="41"/>
      <c r="AL1119" s="41"/>
      <c r="AM1119" s="41"/>
      <c r="AN1119" s="41"/>
      <c r="AO1119" s="41"/>
      <c r="AP1119" s="41"/>
      <c r="AQ1119" s="41"/>
      <c r="AR1119" s="41"/>
      <c r="AS1119" s="41"/>
      <c r="AT1119" s="41"/>
      <c r="AU1119" s="41"/>
      <c r="AV1119" s="41"/>
      <c r="AW1119" s="41"/>
      <c r="AX1119" s="41"/>
      <c r="AY1119" s="41"/>
      <c r="AZ1119" s="41"/>
      <c r="BA1119" s="41"/>
      <c r="BB1119" s="41"/>
      <c r="BC1119" s="41"/>
      <c r="BD1119" s="41"/>
      <c r="BE1119" s="41"/>
      <c r="BF1119" s="41"/>
      <c r="BG1119" s="41"/>
      <c r="BH1119" s="41"/>
      <c r="BI1119" s="41"/>
      <c r="BJ1119" s="41"/>
      <c r="BK1119" s="41"/>
      <c r="BL1119" s="41"/>
      <c r="BM1119" s="41"/>
      <c r="BN1119" s="41"/>
      <c r="BO1119" s="41"/>
      <c r="BP1119" s="41"/>
      <c r="BQ1119" s="41"/>
      <c r="BR1119" s="41"/>
      <c r="BS1119" s="41"/>
    </row>
    <row r="1120" spans="1:71" x14ac:dyDescent="0.2">
      <c r="A1120" s="40" t="str">
        <f t="shared" si="27"/>
        <v/>
      </c>
      <c r="B1120" s="40"/>
      <c r="C1120" s="40"/>
      <c r="D1120" s="41"/>
      <c r="E1120" s="41"/>
      <c r="F1120" s="41"/>
      <c r="G1120" s="41"/>
      <c r="H1120" s="41"/>
      <c r="I1120" s="41"/>
      <c r="J1120" s="41"/>
      <c r="K1120" s="41"/>
      <c r="L1120" s="41"/>
      <c r="M1120" s="41"/>
      <c r="N1120" s="41"/>
      <c r="O1120" s="41"/>
      <c r="P1120" s="41"/>
      <c r="Q1120" s="41"/>
      <c r="R1120" s="41"/>
      <c r="S1120" s="41"/>
      <c r="T1120" s="41"/>
      <c r="U1120" s="41"/>
      <c r="V1120" s="41"/>
      <c r="W1120" s="41"/>
      <c r="X1120" s="41"/>
      <c r="Y1120" s="41"/>
      <c r="Z1120" s="41"/>
      <c r="AA1120" s="41"/>
      <c r="AB1120" s="41"/>
      <c r="AC1120" s="41"/>
      <c r="AD1120" s="41"/>
      <c r="AE1120" s="41"/>
      <c r="AF1120" s="41"/>
      <c r="AG1120" s="41"/>
      <c r="AH1120" s="41"/>
      <c r="AI1120" s="41"/>
      <c r="AJ1120" s="41"/>
      <c r="AK1120" s="41"/>
      <c r="AL1120" s="41"/>
      <c r="AM1120" s="41"/>
      <c r="AN1120" s="41"/>
      <c r="AO1120" s="41"/>
      <c r="AP1120" s="41"/>
      <c r="AQ1120" s="41"/>
      <c r="AR1120" s="41"/>
      <c r="AS1120" s="41"/>
      <c r="AT1120" s="41"/>
      <c r="AU1120" s="41"/>
      <c r="AV1120" s="41"/>
      <c r="AW1120" s="41"/>
      <c r="AX1120" s="41"/>
      <c r="AY1120" s="41"/>
      <c r="AZ1120" s="41"/>
      <c r="BA1120" s="41"/>
      <c r="BB1120" s="41"/>
      <c r="BC1120" s="41"/>
      <c r="BD1120" s="41"/>
      <c r="BE1120" s="41"/>
      <c r="BF1120" s="41"/>
      <c r="BG1120" s="41"/>
      <c r="BH1120" s="41"/>
      <c r="BI1120" s="41"/>
      <c r="BJ1120" s="41"/>
      <c r="BK1120" s="41"/>
      <c r="BL1120" s="41"/>
      <c r="BM1120" s="41"/>
      <c r="BN1120" s="41"/>
      <c r="BO1120" s="41"/>
      <c r="BP1120" s="41"/>
      <c r="BQ1120" s="41"/>
      <c r="BR1120" s="41"/>
      <c r="BS1120" s="41"/>
    </row>
    <row r="1121" spans="1:71" x14ac:dyDescent="0.2">
      <c r="A1121" s="40" t="str">
        <f t="shared" si="27"/>
        <v/>
      </c>
      <c r="B1121" s="40"/>
      <c r="C1121" s="40"/>
      <c r="D1121" s="41"/>
      <c r="E1121" s="41"/>
      <c r="F1121" s="41"/>
      <c r="G1121" s="41"/>
      <c r="H1121" s="41"/>
      <c r="I1121" s="41"/>
      <c r="J1121" s="41"/>
      <c r="K1121" s="41"/>
      <c r="L1121" s="41"/>
      <c r="M1121" s="41"/>
      <c r="N1121" s="41"/>
      <c r="O1121" s="41"/>
      <c r="P1121" s="41"/>
      <c r="Q1121" s="41"/>
      <c r="R1121" s="41"/>
      <c r="S1121" s="41"/>
      <c r="T1121" s="41"/>
      <c r="U1121" s="41"/>
      <c r="V1121" s="41"/>
      <c r="W1121" s="41"/>
      <c r="X1121" s="41"/>
      <c r="Y1121" s="41"/>
      <c r="Z1121" s="41"/>
      <c r="AA1121" s="41"/>
      <c r="AB1121" s="41"/>
      <c r="AC1121" s="41"/>
      <c r="AD1121" s="41"/>
      <c r="AE1121" s="41"/>
      <c r="AF1121" s="41"/>
      <c r="AG1121" s="41"/>
      <c r="AH1121" s="41"/>
      <c r="AI1121" s="41"/>
      <c r="AJ1121" s="41"/>
      <c r="AK1121" s="41"/>
      <c r="AL1121" s="41"/>
      <c r="AM1121" s="41"/>
      <c r="AN1121" s="41"/>
      <c r="AO1121" s="41"/>
      <c r="AP1121" s="41"/>
      <c r="AQ1121" s="41"/>
      <c r="AR1121" s="41"/>
      <c r="AS1121" s="41"/>
      <c r="AT1121" s="41"/>
      <c r="AU1121" s="41"/>
      <c r="AV1121" s="41"/>
      <c r="AW1121" s="41"/>
      <c r="AX1121" s="41"/>
      <c r="AY1121" s="41"/>
      <c r="AZ1121" s="41"/>
      <c r="BA1121" s="41"/>
      <c r="BB1121" s="41"/>
      <c r="BC1121" s="41"/>
      <c r="BD1121" s="41"/>
      <c r="BE1121" s="41"/>
      <c r="BF1121" s="41"/>
      <c r="BG1121" s="41"/>
      <c r="BH1121" s="41"/>
      <c r="BI1121" s="41"/>
      <c r="BJ1121" s="41"/>
      <c r="BK1121" s="41"/>
      <c r="BL1121" s="41"/>
      <c r="BM1121" s="41"/>
      <c r="BN1121" s="41"/>
      <c r="BO1121" s="41"/>
      <c r="BP1121" s="41"/>
      <c r="BQ1121" s="41"/>
      <c r="BR1121" s="41"/>
      <c r="BS1121" s="41"/>
    </row>
    <row r="1122" spans="1:71" x14ac:dyDescent="0.2">
      <c r="A1122" s="40" t="str">
        <f t="shared" si="27"/>
        <v/>
      </c>
      <c r="B1122" s="40"/>
      <c r="C1122" s="40"/>
      <c r="D1122" s="41"/>
      <c r="E1122" s="41"/>
      <c r="F1122" s="41"/>
      <c r="G1122" s="41"/>
      <c r="H1122" s="41"/>
      <c r="I1122" s="41"/>
      <c r="J1122" s="41"/>
      <c r="K1122" s="41"/>
      <c r="L1122" s="41"/>
      <c r="M1122" s="41"/>
      <c r="N1122" s="41"/>
      <c r="O1122" s="41"/>
      <c r="P1122" s="41"/>
      <c r="Q1122" s="41"/>
      <c r="R1122" s="41"/>
      <c r="S1122" s="41"/>
      <c r="T1122" s="41"/>
      <c r="U1122" s="41"/>
      <c r="V1122" s="41"/>
      <c r="W1122" s="41"/>
      <c r="X1122" s="41"/>
      <c r="Y1122" s="41"/>
      <c r="Z1122" s="41"/>
      <c r="AA1122" s="41"/>
      <c r="AB1122" s="41"/>
      <c r="AC1122" s="41"/>
      <c r="AD1122" s="41"/>
      <c r="AE1122" s="41"/>
      <c r="AF1122" s="41"/>
      <c r="AG1122" s="41"/>
      <c r="AH1122" s="41"/>
      <c r="AI1122" s="41"/>
      <c r="AJ1122" s="41"/>
      <c r="AK1122" s="41"/>
      <c r="AL1122" s="41"/>
      <c r="AM1122" s="41"/>
      <c r="AN1122" s="41"/>
      <c r="AO1122" s="41"/>
      <c r="AP1122" s="41"/>
      <c r="AQ1122" s="41"/>
      <c r="AR1122" s="41"/>
      <c r="AS1122" s="41"/>
      <c r="AT1122" s="41"/>
      <c r="AU1122" s="41"/>
      <c r="AV1122" s="41"/>
      <c r="AW1122" s="41"/>
      <c r="AX1122" s="41"/>
      <c r="AY1122" s="41"/>
      <c r="AZ1122" s="41"/>
      <c r="BA1122" s="41"/>
      <c r="BB1122" s="41"/>
      <c r="BC1122" s="41"/>
      <c r="BD1122" s="41"/>
      <c r="BE1122" s="41"/>
      <c r="BF1122" s="41"/>
      <c r="BG1122" s="41"/>
      <c r="BH1122" s="41"/>
      <c r="BI1122" s="41"/>
      <c r="BJ1122" s="41"/>
      <c r="BK1122" s="41"/>
      <c r="BL1122" s="41"/>
      <c r="BM1122" s="41"/>
      <c r="BN1122" s="41"/>
      <c r="BO1122" s="41"/>
      <c r="BP1122" s="41"/>
      <c r="BQ1122" s="41"/>
      <c r="BR1122" s="41"/>
      <c r="BS1122" s="41"/>
    </row>
    <row r="1123" spans="1:71" x14ac:dyDescent="0.2">
      <c r="A1123" s="40" t="str">
        <f t="shared" si="27"/>
        <v/>
      </c>
      <c r="B1123" s="40"/>
      <c r="C1123" s="40"/>
      <c r="D1123" s="41"/>
      <c r="E1123" s="41"/>
      <c r="F1123" s="41"/>
      <c r="G1123" s="41"/>
      <c r="H1123" s="41"/>
      <c r="I1123" s="41"/>
      <c r="J1123" s="41"/>
      <c r="K1123" s="41"/>
      <c r="L1123" s="41"/>
      <c r="M1123" s="41"/>
      <c r="N1123" s="41"/>
      <c r="O1123" s="41"/>
      <c r="P1123" s="41"/>
      <c r="Q1123" s="41"/>
      <c r="R1123" s="41"/>
      <c r="S1123" s="41"/>
      <c r="T1123" s="41"/>
      <c r="U1123" s="41"/>
      <c r="V1123" s="41"/>
      <c r="W1123" s="41"/>
      <c r="X1123" s="41"/>
      <c r="Y1123" s="41"/>
      <c r="Z1123" s="41"/>
      <c r="AA1123" s="41"/>
      <c r="AB1123" s="41"/>
      <c r="AC1123" s="41"/>
      <c r="AD1123" s="41"/>
      <c r="AE1123" s="41"/>
      <c r="AF1123" s="41"/>
      <c r="AG1123" s="41"/>
      <c r="AH1123" s="41"/>
      <c r="AI1123" s="41"/>
      <c r="AJ1123" s="41"/>
      <c r="AK1123" s="41"/>
      <c r="AL1123" s="41"/>
      <c r="AM1123" s="41"/>
      <c r="AN1123" s="41"/>
      <c r="AO1123" s="41"/>
      <c r="AP1123" s="41"/>
      <c r="AQ1123" s="41"/>
      <c r="AR1123" s="41"/>
      <c r="AS1123" s="41"/>
      <c r="AT1123" s="41"/>
      <c r="AU1123" s="41"/>
      <c r="AV1123" s="41"/>
      <c r="AW1123" s="41"/>
      <c r="AX1123" s="41"/>
      <c r="AY1123" s="41"/>
      <c r="AZ1123" s="41"/>
      <c r="BA1123" s="41"/>
      <c r="BB1123" s="41"/>
      <c r="BC1123" s="41"/>
      <c r="BD1123" s="41"/>
      <c r="BE1123" s="41"/>
      <c r="BF1123" s="41"/>
      <c r="BG1123" s="41"/>
      <c r="BH1123" s="41"/>
      <c r="BI1123" s="41"/>
      <c r="BJ1123" s="41"/>
      <c r="BK1123" s="41"/>
      <c r="BL1123" s="41"/>
      <c r="BM1123" s="41"/>
      <c r="BN1123" s="41"/>
      <c r="BO1123" s="41"/>
      <c r="BP1123" s="41"/>
      <c r="BQ1123" s="41"/>
      <c r="BR1123" s="41"/>
      <c r="BS1123" s="41"/>
    </row>
    <row r="1124" spans="1:71" x14ac:dyDescent="0.2">
      <c r="A1124" s="40" t="str">
        <f t="shared" si="27"/>
        <v/>
      </c>
      <c r="B1124" s="40"/>
      <c r="C1124" s="40"/>
      <c r="D1124" s="41"/>
      <c r="E1124" s="41"/>
      <c r="F1124" s="41"/>
      <c r="G1124" s="41"/>
      <c r="H1124" s="41"/>
      <c r="I1124" s="41"/>
      <c r="J1124" s="41"/>
      <c r="K1124" s="41"/>
      <c r="L1124" s="41"/>
      <c r="M1124" s="41"/>
      <c r="N1124" s="41"/>
      <c r="O1124" s="41"/>
      <c r="P1124" s="41"/>
      <c r="Q1124" s="41"/>
      <c r="R1124" s="41"/>
      <c r="S1124" s="41"/>
      <c r="T1124" s="41"/>
      <c r="U1124" s="41"/>
      <c r="V1124" s="41"/>
      <c r="W1124" s="41"/>
      <c r="X1124" s="41"/>
      <c r="Y1124" s="41"/>
      <c r="Z1124" s="41"/>
      <c r="AA1124" s="41"/>
      <c r="AB1124" s="41"/>
      <c r="AC1124" s="41"/>
      <c r="AD1124" s="41"/>
      <c r="AE1124" s="41"/>
      <c r="AF1124" s="41"/>
      <c r="AG1124" s="41"/>
      <c r="AH1124" s="41"/>
      <c r="AI1124" s="41"/>
      <c r="AJ1124" s="41"/>
      <c r="AK1124" s="41"/>
      <c r="AL1124" s="41"/>
      <c r="AM1124" s="41"/>
      <c r="AN1124" s="41"/>
      <c r="AO1124" s="41"/>
      <c r="AP1124" s="41"/>
      <c r="AQ1124" s="41"/>
      <c r="AR1124" s="41"/>
      <c r="AS1124" s="41"/>
      <c r="AT1124" s="41"/>
      <c r="AU1124" s="41"/>
      <c r="AV1124" s="41"/>
      <c r="AW1124" s="41"/>
      <c r="AX1124" s="41"/>
      <c r="AY1124" s="41"/>
      <c r="AZ1124" s="41"/>
      <c r="BA1124" s="41"/>
      <c r="BB1124" s="41"/>
      <c r="BC1124" s="41"/>
      <c r="BD1124" s="41"/>
      <c r="BE1124" s="41"/>
      <c r="BF1124" s="41"/>
      <c r="BG1124" s="41"/>
      <c r="BH1124" s="41"/>
      <c r="BI1124" s="41"/>
      <c r="BJ1124" s="41"/>
      <c r="BK1124" s="41"/>
      <c r="BL1124" s="41"/>
      <c r="BM1124" s="41"/>
      <c r="BN1124" s="41"/>
      <c r="BO1124" s="41"/>
      <c r="BP1124" s="41"/>
      <c r="BQ1124" s="41"/>
      <c r="BR1124" s="41"/>
      <c r="BS1124" s="41"/>
    </row>
    <row r="1125" spans="1:71" x14ac:dyDescent="0.2">
      <c r="A1125" s="40" t="str">
        <f t="shared" si="27"/>
        <v/>
      </c>
      <c r="B1125" s="40"/>
      <c r="C1125" s="40"/>
      <c r="D1125" s="41"/>
      <c r="E1125" s="41"/>
      <c r="F1125" s="41"/>
      <c r="G1125" s="41"/>
      <c r="H1125" s="41"/>
      <c r="I1125" s="41"/>
      <c r="J1125" s="41"/>
      <c r="K1125" s="41"/>
      <c r="L1125" s="41"/>
      <c r="M1125" s="41"/>
      <c r="N1125" s="41"/>
      <c r="O1125" s="41"/>
      <c r="P1125" s="41"/>
      <c r="Q1125" s="41"/>
      <c r="R1125" s="41"/>
      <c r="S1125" s="41"/>
      <c r="T1125" s="41"/>
      <c r="U1125" s="41"/>
      <c r="V1125" s="41"/>
      <c r="W1125" s="41"/>
      <c r="X1125" s="41"/>
      <c r="Y1125" s="41"/>
      <c r="Z1125" s="41"/>
      <c r="AA1125" s="41"/>
      <c r="AB1125" s="41"/>
      <c r="AC1125" s="41"/>
      <c r="AD1125" s="41"/>
      <c r="AE1125" s="41"/>
      <c r="AF1125" s="41"/>
      <c r="AG1125" s="41"/>
      <c r="AH1125" s="41"/>
      <c r="AI1125" s="41"/>
      <c r="AJ1125" s="41"/>
      <c r="AK1125" s="41"/>
      <c r="AL1125" s="41"/>
      <c r="AM1125" s="41"/>
      <c r="AN1125" s="41"/>
      <c r="AO1125" s="41"/>
      <c r="AP1125" s="41"/>
      <c r="AQ1125" s="41"/>
      <c r="AR1125" s="41"/>
      <c r="AS1125" s="41"/>
      <c r="AT1125" s="41"/>
      <c r="AU1125" s="41"/>
      <c r="AV1125" s="41"/>
      <c r="AW1125" s="41"/>
      <c r="AX1125" s="41"/>
      <c r="AY1125" s="41"/>
      <c r="AZ1125" s="41"/>
      <c r="BA1125" s="41"/>
      <c r="BB1125" s="41"/>
      <c r="BC1125" s="41"/>
      <c r="BD1125" s="41"/>
      <c r="BE1125" s="41"/>
      <c r="BF1125" s="41"/>
      <c r="BG1125" s="41"/>
      <c r="BH1125" s="41"/>
      <c r="BI1125" s="41"/>
      <c r="BJ1125" s="41"/>
      <c r="BK1125" s="41"/>
      <c r="BL1125" s="41"/>
      <c r="BM1125" s="41"/>
      <c r="BN1125" s="41"/>
      <c r="BO1125" s="41"/>
      <c r="BP1125" s="41"/>
      <c r="BQ1125" s="41"/>
      <c r="BR1125" s="41"/>
      <c r="BS1125" s="41"/>
    </row>
    <row r="1126" spans="1:71" x14ac:dyDescent="0.2">
      <c r="A1126" s="40" t="str">
        <f t="shared" si="27"/>
        <v/>
      </c>
      <c r="B1126" s="40"/>
      <c r="C1126" s="40"/>
      <c r="D1126" s="41"/>
      <c r="E1126" s="41"/>
      <c r="F1126" s="41"/>
      <c r="G1126" s="41"/>
      <c r="H1126" s="41"/>
      <c r="I1126" s="41"/>
      <c r="J1126" s="41"/>
      <c r="K1126" s="41"/>
      <c r="L1126" s="41"/>
      <c r="M1126" s="41"/>
      <c r="N1126" s="41"/>
      <c r="O1126" s="41"/>
      <c r="P1126" s="41"/>
      <c r="Q1126" s="41"/>
      <c r="R1126" s="41"/>
      <c r="S1126" s="41"/>
      <c r="T1126" s="41"/>
      <c r="U1126" s="41"/>
      <c r="V1126" s="41"/>
      <c r="W1126" s="41"/>
      <c r="X1126" s="41"/>
      <c r="Y1126" s="41"/>
      <c r="Z1126" s="41"/>
      <c r="AA1126" s="41"/>
      <c r="AB1126" s="41"/>
      <c r="AC1126" s="41"/>
      <c r="AD1126" s="41"/>
      <c r="AE1126" s="41"/>
      <c r="AF1126" s="41"/>
      <c r="AG1126" s="41"/>
      <c r="AH1126" s="41"/>
      <c r="AI1126" s="41"/>
      <c r="AJ1126" s="41"/>
      <c r="AK1126" s="41"/>
      <c r="AL1126" s="41"/>
      <c r="AM1126" s="41"/>
      <c r="AN1126" s="41"/>
      <c r="AO1126" s="41"/>
      <c r="AP1126" s="41"/>
      <c r="AQ1126" s="41"/>
      <c r="AR1126" s="41"/>
      <c r="AS1126" s="41"/>
      <c r="AT1126" s="41"/>
      <c r="AU1126" s="41"/>
      <c r="AV1126" s="41"/>
      <c r="AW1126" s="41"/>
      <c r="AX1126" s="41"/>
      <c r="AY1126" s="41"/>
      <c r="AZ1126" s="41"/>
      <c r="BA1126" s="41"/>
      <c r="BB1126" s="41"/>
      <c r="BC1126" s="41"/>
      <c r="BD1126" s="41"/>
      <c r="BE1126" s="41"/>
      <c r="BF1126" s="41"/>
      <c r="BG1126" s="41"/>
      <c r="BH1126" s="41"/>
      <c r="BI1126" s="41"/>
      <c r="BJ1126" s="41"/>
      <c r="BK1126" s="41"/>
      <c r="BL1126" s="41"/>
      <c r="BM1126" s="41"/>
      <c r="BN1126" s="41"/>
      <c r="BO1126" s="41"/>
      <c r="BP1126" s="41"/>
      <c r="BQ1126" s="41"/>
      <c r="BR1126" s="41"/>
      <c r="BS1126" s="41"/>
    </row>
    <row r="1127" spans="1:71" x14ac:dyDescent="0.2">
      <c r="A1127" s="40" t="str">
        <f t="shared" si="27"/>
        <v/>
      </c>
      <c r="B1127" s="40"/>
      <c r="C1127" s="40"/>
      <c r="D1127" s="41"/>
      <c r="E1127" s="41"/>
      <c r="F1127" s="41"/>
      <c r="G1127" s="41"/>
      <c r="H1127" s="41"/>
      <c r="I1127" s="41"/>
      <c r="J1127" s="41"/>
      <c r="K1127" s="41"/>
      <c r="L1127" s="41"/>
      <c r="M1127" s="41"/>
      <c r="N1127" s="41"/>
      <c r="O1127" s="41"/>
      <c r="P1127" s="41"/>
      <c r="Q1127" s="41"/>
      <c r="R1127" s="41"/>
      <c r="S1127" s="41"/>
      <c r="T1127" s="41"/>
      <c r="U1127" s="41"/>
      <c r="V1127" s="41"/>
      <c r="W1127" s="41"/>
      <c r="X1127" s="41"/>
      <c r="Y1127" s="41"/>
      <c r="Z1127" s="41"/>
      <c r="AA1127" s="41"/>
      <c r="AB1127" s="41"/>
      <c r="AC1127" s="41"/>
      <c r="AD1127" s="41"/>
      <c r="AE1127" s="41"/>
      <c r="AF1127" s="41"/>
      <c r="AG1127" s="41"/>
      <c r="AH1127" s="41"/>
      <c r="AI1127" s="41"/>
      <c r="AJ1127" s="41"/>
      <c r="AK1127" s="41"/>
      <c r="AL1127" s="41"/>
      <c r="AM1127" s="41"/>
      <c r="AN1127" s="41"/>
      <c r="AO1127" s="41"/>
      <c r="AP1127" s="41"/>
      <c r="AQ1127" s="41"/>
      <c r="AR1127" s="41"/>
      <c r="AS1127" s="41"/>
      <c r="AT1127" s="41"/>
      <c r="AU1127" s="41"/>
      <c r="AV1127" s="41"/>
      <c r="AW1127" s="41"/>
      <c r="AX1127" s="41"/>
      <c r="AY1127" s="41"/>
      <c r="AZ1127" s="41"/>
      <c r="BA1127" s="41"/>
      <c r="BB1127" s="41"/>
      <c r="BC1127" s="41"/>
      <c r="BD1127" s="41"/>
      <c r="BE1127" s="41"/>
      <c r="BF1127" s="41"/>
      <c r="BG1127" s="41"/>
      <c r="BH1127" s="41"/>
      <c r="BI1127" s="41"/>
      <c r="BJ1127" s="41"/>
      <c r="BK1127" s="41"/>
      <c r="BL1127" s="41"/>
      <c r="BM1127" s="41"/>
      <c r="BN1127" s="41"/>
      <c r="BO1127" s="41"/>
      <c r="BP1127" s="41"/>
      <c r="BQ1127" s="41"/>
      <c r="BR1127" s="41"/>
      <c r="BS1127" s="41"/>
    </row>
    <row r="1128" spans="1:71" x14ac:dyDescent="0.2">
      <c r="A1128" s="40" t="str">
        <f t="shared" si="27"/>
        <v/>
      </c>
      <c r="B1128" s="40"/>
      <c r="C1128" s="40"/>
      <c r="D1128" s="41"/>
      <c r="E1128" s="41"/>
      <c r="F1128" s="41"/>
      <c r="G1128" s="41"/>
      <c r="H1128" s="41"/>
      <c r="I1128" s="41"/>
      <c r="J1128" s="41"/>
      <c r="K1128" s="41"/>
      <c r="L1128" s="41"/>
      <c r="M1128" s="41"/>
      <c r="N1128" s="41"/>
      <c r="O1128" s="41"/>
      <c r="P1128" s="41"/>
      <c r="Q1128" s="41"/>
      <c r="R1128" s="41"/>
      <c r="S1128" s="41"/>
      <c r="T1128" s="41"/>
      <c r="U1128" s="41"/>
      <c r="V1128" s="41"/>
      <c r="W1128" s="41"/>
      <c r="X1128" s="41"/>
      <c r="Y1128" s="41"/>
      <c r="Z1128" s="41"/>
      <c r="AA1128" s="41"/>
      <c r="AB1128" s="41"/>
      <c r="AC1128" s="41"/>
      <c r="AD1128" s="41"/>
      <c r="AE1128" s="41"/>
      <c r="AF1128" s="41"/>
      <c r="AG1128" s="41"/>
      <c r="AH1128" s="41"/>
      <c r="AI1128" s="41"/>
      <c r="AJ1128" s="41"/>
      <c r="AK1128" s="41"/>
      <c r="AL1128" s="41"/>
      <c r="AM1128" s="41"/>
      <c r="AN1128" s="41"/>
      <c r="AO1128" s="41"/>
      <c r="AP1128" s="41"/>
      <c r="AQ1128" s="41"/>
      <c r="AR1128" s="41"/>
      <c r="AS1128" s="41"/>
      <c r="AT1128" s="41"/>
      <c r="AU1128" s="41"/>
      <c r="AV1128" s="41"/>
      <c r="AW1128" s="41"/>
      <c r="AX1128" s="41"/>
      <c r="AY1128" s="41"/>
      <c r="AZ1128" s="41"/>
      <c r="BA1128" s="41"/>
      <c r="BB1128" s="41"/>
      <c r="BC1128" s="41"/>
      <c r="BD1128" s="41"/>
      <c r="BE1128" s="41"/>
      <c r="BF1128" s="41"/>
      <c r="BG1128" s="41"/>
      <c r="BH1128" s="41"/>
      <c r="BI1128" s="41"/>
      <c r="BJ1128" s="41"/>
      <c r="BK1128" s="41"/>
      <c r="BL1128" s="41"/>
      <c r="BM1128" s="41"/>
      <c r="BN1128" s="41"/>
      <c r="BO1128" s="41"/>
      <c r="BP1128" s="41"/>
      <c r="BQ1128" s="41"/>
      <c r="BR1128" s="41"/>
      <c r="BS1128" s="41"/>
    </row>
    <row r="1129" spans="1:71" x14ac:dyDescent="0.2">
      <c r="A1129" s="40" t="str">
        <f t="shared" si="27"/>
        <v/>
      </c>
      <c r="B1129" s="40"/>
      <c r="C1129" s="40"/>
      <c r="D1129" s="41"/>
      <c r="E1129" s="41"/>
      <c r="F1129" s="41"/>
      <c r="G1129" s="41"/>
      <c r="H1129" s="41"/>
      <c r="I1129" s="41"/>
      <c r="J1129" s="41"/>
      <c r="K1129" s="41"/>
      <c r="L1129" s="41"/>
      <c r="M1129" s="41"/>
      <c r="N1129" s="41"/>
      <c r="O1129" s="41"/>
      <c r="P1129" s="41"/>
      <c r="Q1129" s="41"/>
      <c r="R1129" s="41"/>
      <c r="S1129" s="41"/>
      <c r="T1129" s="41"/>
      <c r="U1129" s="41"/>
      <c r="V1129" s="41"/>
      <c r="W1129" s="41"/>
      <c r="X1129" s="41"/>
      <c r="Y1129" s="41"/>
      <c r="Z1129" s="41"/>
      <c r="AA1129" s="41"/>
      <c r="AB1129" s="41"/>
      <c r="AC1129" s="41"/>
      <c r="AD1129" s="41"/>
      <c r="AE1129" s="41"/>
      <c r="AF1129" s="41"/>
      <c r="AG1129" s="41"/>
      <c r="AH1129" s="41"/>
      <c r="AI1129" s="41"/>
      <c r="AJ1129" s="41"/>
      <c r="AK1129" s="41"/>
      <c r="AL1129" s="41"/>
      <c r="AM1129" s="41"/>
      <c r="AN1129" s="41"/>
      <c r="AO1129" s="41"/>
      <c r="AP1129" s="41"/>
      <c r="AQ1129" s="41"/>
      <c r="AR1129" s="41"/>
      <c r="AS1129" s="41"/>
      <c r="AT1129" s="41"/>
      <c r="AU1129" s="41"/>
      <c r="AV1129" s="41"/>
      <c r="AW1129" s="41"/>
      <c r="AX1129" s="41"/>
      <c r="AY1129" s="41"/>
      <c r="AZ1129" s="41"/>
      <c r="BA1129" s="41"/>
      <c r="BB1129" s="41"/>
      <c r="BC1129" s="41"/>
      <c r="BD1129" s="41"/>
      <c r="BE1129" s="41"/>
      <c r="BF1129" s="41"/>
      <c r="BG1129" s="41"/>
      <c r="BH1129" s="41"/>
      <c r="BI1129" s="41"/>
      <c r="BJ1129" s="41"/>
      <c r="BK1129" s="41"/>
      <c r="BL1129" s="41"/>
      <c r="BM1129" s="41"/>
      <c r="BN1129" s="41"/>
      <c r="BO1129" s="41"/>
      <c r="BP1129" s="41"/>
      <c r="BQ1129" s="41"/>
      <c r="BR1129" s="41"/>
      <c r="BS1129" s="41"/>
    </row>
    <row r="1130" spans="1:71" x14ac:dyDescent="0.2">
      <c r="A1130" s="40" t="str">
        <f t="shared" si="27"/>
        <v/>
      </c>
      <c r="B1130" s="40"/>
      <c r="C1130" s="40"/>
      <c r="D1130" s="41"/>
      <c r="E1130" s="41"/>
      <c r="F1130" s="41"/>
      <c r="G1130" s="41"/>
      <c r="H1130" s="41"/>
      <c r="I1130" s="41"/>
      <c r="J1130" s="41"/>
      <c r="K1130" s="41"/>
      <c r="L1130" s="41"/>
      <c r="M1130" s="41"/>
      <c r="N1130" s="41"/>
      <c r="O1130" s="41"/>
      <c r="P1130" s="41"/>
      <c r="Q1130" s="41"/>
      <c r="R1130" s="41"/>
      <c r="S1130" s="41"/>
      <c r="T1130" s="41"/>
      <c r="U1130" s="41"/>
      <c r="V1130" s="41"/>
      <c r="W1130" s="41"/>
      <c r="X1130" s="41"/>
      <c r="Y1130" s="41"/>
      <c r="Z1130" s="41"/>
      <c r="AA1130" s="41"/>
      <c r="AB1130" s="41"/>
      <c r="AC1130" s="41"/>
      <c r="AD1130" s="41"/>
      <c r="AE1130" s="41"/>
      <c r="AF1130" s="41"/>
      <c r="AG1130" s="41"/>
      <c r="AH1130" s="41"/>
      <c r="AI1130" s="41"/>
      <c r="AJ1130" s="41"/>
      <c r="AK1130" s="41"/>
      <c r="AL1130" s="41"/>
      <c r="AM1130" s="41"/>
      <c r="AN1130" s="41"/>
      <c r="AO1130" s="41"/>
      <c r="AP1130" s="41"/>
      <c r="AQ1130" s="41"/>
      <c r="AR1130" s="41"/>
      <c r="AS1130" s="41"/>
      <c r="AT1130" s="41"/>
      <c r="AU1130" s="41"/>
      <c r="AV1130" s="41"/>
      <c r="AW1130" s="41"/>
      <c r="AX1130" s="41"/>
      <c r="AY1130" s="41"/>
      <c r="AZ1130" s="41"/>
      <c r="BA1130" s="41"/>
      <c r="BB1130" s="41"/>
      <c r="BC1130" s="41"/>
      <c r="BD1130" s="41"/>
      <c r="BE1130" s="41"/>
      <c r="BF1130" s="41"/>
      <c r="BG1130" s="41"/>
      <c r="BH1130" s="41"/>
      <c r="BI1130" s="41"/>
      <c r="BJ1130" s="41"/>
      <c r="BK1130" s="41"/>
      <c r="BL1130" s="41"/>
      <c r="BM1130" s="41"/>
      <c r="BN1130" s="41"/>
      <c r="BO1130" s="41"/>
      <c r="BP1130" s="41"/>
      <c r="BQ1130" s="41"/>
      <c r="BR1130" s="41"/>
      <c r="BS1130" s="41"/>
    </row>
    <row r="1131" spans="1:71" x14ac:dyDescent="0.2">
      <c r="A1131" s="40" t="str">
        <f t="shared" si="27"/>
        <v/>
      </c>
      <c r="B1131" s="40"/>
      <c r="C1131" s="40"/>
      <c r="D1131" s="41"/>
      <c r="E1131" s="41"/>
      <c r="F1131" s="41"/>
      <c r="G1131" s="41"/>
      <c r="H1131" s="41"/>
      <c r="I1131" s="41"/>
      <c r="J1131" s="41"/>
      <c r="K1131" s="41"/>
      <c r="L1131" s="41"/>
      <c r="M1131" s="41"/>
      <c r="N1131" s="41"/>
      <c r="O1131" s="41"/>
      <c r="P1131" s="41"/>
      <c r="Q1131" s="41"/>
      <c r="R1131" s="41"/>
      <c r="S1131" s="41"/>
      <c r="T1131" s="41"/>
      <c r="U1131" s="41"/>
      <c r="V1131" s="41"/>
      <c r="W1131" s="41"/>
      <c r="X1131" s="41"/>
      <c r="Y1131" s="41"/>
      <c r="Z1131" s="41"/>
      <c r="AA1131" s="41"/>
      <c r="AB1131" s="41"/>
      <c r="AC1131" s="41"/>
      <c r="AD1131" s="41"/>
      <c r="AE1131" s="41"/>
      <c r="AF1131" s="41"/>
      <c r="AG1131" s="41"/>
      <c r="AH1131" s="41"/>
      <c r="AI1131" s="41"/>
      <c r="AJ1131" s="41"/>
      <c r="AK1131" s="41"/>
      <c r="AL1131" s="41"/>
      <c r="AM1131" s="41"/>
      <c r="AN1131" s="41"/>
      <c r="AO1131" s="41"/>
      <c r="AP1131" s="41"/>
      <c r="AQ1131" s="41"/>
      <c r="AR1131" s="41"/>
      <c r="AS1131" s="41"/>
      <c r="AT1131" s="41"/>
      <c r="AU1131" s="41"/>
      <c r="AV1131" s="41"/>
      <c r="AW1131" s="41"/>
      <c r="AX1131" s="41"/>
      <c r="AY1131" s="41"/>
      <c r="AZ1131" s="41"/>
      <c r="BA1131" s="41"/>
      <c r="BB1131" s="41"/>
      <c r="BC1131" s="41"/>
      <c r="BD1131" s="41"/>
      <c r="BE1131" s="41"/>
      <c r="BF1131" s="41"/>
      <c r="BG1131" s="41"/>
      <c r="BH1131" s="41"/>
      <c r="BI1131" s="41"/>
      <c r="BJ1131" s="41"/>
      <c r="BK1131" s="41"/>
      <c r="BL1131" s="41"/>
      <c r="BM1131" s="41"/>
      <c r="BN1131" s="41"/>
      <c r="BO1131" s="41"/>
      <c r="BP1131" s="41"/>
      <c r="BQ1131" s="41"/>
      <c r="BR1131" s="41"/>
      <c r="BS1131" s="41"/>
    </row>
    <row r="1132" spans="1:71" x14ac:dyDescent="0.2">
      <c r="A1132" s="40" t="str">
        <f t="shared" si="27"/>
        <v/>
      </c>
      <c r="B1132" s="40"/>
      <c r="C1132" s="40"/>
      <c r="D1132" s="41"/>
      <c r="E1132" s="41"/>
      <c r="F1132" s="41"/>
      <c r="G1132" s="41"/>
      <c r="H1132" s="41"/>
      <c r="I1132" s="41"/>
      <c r="J1132" s="41"/>
      <c r="K1132" s="41"/>
      <c r="L1132" s="41"/>
      <c r="M1132" s="41"/>
      <c r="N1132" s="41"/>
      <c r="O1132" s="41"/>
      <c r="P1132" s="41"/>
      <c r="Q1132" s="41"/>
      <c r="R1132" s="41"/>
      <c r="S1132" s="41"/>
      <c r="T1132" s="41"/>
      <c r="U1132" s="41"/>
      <c r="V1132" s="41"/>
      <c r="W1132" s="41"/>
      <c r="X1132" s="41"/>
      <c r="Y1132" s="41"/>
      <c r="Z1132" s="41"/>
      <c r="AA1132" s="41"/>
      <c r="AB1132" s="41"/>
      <c r="AC1132" s="41"/>
      <c r="AD1132" s="41"/>
      <c r="AE1132" s="41"/>
      <c r="AF1132" s="41"/>
      <c r="AG1132" s="41"/>
      <c r="AH1132" s="41"/>
      <c r="AI1132" s="41"/>
      <c r="AJ1132" s="41"/>
      <c r="AK1132" s="41"/>
      <c r="AL1132" s="41"/>
      <c r="AM1132" s="41"/>
      <c r="AN1132" s="41"/>
      <c r="AO1132" s="41"/>
      <c r="AP1132" s="41"/>
      <c r="AQ1132" s="41"/>
      <c r="AR1132" s="41"/>
      <c r="AS1132" s="41"/>
      <c r="AT1132" s="41"/>
      <c r="AU1132" s="41"/>
      <c r="AV1132" s="41"/>
      <c r="AW1132" s="41"/>
      <c r="AX1132" s="41"/>
      <c r="AY1132" s="41"/>
      <c r="AZ1132" s="41"/>
      <c r="BA1132" s="41"/>
      <c r="BB1132" s="41"/>
      <c r="BC1132" s="41"/>
      <c r="BD1132" s="41"/>
      <c r="BE1132" s="41"/>
      <c r="BF1132" s="41"/>
      <c r="BG1132" s="41"/>
      <c r="BH1132" s="41"/>
      <c r="BI1132" s="41"/>
      <c r="BJ1132" s="41"/>
      <c r="BK1132" s="41"/>
      <c r="BL1132" s="41"/>
      <c r="BM1132" s="41"/>
      <c r="BN1132" s="41"/>
      <c r="BO1132" s="41"/>
      <c r="BP1132" s="41"/>
      <c r="BQ1132" s="41"/>
      <c r="BR1132" s="41"/>
      <c r="BS1132" s="41"/>
    </row>
    <row r="1133" spans="1:71" x14ac:dyDescent="0.2">
      <c r="A1133" s="40" t="str">
        <f t="shared" si="27"/>
        <v/>
      </c>
      <c r="B1133" s="40"/>
      <c r="C1133" s="40"/>
      <c r="D1133" s="41"/>
      <c r="E1133" s="41"/>
      <c r="F1133" s="41"/>
      <c r="G1133" s="41"/>
      <c r="H1133" s="41"/>
      <c r="I1133" s="41"/>
      <c r="J1133" s="41"/>
      <c r="K1133" s="41"/>
      <c r="L1133" s="41"/>
      <c r="M1133" s="41"/>
      <c r="N1133" s="41"/>
      <c r="O1133" s="41"/>
      <c r="P1133" s="41"/>
      <c r="Q1133" s="41"/>
      <c r="R1133" s="41"/>
      <c r="S1133" s="41"/>
      <c r="T1133" s="41"/>
      <c r="U1133" s="41"/>
      <c r="V1133" s="41"/>
      <c r="W1133" s="41"/>
      <c r="X1133" s="41"/>
      <c r="Y1133" s="41"/>
      <c r="Z1133" s="41"/>
      <c r="AA1133" s="41"/>
      <c r="AB1133" s="41"/>
      <c r="AC1133" s="41"/>
      <c r="AD1133" s="41"/>
      <c r="AE1133" s="41"/>
      <c r="AF1133" s="41"/>
      <c r="AG1133" s="41"/>
      <c r="AH1133" s="41"/>
      <c r="AI1133" s="41"/>
      <c r="AJ1133" s="41"/>
      <c r="AK1133" s="41"/>
      <c r="AL1133" s="41"/>
      <c r="AM1133" s="41"/>
      <c r="AN1133" s="41"/>
      <c r="AO1133" s="41"/>
      <c r="AP1133" s="41"/>
      <c r="AQ1133" s="41"/>
      <c r="AR1133" s="41"/>
      <c r="AS1133" s="41"/>
      <c r="AT1133" s="41"/>
      <c r="AU1133" s="41"/>
      <c r="AV1133" s="41"/>
      <c r="AW1133" s="41"/>
      <c r="AX1133" s="41"/>
      <c r="AY1133" s="41"/>
      <c r="AZ1133" s="41"/>
      <c r="BA1133" s="41"/>
      <c r="BB1133" s="41"/>
      <c r="BC1133" s="41"/>
      <c r="BD1133" s="41"/>
      <c r="BE1133" s="41"/>
      <c r="BF1133" s="41"/>
      <c r="BG1133" s="41"/>
      <c r="BH1133" s="41"/>
      <c r="BI1133" s="41"/>
      <c r="BJ1133" s="41"/>
      <c r="BK1133" s="41"/>
      <c r="BL1133" s="41"/>
      <c r="BM1133" s="41"/>
      <c r="BN1133" s="41"/>
      <c r="BO1133" s="41"/>
      <c r="BP1133" s="41"/>
      <c r="BQ1133" s="41"/>
      <c r="BR1133" s="41"/>
      <c r="BS1133" s="41"/>
    </row>
    <row r="1134" spans="1:71" x14ac:dyDescent="0.2">
      <c r="A1134" s="40" t="str">
        <f t="shared" si="27"/>
        <v/>
      </c>
      <c r="B1134" s="40"/>
      <c r="C1134" s="40"/>
      <c r="D1134" s="41"/>
      <c r="E1134" s="41"/>
      <c r="F1134" s="41"/>
      <c r="G1134" s="41"/>
      <c r="H1134" s="41"/>
      <c r="I1134" s="41"/>
      <c r="J1134" s="41"/>
      <c r="K1134" s="41"/>
      <c r="L1134" s="41"/>
      <c r="M1134" s="41"/>
      <c r="N1134" s="41"/>
      <c r="O1134" s="41"/>
      <c r="P1134" s="41"/>
      <c r="Q1134" s="41"/>
      <c r="R1134" s="41"/>
      <c r="S1134" s="41"/>
      <c r="T1134" s="41"/>
      <c r="U1134" s="41"/>
      <c r="V1134" s="41"/>
      <c r="W1134" s="41"/>
      <c r="X1134" s="41"/>
      <c r="Y1134" s="41"/>
      <c r="Z1134" s="41"/>
      <c r="AA1134" s="41"/>
      <c r="AB1134" s="41"/>
      <c r="AC1134" s="41"/>
      <c r="AD1134" s="41"/>
      <c r="AE1134" s="41"/>
      <c r="AF1134" s="41"/>
      <c r="AG1134" s="41"/>
      <c r="AH1134" s="41"/>
      <c r="AI1134" s="41"/>
      <c r="AJ1134" s="41"/>
      <c r="AK1134" s="41"/>
      <c r="AL1134" s="41"/>
      <c r="AM1134" s="41"/>
      <c r="AN1134" s="41"/>
      <c r="AO1134" s="41"/>
      <c r="AP1134" s="41"/>
      <c r="AQ1134" s="41"/>
      <c r="AR1134" s="41"/>
      <c r="AS1134" s="41"/>
      <c r="AT1134" s="41"/>
      <c r="AU1134" s="41"/>
      <c r="AV1134" s="41"/>
      <c r="AW1134" s="41"/>
      <c r="AX1134" s="41"/>
      <c r="AY1134" s="41"/>
      <c r="AZ1134" s="41"/>
      <c r="BA1134" s="41"/>
      <c r="BB1134" s="41"/>
      <c r="BC1134" s="41"/>
      <c r="BD1134" s="41"/>
      <c r="BE1134" s="41"/>
      <c r="BF1134" s="41"/>
      <c r="BG1134" s="41"/>
      <c r="BH1134" s="41"/>
      <c r="BI1134" s="41"/>
      <c r="BJ1134" s="41"/>
      <c r="BK1134" s="41"/>
      <c r="BL1134" s="41"/>
      <c r="BM1134" s="41"/>
      <c r="BN1134" s="41"/>
      <c r="BO1134" s="41"/>
      <c r="BP1134" s="41"/>
      <c r="BQ1134" s="41"/>
      <c r="BR1134" s="41"/>
      <c r="BS1134" s="41"/>
    </row>
    <row r="1135" spans="1:71" x14ac:dyDescent="0.2">
      <c r="A1135" s="40" t="str">
        <f t="shared" si="27"/>
        <v/>
      </c>
      <c r="B1135" s="40"/>
      <c r="C1135" s="40"/>
      <c r="D1135" s="41"/>
      <c r="E1135" s="41"/>
      <c r="F1135" s="41"/>
      <c r="G1135" s="41"/>
      <c r="H1135" s="41"/>
      <c r="I1135" s="41"/>
      <c r="J1135" s="41"/>
      <c r="K1135" s="41"/>
      <c r="L1135" s="41"/>
      <c r="M1135" s="41"/>
      <c r="N1135" s="41"/>
      <c r="O1135" s="41"/>
      <c r="P1135" s="41"/>
      <c r="Q1135" s="41"/>
      <c r="R1135" s="41"/>
      <c r="S1135" s="41"/>
      <c r="T1135" s="41"/>
      <c r="U1135" s="41"/>
      <c r="V1135" s="41"/>
      <c r="W1135" s="41"/>
      <c r="X1135" s="41"/>
      <c r="Y1135" s="41"/>
      <c r="Z1135" s="41"/>
      <c r="AA1135" s="41"/>
      <c r="AB1135" s="41"/>
      <c r="AC1135" s="41"/>
      <c r="AD1135" s="41"/>
      <c r="AE1135" s="41"/>
      <c r="AF1135" s="41"/>
      <c r="AG1135" s="41"/>
      <c r="AH1135" s="41"/>
      <c r="AI1135" s="41"/>
      <c r="AJ1135" s="41"/>
      <c r="AK1135" s="41"/>
      <c r="AL1135" s="41"/>
      <c r="AM1135" s="41"/>
      <c r="AN1135" s="41"/>
      <c r="AO1135" s="41"/>
      <c r="AP1135" s="41"/>
      <c r="AQ1135" s="41"/>
      <c r="AR1135" s="41"/>
      <c r="AS1135" s="41"/>
      <c r="AT1135" s="41"/>
      <c r="AU1135" s="41"/>
      <c r="AV1135" s="41"/>
      <c r="AW1135" s="41"/>
      <c r="AX1135" s="41"/>
      <c r="AY1135" s="41"/>
      <c r="AZ1135" s="41"/>
      <c r="BA1135" s="41"/>
      <c r="BB1135" s="41"/>
      <c r="BC1135" s="41"/>
      <c r="BD1135" s="41"/>
      <c r="BE1135" s="41"/>
      <c r="BF1135" s="41"/>
      <c r="BG1135" s="41"/>
      <c r="BH1135" s="41"/>
      <c r="BI1135" s="41"/>
      <c r="BJ1135" s="41"/>
      <c r="BK1135" s="41"/>
      <c r="BL1135" s="41"/>
      <c r="BM1135" s="41"/>
      <c r="BN1135" s="41"/>
      <c r="BO1135" s="41"/>
      <c r="BP1135" s="41"/>
      <c r="BQ1135" s="41"/>
      <c r="BR1135" s="41"/>
      <c r="BS1135" s="41"/>
    </row>
    <row r="1136" spans="1:71" x14ac:dyDescent="0.2">
      <c r="A1136" s="40" t="str">
        <f t="shared" si="27"/>
        <v/>
      </c>
      <c r="B1136" s="40"/>
      <c r="C1136" s="40"/>
      <c r="D1136" s="41"/>
      <c r="E1136" s="41"/>
      <c r="F1136" s="41"/>
      <c r="G1136" s="41"/>
      <c r="H1136" s="41"/>
      <c r="I1136" s="41"/>
      <c r="J1136" s="41"/>
      <c r="K1136" s="41"/>
      <c r="L1136" s="41"/>
      <c r="M1136" s="41"/>
      <c r="N1136" s="41"/>
      <c r="O1136" s="41"/>
      <c r="P1136" s="41"/>
      <c r="Q1136" s="41"/>
      <c r="R1136" s="41"/>
      <c r="S1136" s="41"/>
      <c r="T1136" s="41"/>
      <c r="U1136" s="41"/>
      <c r="V1136" s="41"/>
      <c r="W1136" s="41"/>
      <c r="X1136" s="41"/>
      <c r="Y1136" s="41"/>
      <c r="Z1136" s="41"/>
      <c r="AA1136" s="41"/>
      <c r="AB1136" s="41"/>
      <c r="AC1136" s="41"/>
      <c r="AD1136" s="41"/>
      <c r="AE1136" s="41"/>
      <c r="AF1136" s="41"/>
      <c r="AG1136" s="41"/>
      <c r="AH1136" s="41"/>
      <c r="AI1136" s="41"/>
      <c r="AJ1136" s="41"/>
      <c r="AK1136" s="41"/>
      <c r="AL1136" s="41"/>
      <c r="AM1136" s="41"/>
      <c r="AN1136" s="41"/>
      <c r="AO1136" s="41"/>
      <c r="AP1136" s="41"/>
      <c r="AQ1136" s="41"/>
      <c r="AR1136" s="41"/>
      <c r="AS1136" s="41"/>
      <c r="AT1136" s="41"/>
      <c r="AU1136" s="41"/>
      <c r="AV1136" s="41"/>
      <c r="AW1136" s="41"/>
      <c r="AX1136" s="41"/>
      <c r="AY1136" s="41"/>
      <c r="AZ1136" s="41"/>
      <c r="BA1136" s="41"/>
      <c r="BB1136" s="41"/>
      <c r="BC1136" s="41"/>
      <c r="BD1136" s="41"/>
      <c r="BE1136" s="41"/>
      <c r="BF1136" s="41"/>
      <c r="BG1136" s="41"/>
      <c r="BH1136" s="41"/>
      <c r="BI1136" s="41"/>
      <c r="BJ1136" s="41"/>
      <c r="BK1136" s="41"/>
      <c r="BL1136" s="41"/>
      <c r="BM1136" s="41"/>
      <c r="BN1136" s="41"/>
      <c r="BO1136" s="41"/>
      <c r="BP1136" s="41"/>
      <c r="BQ1136" s="41"/>
      <c r="BR1136" s="41"/>
      <c r="BS1136" s="41"/>
    </row>
    <row r="1137" spans="1:71" x14ac:dyDescent="0.2">
      <c r="A1137" s="40" t="str">
        <f t="shared" si="27"/>
        <v/>
      </c>
      <c r="B1137" s="40"/>
      <c r="C1137" s="40"/>
      <c r="D1137" s="41"/>
      <c r="E1137" s="41"/>
      <c r="F1137" s="41"/>
      <c r="G1137" s="41"/>
      <c r="H1137" s="41"/>
      <c r="I1137" s="41"/>
      <c r="J1137" s="41"/>
      <c r="K1137" s="41"/>
      <c r="L1137" s="41"/>
      <c r="M1137" s="41"/>
      <c r="N1137" s="41"/>
      <c r="O1137" s="41"/>
      <c r="P1137" s="41"/>
      <c r="Q1137" s="41"/>
      <c r="R1137" s="41"/>
      <c r="S1137" s="41"/>
      <c r="T1137" s="41"/>
      <c r="U1137" s="41"/>
      <c r="V1137" s="41"/>
      <c r="W1137" s="41"/>
      <c r="X1137" s="41"/>
      <c r="Y1137" s="41"/>
      <c r="Z1137" s="41"/>
      <c r="AA1137" s="41"/>
      <c r="AB1137" s="41"/>
      <c r="AC1137" s="41"/>
      <c r="AD1137" s="41"/>
      <c r="AE1137" s="41"/>
      <c r="AF1137" s="41"/>
      <c r="AG1137" s="41"/>
      <c r="AH1137" s="41"/>
      <c r="AI1137" s="41"/>
      <c r="AJ1137" s="41"/>
      <c r="AK1137" s="41"/>
      <c r="AL1137" s="41"/>
      <c r="AM1137" s="41"/>
      <c r="AN1137" s="41"/>
      <c r="AO1137" s="41"/>
      <c r="AP1137" s="41"/>
      <c r="AQ1137" s="41"/>
      <c r="AR1137" s="41"/>
      <c r="AS1137" s="41"/>
      <c r="AT1137" s="41"/>
      <c r="AU1137" s="41"/>
      <c r="AV1137" s="41"/>
      <c r="AW1137" s="41"/>
      <c r="AX1137" s="41"/>
      <c r="AY1137" s="41"/>
      <c r="AZ1137" s="41"/>
      <c r="BA1137" s="41"/>
      <c r="BB1137" s="41"/>
      <c r="BC1137" s="41"/>
      <c r="BD1137" s="41"/>
      <c r="BE1137" s="41"/>
      <c r="BF1137" s="41"/>
      <c r="BG1137" s="41"/>
      <c r="BH1137" s="41"/>
      <c r="BI1137" s="41"/>
      <c r="BJ1137" s="41"/>
      <c r="BK1137" s="41"/>
      <c r="BL1137" s="41"/>
      <c r="BM1137" s="41"/>
      <c r="BN1137" s="41"/>
      <c r="BO1137" s="41"/>
      <c r="BP1137" s="41"/>
      <c r="BQ1137" s="41"/>
      <c r="BR1137" s="41"/>
      <c r="BS1137" s="41"/>
    </row>
    <row r="1138" spans="1:71" x14ac:dyDescent="0.2">
      <c r="A1138" s="40" t="str">
        <f t="shared" si="27"/>
        <v/>
      </c>
      <c r="B1138" s="40"/>
      <c r="C1138" s="40"/>
      <c r="D1138" s="41"/>
      <c r="E1138" s="41"/>
      <c r="F1138" s="41"/>
      <c r="G1138" s="41"/>
      <c r="H1138" s="41"/>
      <c r="I1138" s="41"/>
      <c r="J1138" s="41"/>
      <c r="K1138" s="41"/>
      <c r="L1138" s="41"/>
      <c r="M1138" s="41"/>
      <c r="N1138" s="41"/>
      <c r="O1138" s="41"/>
      <c r="P1138" s="41"/>
      <c r="Q1138" s="41"/>
      <c r="R1138" s="41"/>
      <c r="S1138" s="41"/>
      <c r="T1138" s="41"/>
      <c r="U1138" s="41"/>
      <c r="V1138" s="41"/>
      <c r="W1138" s="41"/>
      <c r="X1138" s="41"/>
      <c r="Y1138" s="41"/>
      <c r="Z1138" s="41"/>
      <c r="AA1138" s="41"/>
      <c r="AB1138" s="41"/>
      <c r="AC1138" s="41"/>
      <c r="AD1138" s="41"/>
      <c r="AE1138" s="41"/>
      <c r="AF1138" s="41"/>
      <c r="AG1138" s="41"/>
      <c r="AH1138" s="41"/>
      <c r="AI1138" s="41"/>
      <c r="AJ1138" s="41"/>
      <c r="AK1138" s="41"/>
      <c r="AL1138" s="41"/>
      <c r="AM1138" s="41"/>
      <c r="AN1138" s="41"/>
      <c r="AO1138" s="41"/>
      <c r="AP1138" s="41"/>
      <c r="AQ1138" s="41"/>
      <c r="AR1138" s="41"/>
      <c r="AS1138" s="41"/>
      <c r="AT1138" s="41"/>
      <c r="AU1138" s="41"/>
      <c r="AV1138" s="41"/>
      <c r="AW1138" s="41"/>
      <c r="AX1138" s="41"/>
      <c r="AY1138" s="41"/>
      <c r="AZ1138" s="41"/>
      <c r="BA1138" s="41"/>
      <c r="BB1138" s="41"/>
      <c r="BC1138" s="41"/>
      <c r="BD1138" s="41"/>
      <c r="BE1138" s="41"/>
      <c r="BF1138" s="41"/>
      <c r="BG1138" s="41"/>
      <c r="BH1138" s="41"/>
      <c r="BI1138" s="41"/>
      <c r="BJ1138" s="41"/>
      <c r="BK1138" s="41"/>
      <c r="BL1138" s="41"/>
      <c r="BM1138" s="41"/>
      <c r="BN1138" s="41"/>
      <c r="BO1138" s="41"/>
      <c r="BP1138" s="41"/>
      <c r="BQ1138" s="41"/>
      <c r="BR1138" s="41"/>
      <c r="BS1138" s="41"/>
    </row>
    <row r="1139" spans="1:71" x14ac:dyDescent="0.2">
      <c r="A1139" s="40" t="str">
        <f t="shared" si="27"/>
        <v/>
      </c>
      <c r="B1139" s="40"/>
      <c r="C1139" s="40"/>
      <c r="D1139" s="41"/>
      <c r="E1139" s="41"/>
      <c r="F1139" s="41"/>
      <c r="G1139" s="41"/>
      <c r="H1139" s="41"/>
      <c r="I1139" s="41"/>
      <c r="J1139" s="41"/>
      <c r="K1139" s="41"/>
      <c r="L1139" s="41"/>
      <c r="M1139" s="41"/>
      <c r="N1139" s="41"/>
      <c r="O1139" s="41"/>
      <c r="P1139" s="41"/>
      <c r="Q1139" s="41"/>
      <c r="R1139" s="41"/>
      <c r="S1139" s="41"/>
      <c r="T1139" s="41"/>
      <c r="U1139" s="41"/>
      <c r="V1139" s="41"/>
      <c r="W1139" s="41"/>
      <c r="X1139" s="41"/>
      <c r="Y1139" s="41"/>
      <c r="Z1139" s="41"/>
      <c r="AA1139" s="41"/>
      <c r="AB1139" s="41"/>
      <c r="AC1139" s="41"/>
      <c r="AD1139" s="41"/>
      <c r="AE1139" s="41"/>
      <c r="AF1139" s="41"/>
      <c r="AG1139" s="41"/>
      <c r="AH1139" s="41"/>
      <c r="AI1139" s="41"/>
      <c r="AJ1139" s="41"/>
      <c r="AK1139" s="41"/>
      <c r="AL1139" s="41"/>
      <c r="AM1139" s="41"/>
      <c r="AN1139" s="41"/>
      <c r="AO1139" s="41"/>
      <c r="AP1139" s="41"/>
      <c r="AQ1139" s="41"/>
      <c r="AR1139" s="41"/>
      <c r="AS1139" s="41"/>
      <c r="AT1139" s="41"/>
      <c r="AU1139" s="41"/>
      <c r="AV1139" s="41"/>
      <c r="AW1139" s="41"/>
      <c r="AX1139" s="41"/>
      <c r="AY1139" s="41"/>
      <c r="AZ1139" s="41"/>
      <c r="BA1139" s="41"/>
      <c r="BB1139" s="41"/>
      <c r="BC1139" s="41"/>
      <c r="BD1139" s="41"/>
      <c r="BE1139" s="41"/>
      <c r="BF1139" s="41"/>
      <c r="BG1139" s="41"/>
      <c r="BH1139" s="41"/>
      <c r="BI1139" s="41"/>
      <c r="BJ1139" s="41"/>
      <c r="BK1139" s="41"/>
      <c r="BL1139" s="41"/>
      <c r="BM1139" s="41"/>
      <c r="BN1139" s="41"/>
      <c r="BO1139" s="41"/>
      <c r="BP1139" s="41"/>
      <c r="BQ1139" s="41"/>
      <c r="BR1139" s="41"/>
      <c r="BS1139" s="41"/>
    </row>
    <row r="1140" spans="1:71" x14ac:dyDescent="0.2">
      <c r="A1140" s="40" t="str">
        <f t="shared" si="27"/>
        <v/>
      </c>
      <c r="B1140" s="40"/>
      <c r="C1140" s="40"/>
      <c r="D1140" s="41"/>
      <c r="E1140" s="41"/>
      <c r="F1140" s="41"/>
      <c r="G1140" s="41"/>
      <c r="H1140" s="41"/>
      <c r="I1140" s="41"/>
      <c r="J1140" s="41"/>
      <c r="K1140" s="41"/>
      <c r="L1140" s="41"/>
      <c r="M1140" s="41"/>
      <c r="N1140" s="41"/>
      <c r="O1140" s="41"/>
      <c r="P1140" s="41"/>
      <c r="Q1140" s="41"/>
      <c r="R1140" s="41"/>
      <c r="S1140" s="41"/>
      <c r="T1140" s="41"/>
      <c r="U1140" s="41"/>
      <c r="V1140" s="41"/>
      <c r="W1140" s="41"/>
      <c r="X1140" s="41"/>
      <c r="Y1140" s="41"/>
      <c r="Z1140" s="41"/>
      <c r="AA1140" s="41"/>
      <c r="AB1140" s="41"/>
      <c r="AC1140" s="41"/>
      <c r="AD1140" s="41"/>
      <c r="AE1140" s="41"/>
      <c r="AF1140" s="41"/>
      <c r="AG1140" s="41"/>
      <c r="AH1140" s="41"/>
      <c r="AI1140" s="41"/>
      <c r="AJ1140" s="41"/>
      <c r="AK1140" s="41"/>
      <c r="AL1140" s="41"/>
      <c r="AM1140" s="41"/>
      <c r="AN1140" s="41"/>
      <c r="AO1140" s="41"/>
      <c r="AP1140" s="41"/>
      <c r="AQ1140" s="41"/>
      <c r="AR1140" s="41"/>
      <c r="AS1140" s="41"/>
      <c r="AT1140" s="41"/>
      <c r="AU1140" s="41"/>
      <c r="AV1140" s="41"/>
      <c r="AW1140" s="41"/>
      <c r="AX1140" s="41"/>
      <c r="AY1140" s="41"/>
      <c r="AZ1140" s="41"/>
      <c r="BA1140" s="41"/>
      <c r="BB1140" s="41"/>
      <c r="BC1140" s="41"/>
      <c r="BD1140" s="41"/>
      <c r="BE1140" s="41"/>
      <c r="BF1140" s="41"/>
      <c r="BG1140" s="41"/>
      <c r="BH1140" s="41"/>
      <c r="BI1140" s="41"/>
      <c r="BJ1140" s="41"/>
      <c r="BK1140" s="41"/>
      <c r="BL1140" s="41"/>
      <c r="BM1140" s="41"/>
      <c r="BN1140" s="41"/>
      <c r="BO1140" s="41"/>
      <c r="BP1140" s="41"/>
      <c r="BQ1140" s="41"/>
      <c r="BR1140" s="41"/>
      <c r="BS1140" s="41"/>
    </row>
    <row r="1141" spans="1:71" x14ac:dyDescent="0.2">
      <c r="A1141" s="40" t="str">
        <f t="shared" si="27"/>
        <v/>
      </c>
      <c r="B1141" s="40"/>
      <c r="C1141" s="40"/>
      <c r="D1141" s="41"/>
      <c r="E1141" s="41"/>
      <c r="F1141" s="41"/>
      <c r="G1141" s="41"/>
      <c r="H1141" s="41"/>
      <c r="I1141" s="41"/>
      <c r="J1141" s="41"/>
      <c r="K1141" s="41"/>
      <c r="L1141" s="41"/>
      <c r="M1141" s="41"/>
      <c r="N1141" s="41"/>
      <c r="O1141" s="41"/>
      <c r="P1141" s="41"/>
      <c r="Q1141" s="41"/>
      <c r="R1141" s="41"/>
      <c r="S1141" s="41"/>
      <c r="T1141" s="41"/>
      <c r="U1141" s="41"/>
      <c r="V1141" s="41"/>
      <c r="W1141" s="41"/>
      <c r="X1141" s="41"/>
      <c r="Y1141" s="41"/>
      <c r="Z1141" s="41"/>
      <c r="AA1141" s="41"/>
      <c r="AB1141" s="41"/>
      <c r="AC1141" s="41"/>
      <c r="AD1141" s="41"/>
      <c r="AE1141" s="41"/>
      <c r="AF1141" s="41"/>
      <c r="AG1141" s="41"/>
      <c r="AH1141" s="41"/>
      <c r="AI1141" s="41"/>
      <c r="AJ1141" s="41"/>
      <c r="AK1141" s="41"/>
      <c r="AL1141" s="41"/>
      <c r="AM1141" s="41"/>
      <c r="AN1141" s="41"/>
      <c r="AO1141" s="41"/>
      <c r="AP1141" s="41"/>
      <c r="AQ1141" s="41"/>
      <c r="AR1141" s="41"/>
      <c r="AS1141" s="41"/>
      <c r="AT1141" s="41"/>
      <c r="AU1141" s="41"/>
      <c r="AV1141" s="41"/>
      <c r="AW1141" s="41"/>
      <c r="AX1141" s="41"/>
      <c r="AY1141" s="41"/>
      <c r="AZ1141" s="41"/>
      <c r="BA1141" s="41"/>
      <c r="BB1141" s="41"/>
      <c r="BC1141" s="41"/>
      <c r="BD1141" s="41"/>
      <c r="BE1141" s="41"/>
      <c r="BF1141" s="41"/>
      <c r="BG1141" s="41"/>
      <c r="BH1141" s="41"/>
      <c r="BI1141" s="41"/>
      <c r="BJ1141" s="41"/>
      <c r="BK1141" s="41"/>
      <c r="BL1141" s="41"/>
      <c r="BM1141" s="41"/>
      <c r="BN1141" s="41"/>
      <c r="BO1141" s="41"/>
      <c r="BP1141" s="41"/>
      <c r="BQ1141" s="41"/>
      <c r="BR1141" s="41"/>
      <c r="BS1141" s="41"/>
    </row>
    <row r="1142" spans="1:71" x14ac:dyDescent="0.2">
      <c r="A1142" s="40" t="str">
        <f t="shared" si="27"/>
        <v/>
      </c>
      <c r="B1142" s="40"/>
      <c r="C1142" s="40"/>
      <c r="D1142" s="41"/>
      <c r="E1142" s="41"/>
      <c r="F1142" s="41"/>
      <c r="G1142" s="41"/>
      <c r="H1142" s="41"/>
      <c r="I1142" s="41"/>
      <c r="J1142" s="41"/>
      <c r="K1142" s="41"/>
      <c r="L1142" s="41"/>
      <c r="M1142" s="41"/>
      <c r="N1142" s="41"/>
      <c r="O1142" s="41"/>
      <c r="P1142" s="41"/>
      <c r="Q1142" s="41"/>
      <c r="R1142" s="41"/>
      <c r="S1142" s="41"/>
      <c r="T1142" s="41"/>
      <c r="U1142" s="41"/>
      <c r="V1142" s="41"/>
      <c r="W1142" s="41"/>
      <c r="X1142" s="41"/>
      <c r="Y1142" s="41"/>
      <c r="Z1142" s="41"/>
      <c r="AA1142" s="41"/>
      <c r="AB1142" s="41"/>
      <c r="AC1142" s="41"/>
      <c r="AD1142" s="41"/>
      <c r="AE1142" s="41"/>
      <c r="AF1142" s="41"/>
      <c r="AG1142" s="41"/>
      <c r="AH1142" s="41"/>
      <c r="AI1142" s="41"/>
      <c r="AJ1142" s="41"/>
      <c r="AK1142" s="41"/>
      <c r="AL1142" s="41"/>
      <c r="AM1142" s="41"/>
      <c r="AN1142" s="41"/>
      <c r="AO1142" s="41"/>
      <c r="AP1142" s="41"/>
      <c r="AQ1142" s="41"/>
      <c r="AR1142" s="41"/>
      <c r="AS1142" s="41"/>
      <c r="AT1142" s="41"/>
      <c r="AU1142" s="41"/>
      <c r="AV1142" s="41"/>
      <c r="AW1142" s="41"/>
      <c r="AX1142" s="41"/>
      <c r="AY1142" s="41"/>
      <c r="AZ1142" s="41"/>
      <c r="BA1142" s="41"/>
      <c r="BB1142" s="41"/>
      <c r="BC1142" s="41"/>
      <c r="BD1142" s="41"/>
      <c r="BE1142" s="41"/>
      <c r="BF1142" s="41"/>
      <c r="BG1142" s="41"/>
      <c r="BH1142" s="41"/>
      <c r="BI1142" s="41"/>
      <c r="BJ1142" s="41"/>
      <c r="BK1142" s="41"/>
      <c r="BL1142" s="41"/>
      <c r="BM1142" s="41"/>
      <c r="BN1142" s="41"/>
      <c r="BO1142" s="41"/>
      <c r="BP1142" s="41"/>
      <c r="BQ1142" s="41"/>
      <c r="BR1142" s="41"/>
      <c r="BS1142" s="41"/>
    </row>
    <row r="1143" spans="1:71" x14ac:dyDescent="0.2">
      <c r="A1143" s="40" t="str">
        <f t="shared" si="27"/>
        <v/>
      </c>
      <c r="B1143" s="40"/>
      <c r="C1143" s="40"/>
      <c r="D1143" s="41"/>
      <c r="E1143" s="41"/>
      <c r="F1143" s="41"/>
      <c r="G1143" s="41"/>
      <c r="H1143" s="41"/>
      <c r="I1143" s="41"/>
      <c r="J1143" s="41"/>
      <c r="K1143" s="41"/>
      <c r="L1143" s="41"/>
      <c r="M1143" s="41"/>
      <c r="N1143" s="41"/>
      <c r="O1143" s="41"/>
      <c r="P1143" s="41"/>
      <c r="Q1143" s="41"/>
      <c r="R1143" s="41"/>
      <c r="S1143" s="41"/>
      <c r="T1143" s="41"/>
      <c r="U1143" s="41"/>
      <c r="V1143" s="41"/>
      <c r="W1143" s="41"/>
      <c r="X1143" s="41"/>
      <c r="Y1143" s="41"/>
      <c r="Z1143" s="41"/>
      <c r="AA1143" s="41"/>
      <c r="AB1143" s="41"/>
      <c r="AC1143" s="41"/>
      <c r="AD1143" s="41"/>
      <c r="AE1143" s="41"/>
      <c r="AF1143" s="41"/>
      <c r="AG1143" s="41"/>
      <c r="AH1143" s="41"/>
      <c r="AI1143" s="41"/>
      <c r="AJ1143" s="41"/>
      <c r="AK1143" s="41"/>
      <c r="AL1143" s="41"/>
      <c r="AM1143" s="41"/>
      <c r="AN1143" s="41"/>
      <c r="AO1143" s="41"/>
      <c r="AP1143" s="41"/>
      <c r="AQ1143" s="41"/>
      <c r="AR1143" s="41"/>
      <c r="AS1143" s="41"/>
      <c r="AT1143" s="41"/>
      <c r="AU1143" s="41"/>
      <c r="AV1143" s="41"/>
      <c r="AW1143" s="41"/>
      <c r="AX1143" s="41"/>
      <c r="AY1143" s="41"/>
      <c r="AZ1143" s="41"/>
      <c r="BA1143" s="41"/>
      <c r="BB1143" s="41"/>
      <c r="BC1143" s="41"/>
      <c r="BD1143" s="41"/>
      <c r="BE1143" s="41"/>
      <c r="BF1143" s="41"/>
      <c r="BG1143" s="41"/>
      <c r="BH1143" s="41"/>
      <c r="BI1143" s="41"/>
      <c r="BJ1143" s="41"/>
      <c r="BK1143" s="41"/>
      <c r="BL1143" s="41"/>
      <c r="BM1143" s="41"/>
      <c r="BN1143" s="41"/>
      <c r="BO1143" s="41"/>
      <c r="BP1143" s="41"/>
      <c r="BQ1143" s="41"/>
      <c r="BR1143" s="41"/>
      <c r="BS1143" s="41"/>
    </row>
    <row r="1144" spans="1:71" x14ac:dyDescent="0.2">
      <c r="A1144" s="40" t="str">
        <f t="shared" si="27"/>
        <v/>
      </c>
      <c r="B1144" s="40"/>
      <c r="C1144" s="40"/>
      <c r="D1144" s="41"/>
      <c r="E1144" s="41"/>
      <c r="F1144" s="41"/>
      <c r="G1144" s="41"/>
      <c r="H1144" s="41"/>
      <c r="I1144" s="41"/>
      <c r="J1144" s="41"/>
      <c r="K1144" s="41"/>
      <c r="L1144" s="41"/>
      <c r="M1144" s="41"/>
      <c r="N1144" s="41"/>
      <c r="O1144" s="41"/>
      <c r="P1144" s="41"/>
      <c r="Q1144" s="41"/>
      <c r="R1144" s="41"/>
      <c r="S1144" s="41"/>
      <c r="T1144" s="41"/>
      <c r="U1144" s="41"/>
      <c r="V1144" s="41"/>
      <c r="W1144" s="41"/>
      <c r="X1144" s="41"/>
      <c r="Y1144" s="41"/>
      <c r="Z1144" s="41"/>
      <c r="AA1144" s="41"/>
      <c r="AB1144" s="41"/>
      <c r="AC1144" s="41"/>
      <c r="AD1144" s="41"/>
      <c r="AE1144" s="41"/>
      <c r="AF1144" s="41"/>
      <c r="AG1144" s="41"/>
      <c r="AH1144" s="41"/>
      <c r="AI1144" s="41"/>
      <c r="AJ1144" s="41"/>
      <c r="AK1144" s="41"/>
      <c r="AL1144" s="41"/>
      <c r="AM1144" s="41"/>
      <c r="AN1144" s="41"/>
      <c r="AO1144" s="41"/>
      <c r="AP1144" s="41"/>
      <c r="AQ1144" s="41"/>
      <c r="AR1144" s="41"/>
      <c r="AS1144" s="41"/>
      <c r="AT1144" s="41"/>
      <c r="AU1144" s="41"/>
      <c r="AV1144" s="41"/>
      <c r="AW1144" s="41"/>
      <c r="AX1144" s="41"/>
      <c r="AY1144" s="41"/>
      <c r="AZ1144" s="41"/>
      <c r="BA1144" s="41"/>
      <c r="BB1144" s="41"/>
      <c r="BC1144" s="41"/>
      <c r="BD1144" s="41"/>
      <c r="BE1144" s="41"/>
      <c r="BF1144" s="41"/>
      <c r="BG1144" s="41"/>
      <c r="BH1144" s="41"/>
      <c r="BI1144" s="41"/>
      <c r="BJ1144" s="41"/>
      <c r="BK1144" s="41"/>
      <c r="BL1144" s="41"/>
      <c r="BM1144" s="41"/>
      <c r="BN1144" s="41"/>
      <c r="BO1144" s="41"/>
      <c r="BP1144" s="41"/>
      <c r="BQ1144" s="41"/>
      <c r="BR1144" s="41"/>
      <c r="BS1144" s="41"/>
    </row>
    <row r="1145" spans="1:71" x14ac:dyDescent="0.2">
      <c r="A1145" s="40" t="str">
        <f t="shared" si="27"/>
        <v/>
      </c>
      <c r="B1145" s="40"/>
      <c r="C1145" s="40"/>
      <c r="D1145" s="41"/>
      <c r="E1145" s="41"/>
      <c r="F1145" s="41"/>
      <c r="G1145" s="41"/>
      <c r="H1145" s="41"/>
      <c r="I1145" s="41"/>
      <c r="J1145" s="41"/>
      <c r="K1145" s="41"/>
      <c r="L1145" s="41"/>
      <c r="M1145" s="41"/>
      <c r="N1145" s="41"/>
      <c r="O1145" s="41"/>
      <c r="P1145" s="41"/>
      <c r="Q1145" s="41"/>
      <c r="R1145" s="41"/>
      <c r="S1145" s="41"/>
      <c r="T1145" s="41"/>
      <c r="U1145" s="41"/>
      <c r="V1145" s="41"/>
      <c r="W1145" s="41"/>
      <c r="X1145" s="41"/>
      <c r="Y1145" s="41"/>
      <c r="Z1145" s="41"/>
      <c r="AA1145" s="41"/>
      <c r="AB1145" s="41"/>
      <c r="AC1145" s="41"/>
      <c r="AD1145" s="41"/>
      <c r="AE1145" s="41"/>
      <c r="AF1145" s="41"/>
      <c r="AG1145" s="41"/>
      <c r="AH1145" s="41"/>
      <c r="AI1145" s="41"/>
      <c r="AJ1145" s="41"/>
      <c r="AK1145" s="41"/>
      <c r="AL1145" s="41"/>
      <c r="AM1145" s="41"/>
      <c r="AN1145" s="41"/>
      <c r="AO1145" s="41"/>
      <c r="AP1145" s="41"/>
      <c r="AQ1145" s="41"/>
      <c r="AR1145" s="41"/>
      <c r="AS1145" s="41"/>
      <c r="AT1145" s="41"/>
      <c r="AU1145" s="41"/>
      <c r="AV1145" s="41"/>
      <c r="AW1145" s="41"/>
      <c r="AX1145" s="41"/>
      <c r="AY1145" s="41"/>
      <c r="AZ1145" s="41"/>
      <c r="BA1145" s="41"/>
      <c r="BB1145" s="41"/>
      <c r="BC1145" s="41"/>
      <c r="BD1145" s="41"/>
      <c r="BE1145" s="41"/>
      <c r="BF1145" s="41"/>
      <c r="BG1145" s="41"/>
      <c r="BH1145" s="41"/>
      <c r="BI1145" s="41"/>
      <c r="BJ1145" s="41"/>
      <c r="BK1145" s="41"/>
      <c r="BL1145" s="41"/>
      <c r="BM1145" s="41"/>
      <c r="BN1145" s="41"/>
      <c r="BO1145" s="41"/>
      <c r="BP1145" s="41"/>
      <c r="BQ1145" s="41"/>
      <c r="BR1145" s="41"/>
      <c r="BS1145" s="41"/>
    </row>
    <row r="1146" spans="1:71" x14ac:dyDescent="0.2">
      <c r="A1146" s="40" t="str">
        <f t="shared" si="27"/>
        <v/>
      </c>
      <c r="B1146" s="40"/>
      <c r="C1146" s="40"/>
      <c r="D1146" s="41"/>
      <c r="E1146" s="41"/>
      <c r="F1146" s="41"/>
      <c r="G1146" s="41"/>
      <c r="H1146" s="41"/>
      <c r="I1146" s="41"/>
      <c r="J1146" s="41"/>
      <c r="K1146" s="41"/>
      <c r="L1146" s="41"/>
      <c r="M1146" s="41"/>
      <c r="N1146" s="41"/>
      <c r="O1146" s="41"/>
      <c r="P1146" s="41"/>
      <c r="Q1146" s="41"/>
      <c r="R1146" s="41"/>
      <c r="S1146" s="41"/>
      <c r="T1146" s="41"/>
      <c r="U1146" s="41"/>
      <c r="V1146" s="41"/>
      <c r="W1146" s="41"/>
      <c r="X1146" s="41"/>
      <c r="Y1146" s="41"/>
      <c r="Z1146" s="41"/>
      <c r="AA1146" s="41"/>
      <c r="AB1146" s="41"/>
      <c r="AC1146" s="41"/>
      <c r="AD1146" s="41"/>
      <c r="AE1146" s="41"/>
      <c r="AF1146" s="41"/>
      <c r="AG1146" s="41"/>
      <c r="AH1146" s="41"/>
      <c r="AI1146" s="41"/>
      <c r="AJ1146" s="41"/>
      <c r="AK1146" s="41"/>
      <c r="AL1146" s="41"/>
      <c r="AM1146" s="41"/>
      <c r="AN1146" s="41"/>
      <c r="AO1146" s="41"/>
      <c r="AP1146" s="41"/>
      <c r="AQ1146" s="41"/>
      <c r="AR1146" s="41"/>
      <c r="AS1146" s="41"/>
      <c r="AT1146" s="41"/>
      <c r="AU1146" s="41"/>
      <c r="AV1146" s="41"/>
      <c r="AW1146" s="41"/>
      <c r="AX1146" s="41"/>
      <c r="AY1146" s="41"/>
      <c r="AZ1146" s="41"/>
      <c r="BA1146" s="41"/>
      <c r="BB1146" s="41"/>
      <c r="BC1146" s="41"/>
      <c r="BD1146" s="41"/>
      <c r="BE1146" s="41"/>
      <c r="BF1146" s="41"/>
      <c r="BG1146" s="41"/>
      <c r="BH1146" s="41"/>
      <c r="BI1146" s="41"/>
      <c r="BJ1146" s="41"/>
      <c r="BK1146" s="41"/>
      <c r="BL1146" s="41"/>
      <c r="BM1146" s="41"/>
      <c r="BN1146" s="41"/>
      <c r="BO1146" s="41"/>
      <c r="BP1146" s="41"/>
      <c r="BQ1146" s="41"/>
      <c r="BR1146" s="41"/>
      <c r="BS1146" s="41"/>
    </row>
    <row r="1147" spans="1:71" x14ac:dyDescent="0.2">
      <c r="A1147" s="40" t="str">
        <f t="shared" si="27"/>
        <v/>
      </c>
      <c r="B1147" s="40"/>
      <c r="C1147" s="40"/>
      <c r="D1147" s="41"/>
      <c r="E1147" s="41"/>
      <c r="F1147" s="41"/>
      <c r="G1147" s="41"/>
      <c r="H1147" s="41"/>
      <c r="I1147" s="41"/>
      <c r="J1147" s="41"/>
      <c r="K1147" s="41"/>
      <c r="L1147" s="41"/>
      <c r="M1147" s="41"/>
      <c r="N1147" s="41"/>
      <c r="O1147" s="41"/>
      <c r="P1147" s="41"/>
      <c r="Q1147" s="41"/>
      <c r="R1147" s="41"/>
      <c r="S1147" s="41"/>
      <c r="T1147" s="41"/>
      <c r="U1147" s="41"/>
      <c r="V1147" s="41"/>
      <c r="W1147" s="41"/>
      <c r="X1147" s="41"/>
      <c r="Y1147" s="41"/>
      <c r="Z1147" s="41"/>
      <c r="AA1147" s="41"/>
      <c r="AB1147" s="41"/>
      <c r="AC1147" s="41"/>
      <c r="AD1147" s="41"/>
      <c r="AE1147" s="41"/>
      <c r="AF1147" s="41"/>
      <c r="AG1147" s="41"/>
      <c r="AH1147" s="41"/>
      <c r="AI1147" s="41"/>
      <c r="AJ1147" s="41"/>
      <c r="AK1147" s="41"/>
      <c r="AL1147" s="41"/>
      <c r="AM1147" s="41"/>
      <c r="AN1147" s="41"/>
      <c r="AO1147" s="41"/>
      <c r="AP1147" s="41"/>
      <c r="AQ1147" s="41"/>
      <c r="AR1147" s="41"/>
      <c r="AS1147" s="41"/>
      <c r="AT1147" s="41"/>
      <c r="AU1147" s="41"/>
      <c r="AV1147" s="41"/>
      <c r="AW1147" s="41"/>
      <c r="AX1147" s="41"/>
      <c r="AY1147" s="41"/>
      <c r="AZ1147" s="41"/>
      <c r="BA1147" s="41"/>
      <c r="BB1147" s="41"/>
      <c r="BC1147" s="41"/>
      <c r="BD1147" s="41"/>
      <c r="BE1147" s="41"/>
      <c r="BF1147" s="41"/>
      <c r="BG1147" s="41"/>
      <c r="BH1147" s="41"/>
      <c r="BI1147" s="41"/>
      <c r="BJ1147" s="41"/>
      <c r="BK1147" s="41"/>
      <c r="BL1147" s="41"/>
      <c r="BM1147" s="41"/>
      <c r="BN1147" s="41"/>
      <c r="BO1147" s="41"/>
      <c r="BP1147" s="41"/>
      <c r="BQ1147" s="41"/>
      <c r="BR1147" s="41"/>
      <c r="BS1147" s="41"/>
    </row>
    <row r="1148" spans="1:71" x14ac:dyDescent="0.2">
      <c r="A1148" s="40" t="str">
        <f t="shared" si="27"/>
        <v/>
      </c>
      <c r="B1148" s="40"/>
      <c r="C1148" s="40"/>
      <c r="D1148" s="41"/>
      <c r="E1148" s="41"/>
      <c r="F1148" s="41"/>
      <c r="G1148" s="41"/>
      <c r="H1148" s="41"/>
      <c r="I1148" s="41"/>
      <c r="J1148" s="41"/>
      <c r="K1148" s="41"/>
      <c r="L1148" s="41"/>
      <c r="M1148" s="41"/>
      <c r="N1148" s="41"/>
      <c r="O1148" s="41"/>
      <c r="P1148" s="41"/>
      <c r="Q1148" s="41"/>
      <c r="R1148" s="41"/>
      <c r="S1148" s="41"/>
      <c r="T1148" s="41"/>
      <c r="U1148" s="41"/>
      <c r="V1148" s="41"/>
      <c r="W1148" s="41"/>
      <c r="X1148" s="41"/>
      <c r="Y1148" s="41"/>
      <c r="Z1148" s="41"/>
      <c r="AA1148" s="41"/>
      <c r="AB1148" s="41"/>
      <c r="AC1148" s="41"/>
      <c r="AD1148" s="41"/>
      <c r="AE1148" s="41"/>
      <c r="AF1148" s="41"/>
      <c r="AG1148" s="41"/>
      <c r="AH1148" s="41"/>
      <c r="AI1148" s="41"/>
      <c r="AJ1148" s="41"/>
      <c r="AK1148" s="41"/>
      <c r="AL1148" s="41"/>
      <c r="AM1148" s="41"/>
      <c r="AN1148" s="41"/>
      <c r="AO1148" s="41"/>
      <c r="AP1148" s="41"/>
      <c r="AQ1148" s="41"/>
      <c r="AR1148" s="41"/>
      <c r="AS1148" s="41"/>
      <c r="AT1148" s="41"/>
      <c r="AU1148" s="41"/>
      <c r="AV1148" s="41"/>
      <c r="AW1148" s="41"/>
      <c r="AX1148" s="41"/>
      <c r="AY1148" s="41"/>
      <c r="AZ1148" s="41"/>
      <c r="BA1148" s="41"/>
      <c r="BB1148" s="41"/>
      <c r="BC1148" s="41"/>
      <c r="BD1148" s="41"/>
      <c r="BE1148" s="41"/>
      <c r="BF1148" s="41"/>
      <c r="BG1148" s="41"/>
      <c r="BH1148" s="41"/>
      <c r="BI1148" s="41"/>
      <c r="BJ1148" s="41"/>
      <c r="BK1148" s="41"/>
      <c r="BL1148" s="41"/>
      <c r="BM1148" s="41"/>
      <c r="BN1148" s="41"/>
      <c r="BO1148" s="41"/>
      <c r="BP1148" s="41"/>
      <c r="BQ1148" s="41"/>
      <c r="BR1148" s="41"/>
      <c r="BS1148" s="41"/>
    </row>
    <row r="1149" spans="1:71" x14ac:dyDescent="0.2">
      <c r="A1149" s="40" t="str">
        <f t="shared" ref="A1149:A1212" si="28">B1149&amp;C1149</f>
        <v/>
      </c>
      <c r="B1149" s="40"/>
      <c r="C1149" s="40"/>
      <c r="D1149" s="41"/>
      <c r="E1149" s="41"/>
      <c r="F1149" s="41"/>
      <c r="G1149" s="41"/>
      <c r="H1149" s="41"/>
      <c r="I1149" s="41"/>
      <c r="J1149" s="41"/>
      <c r="K1149" s="41"/>
      <c r="L1149" s="41"/>
      <c r="M1149" s="41"/>
      <c r="N1149" s="41"/>
      <c r="O1149" s="41"/>
      <c r="P1149" s="41"/>
      <c r="Q1149" s="41"/>
      <c r="R1149" s="41"/>
      <c r="S1149" s="41"/>
      <c r="T1149" s="41"/>
      <c r="U1149" s="41"/>
      <c r="V1149" s="41"/>
      <c r="W1149" s="41"/>
      <c r="X1149" s="41"/>
      <c r="Y1149" s="41"/>
      <c r="Z1149" s="41"/>
      <c r="AA1149" s="41"/>
      <c r="AB1149" s="41"/>
      <c r="AC1149" s="41"/>
      <c r="AD1149" s="41"/>
      <c r="AE1149" s="41"/>
      <c r="AF1149" s="41"/>
      <c r="AG1149" s="41"/>
      <c r="AH1149" s="41"/>
      <c r="AI1149" s="41"/>
      <c r="AJ1149" s="41"/>
      <c r="AK1149" s="41"/>
      <c r="AL1149" s="41"/>
      <c r="AM1149" s="41"/>
      <c r="AN1149" s="41"/>
      <c r="AO1149" s="41"/>
      <c r="AP1149" s="41"/>
      <c r="AQ1149" s="41"/>
      <c r="AR1149" s="41"/>
      <c r="AS1149" s="41"/>
      <c r="AT1149" s="41"/>
      <c r="AU1149" s="41"/>
      <c r="AV1149" s="41"/>
      <c r="AW1149" s="41"/>
      <c r="AX1149" s="41"/>
      <c r="AY1149" s="41"/>
      <c r="AZ1149" s="41"/>
      <c r="BA1149" s="41"/>
      <c r="BB1149" s="41"/>
      <c r="BC1149" s="41"/>
      <c r="BD1149" s="41"/>
      <c r="BE1149" s="41"/>
      <c r="BF1149" s="41"/>
      <c r="BG1149" s="41"/>
      <c r="BH1149" s="41"/>
      <c r="BI1149" s="41"/>
      <c r="BJ1149" s="41"/>
      <c r="BK1149" s="41"/>
      <c r="BL1149" s="41"/>
      <c r="BM1149" s="41"/>
      <c r="BN1149" s="41"/>
      <c r="BO1149" s="41"/>
      <c r="BP1149" s="41"/>
      <c r="BQ1149" s="41"/>
      <c r="BR1149" s="41"/>
      <c r="BS1149" s="41"/>
    </row>
    <row r="1150" spans="1:71" x14ac:dyDescent="0.2">
      <c r="A1150" s="40" t="str">
        <f t="shared" si="28"/>
        <v/>
      </c>
      <c r="B1150" s="40"/>
      <c r="C1150" s="40"/>
      <c r="D1150" s="41"/>
      <c r="E1150" s="41"/>
      <c r="F1150" s="41"/>
      <c r="G1150" s="41"/>
      <c r="H1150" s="41"/>
      <c r="I1150" s="41"/>
      <c r="J1150" s="41"/>
      <c r="K1150" s="41"/>
      <c r="L1150" s="41"/>
      <c r="M1150" s="41"/>
      <c r="N1150" s="41"/>
      <c r="O1150" s="41"/>
      <c r="P1150" s="41"/>
      <c r="Q1150" s="41"/>
      <c r="R1150" s="41"/>
      <c r="S1150" s="41"/>
      <c r="T1150" s="41"/>
      <c r="U1150" s="41"/>
      <c r="V1150" s="41"/>
      <c r="W1150" s="41"/>
      <c r="X1150" s="41"/>
      <c r="Y1150" s="41"/>
      <c r="Z1150" s="41"/>
      <c r="AA1150" s="41"/>
      <c r="AB1150" s="41"/>
      <c r="AC1150" s="41"/>
      <c r="AD1150" s="41"/>
      <c r="AE1150" s="41"/>
      <c r="AF1150" s="41"/>
      <c r="AG1150" s="41"/>
      <c r="AH1150" s="41"/>
      <c r="AI1150" s="41"/>
      <c r="AJ1150" s="41"/>
      <c r="AK1150" s="41"/>
      <c r="AL1150" s="41"/>
      <c r="AM1150" s="41"/>
      <c r="AN1150" s="41"/>
      <c r="AO1150" s="41"/>
      <c r="AP1150" s="41"/>
      <c r="AQ1150" s="41"/>
      <c r="AR1150" s="41"/>
      <c r="AS1150" s="41"/>
      <c r="AT1150" s="41"/>
      <c r="AU1150" s="41"/>
      <c r="AV1150" s="41"/>
      <c r="AW1150" s="41"/>
      <c r="AX1150" s="41"/>
      <c r="AY1150" s="41"/>
      <c r="AZ1150" s="41"/>
      <c r="BA1150" s="41"/>
      <c r="BB1150" s="41"/>
      <c r="BC1150" s="41"/>
      <c r="BD1150" s="41"/>
      <c r="BE1150" s="41"/>
      <c r="BF1150" s="41"/>
      <c r="BG1150" s="41"/>
      <c r="BH1150" s="41"/>
      <c r="BI1150" s="41"/>
      <c r="BJ1150" s="41"/>
      <c r="BK1150" s="41"/>
      <c r="BL1150" s="41"/>
      <c r="BM1150" s="41"/>
      <c r="BN1150" s="41"/>
      <c r="BO1150" s="41"/>
      <c r="BP1150" s="41"/>
      <c r="BQ1150" s="41"/>
      <c r="BR1150" s="41"/>
      <c r="BS1150" s="41"/>
    </row>
    <row r="1151" spans="1:71" x14ac:dyDescent="0.2">
      <c r="A1151" s="40" t="str">
        <f t="shared" si="28"/>
        <v/>
      </c>
      <c r="B1151" s="40"/>
      <c r="C1151" s="40"/>
      <c r="D1151" s="41"/>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c r="AW1151" s="41"/>
      <c r="AX1151" s="41"/>
      <c r="AY1151" s="41"/>
      <c r="AZ1151" s="41"/>
      <c r="BA1151" s="41"/>
      <c r="BB1151" s="41"/>
      <c r="BC1151" s="41"/>
      <c r="BD1151" s="41"/>
      <c r="BE1151" s="41"/>
      <c r="BF1151" s="41"/>
      <c r="BG1151" s="41"/>
      <c r="BH1151" s="41"/>
      <c r="BI1151" s="41"/>
      <c r="BJ1151" s="41"/>
      <c r="BK1151" s="41"/>
      <c r="BL1151" s="41"/>
      <c r="BM1151" s="41"/>
      <c r="BN1151" s="41"/>
      <c r="BO1151" s="41"/>
      <c r="BP1151" s="41"/>
      <c r="BQ1151" s="41"/>
      <c r="BR1151" s="41"/>
      <c r="BS1151" s="41"/>
    </row>
    <row r="1152" spans="1:71" x14ac:dyDescent="0.2">
      <c r="A1152" s="40" t="str">
        <f t="shared" si="28"/>
        <v/>
      </c>
      <c r="B1152" s="40"/>
      <c r="C1152" s="40"/>
      <c r="D1152" s="41"/>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c r="AW1152" s="41"/>
      <c r="AX1152" s="41"/>
      <c r="AY1152" s="41"/>
      <c r="AZ1152" s="41"/>
      <c r="BA1152" s="41"/>
      <c r="BB1152" s="41"/>
      <c r="BC1152" s="41"/>
      <c r="BD1152" s="41"/>
      <c r="BE1152" s="41"/>
      <c r="BF1152" s="41"/>
      <c r="BG1152" s="41"/>
      <c r="BH1152" s="41"/>
      <c r="BI1152" s="41"/>
      <c r="BJ1152" s="41"/>
      <c r="BK1152" s="41"/>
      <c r="BL1152" s="41"/>
      <c r="BM1152" s="41"/>
      <c r="BN1152" s="41"/>
      <c r="BO1152" s="41"/>
      <c r="BP1152" s="41"/>
      <c r="BQ1152" s="41"/>
      <c r="BR1152" s="41"/>
      <c r="BS1152" s="41"/>
    </row>
    <row r="1153" spans="1:71" x14ac:dyDescent="0.2">
      <c r="A1153" s="40" t="str">
        <f t="shared" si="28"/>
        <v/>
      </c>
      <c r="B1153" s="40"/>
      <c r="C1153" s="40"/>
      <c r="D1153" s="41"/>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c r="AW1153" s="41"/>
      <c r="AX1153" s="41"/>
      <c r="AY1153" s="41"/>
      <c r="AZ1153" s="41"/>
      <c r="BA1153" s="41"/>
      <c r="BB1153" s="41"/>
      <c r="BC1153" s="41"/>
      <c r="BD1153" s="41"/>
      <c r="BE1153" s="41"/>
      <c r="BF1153" s="41"/>
      <c r="BG1153" s="41"/>
      <c r="BH1153" s="41"/>
      <c r="BI1153" s="41"/>
      <c r="BJ1153" s="41"/>
      <c r="BK1153" s="41"/>
      <c r="BL1153" s="41"/>
      <c r="BM1153" s="41"/>
      <c r="BN1153" s="41"/>
      <c r="BO1153" s="41"/>
      <c r="BP1153" s="41"/>
      <c r="BQ1153" s="41"/>
      <c r="BR1153" s="41"/>
      <c r="BS1153" s="41"/>
    </row>
    <row r="1154" spans="1:71" x14ac:dyDescent="0.2">
      <c r="A1154" s="40" t="str">
        <f t="shared" si="28"/>
        <v/>
      </c>
      <c r="B1154" s="40"/>
      <c r="C1154" s="40"/>
      <c r="D1154" s="41"/>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c r="AW1154" s="41"/>
      <c r="AX1154" s="41"/>
      <c r="AY1154" s="41"/>
      <c r="AZ1154" s="41"/>
      <c r="BA1154" s="41"/>
      <c r="BB1154" s="41"/>
      <c r="BC1154" s="41"/>
      <c r="BD1154" s="41"/>
      <c r="BE1154" s="41"/>
      <c r="BF1154" s="41"/>
      <c r="BG1154" s="41"/>
      <c r="BH1154" s="41"/>
      <c r="BI1154" s="41"/>
      <c r="BJ1154" s="41"/>
      <c r="BK1154" s="41"/>
      <c r="BL1154" s="41"/>
      <c r="BM1154" s="41"/>
      <c r="BN1154" s="41"/>
      <c r="BO1154" s="41"/>
      <c r="BP1154" s="41"/>
      <c r="BQ1154" s="41"/>
      <c r="BR1154" s="41"/>
      <c r="BS1154" s="41"/>
    </row>
    <row r="1155" spans="1:71" x14ac:dyDescent="0.2">
      <c r="A1155" s="40" t="str">
        <f t="shared" si="28"/>
        <v/>
      </c>
      <c r="B1155" s="40"/>
      <c r="C1155" s="40"/>
      <c r="D1155" s="41"/>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c r="AW1155" s="41"/>
      <c r="AX1155" s="41"/>
      <c r="AY1155" s="41"/>
      <c r="AZ1155" s="41"/>
      <c r="BA1155" s="41"/>
      <c r="BB1155" s="41"/>
      <c r="BC1155" s="41"/>
      <c r="BD1155" s="41"/>
      <c r="BE1155" s="41"/>
      <c r="BF1155" s="41"/>
      <c r="BG1155" s="41"/>
      <c r="BH1155" s="41"/>
      <c r="BI1155" s="41"/>
      <c r="BJ1155" s="41"/>
      <c r="BK1155" s="41"/>
      <c r="BL1155" s="41"/>
      <c r="BM1155" s="41"/>
      <c r="BN1155" s="41"/>
      <c r="BO1155" s="41"/>
      <c r="BP1155" s="41"/>
      <c r="BQ1155" s="41"/>
      <c r="BR1155" s="41"/>
      <c r="BS1155" s="41"/>
    </row>
    <row r="1156" spans="1:71" x14ac:dyDescent="0.2">
      <c r="A1156" s="40" t="str">
        <f t="shared" si="28"/>
        <v/>
      </c>
      <c r="B1156" s="40"/>
      <c r="C1156" s="40"/>
      <c r="D1156" s="41"/>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c r="AW1156" s="41"/>
      <c r="AX1156" s="41"/>
      <c r="AY1156" s="41"/>
      <c r="AZ1156" s="41"/>
      <c r="BA1156" s="41"/>
      <c r="BB1156" s="41"/>
      <c r="BC1156" s="41"/>
      <c r="BD1156" s="41"/>
      <c r="BE1156" s="41"/>
      <c r="BF1156" s="41"/>
      <c r="BG1156" s="41"/>
      <c r="BH1156" s="41"/>
      <c r="BI1156" s="41"/>
      <c r="BJ1156" s="41"/>
      <c r="BK1156" s="41"/>
      <c r="BL1156" s="41"/>
      <c r="BM1156" s="41"/>
      <c r="BN1156" s="41"/>
      <c r="BO1156" s="41"/>
      <c r="BP1156" s="41"/>
      <c r="BQ1156" s="41"/>
      <c r="BR1156" s="41"/>
      <c r="BS1156" s="41"/>
    </row>
    <row r="1157" spans="1:71" x14ac:dyDescent="0.2">
      <c r="A1157" s="40" t="str">
        <f t="shared" si="28"/>
        <v/>
      </c>
      <c r="B1157" s="40"/>
      <c r="C1157" s="40"/>
      <c r="D1157" s="41"/>
      <c r="E1157" s="41"/>
      <c r="F1157" s="41"/>
      <c r="G1157" s="41"/>
      <c r="H1157" s="41"/>
      <c r="I1157" s="41"/>
      <c r="J1157" s="41"/>
      <c r="K1157" s="41"/>
      <c r="L1157" s="41"/>
      <c r="M1157" s="41"/>
      <c r="N1157" s="41"/>
      <c r="O1157" s="41"/>
      <c r="P1157" s="41"/>
      <c r="Q1157" s="41"/>
      <c r="R1157" s="41"/>
      <c r="S1157" s="41"/>
      <c r="T1157" s="41"/>
      <c r="U1157" s="41"/>
      <c r="V1157" s="41"/>
      <c r="W1157" s="41"/>
      <c r="X1157" s="41"/>
      <c r="Y1157" s="41"/>
      <c r="Z1157" s="41"/>
      <c r="AA1157" s="41"/>
      <c r="AB1157" s="41"/>
      <c r="AC1157" s="41"/>
      <c r="AD1157" s="41"/>
      <c r="AE1157" s="41"/>
      <c r="AF1157" s="41"/>
      <c r="AG1157" s="41"/>
      <c r="AH1157" s="41"/>
      <c r="AI1157" s="41"/>
      <c r="AJ1157" s="41"/>
      <c r="AK1157" s="41"/>
      <c r="AL1157" s="41"/>
      <c r="AM1157" s="41"/>
      <c r="AN1157" s="41"/>
      <c r="AO1157" s="41"/>
      <c r="AP1157" s="41"/>
      <c r="AQ1157" s="41"/>
      <c r="AR1157" s="41"/>
      <c r="AS1157" s="41"/>
      <c r="AT1157" s="41"/>
      <c r="AU1157" s="41"/>
      <c r="AV1157" s="41"/>
      <c r="AW1157" s="41"/>
      <c r="AX1157" s="41"/>
      <c r="AY1157" s="41"/>
      <c r="AZ1157" s="41"/>
      <c r="BA1157" s="41"/>
      <c r="BB1157" s="41"/>
      <c r="BC1157" s="41"/>
      <c r="BD1157" s="41"/>
      <c r="BE1157" s="41"/>
      <c r="BF1157" s="41"/>
      <c r="BG1157" s="41"/>
      <c r="BH1157" s="41"/>
      <c r="BI1157" s="41"/>
      <c r="BJ1157" s="41"/>
      <c r="BK1157" s="41"/>
      <c r="BL1157" s="41"/>
      <c r="BM1157" s="41"/>
      <c r="BN1157" s="41"/>
      <c r="BO1157" s="41"/>
      <c r="BP1157" s="41"/>
      <c r="BQ1157" s="41"/>
      <c r="BR1157" s="41"/>
      <c r="BS1157" s="41"/>
    </row>
    <row r="1158" spans="1:71" x14ac:dyDescent="0.2">
      <c r="A1158" s="40" t="str">
        <f t="shared" si="28"/>
        <v/>
      </c>
      <c r="B1158" s="40"/>
      <c r="C1158" s="40"/>
      <c r="D1158" s="41"/>
      <c r="E1158" s="41"/>
      <c r="F1158" s="41"/>
      <c r="G1158" s="41"/>
      <c r="H1158" s="41"/>
      <c r="I1158" s="41"/>
      <c r="J1158" s="41"/>
      <c r="K1158" s="41"/>
      <c r="L1158" s="41"/>
      <c r="M1158" s="41"/>
      <c r="N1158" s="41"/>
      <c r="O1158" s="41"/>
      <c r="P1158" s="41"/>
      <c r="Q1158" s="41"/>
      <c r="R1158" s="41"/>
      <c r="S1158" s="41"/>
      <c r="T1158" s="41"/>
      <c r="U1158" s="41"/>
      <c r="V1158" s="41"/>
      <c r="W1158" s="41"/>
      <c r="X1158" s="41"/>
      <c r="Y1158" s="41"/>
      <c r="Z1158" s="41"/>
      <c r="AA1158" s="41"/>
      <c r="AB1158" s="41"/>
      <c r="AC1158" s="41"/>
      <c r="AD1158" s="41"/>
      <c r="AE1158" s="41"/>
      <c r="AF1158" s="41"/>
      <c r="AG1158" s="41"/>
      <c r="AH1158" s="41"/>
      <c r="AI1158" s="41"/>
      <c r="AJ1158" s="41"/>
      <c r="AK1158" s="41"/>
      <c r="AL1158" s="41"/>
      <c r="AM1158" s="41"/>
      <c r="AN1158" s="41"/>
      <c r="AO1158" s="41"/>
      <c r="AP1158" s="41"/>
      <c r="AQ1158" s="41"/>
      <c r="AR1158" s="41"/>
      <c r="AS1158" s="41"/>
      <c r="AT1158" s="41"/>
      <c r="AU1158" s="41"/>
      <c r="AV1158" s="41"/>
      <c r="AW1158" s="41"/>
      <c r="AX1158" s="41"/>
      <c r="AY1158" s="41"/>
      <c r="AZ1158" s="41"/>
      <c r="BA1158" s="41"/>
      <c r="BB1158" s="41"/>
      <c r="BC1158" s="41"/>
      <c r="BD1158" s="41"/>
      <c r="BE1158" s="41"/>
      <c r="BF1158" s="41"/>
      <c r="BG1158" s="41"/>
      <c r="BH1158" s="41"/>
      <c r="BI1158" s="41"/>
      <c r="BJ1158" s="41"/>
      <c r="BK1158" s="41"/>
      <c r="BL1158" s="41"/>
      <c r="BM1158" s="41"/>
      <c r="BN1158" s="41"/>
      <c r="BO1158" s="41"/>
      <c r="BP1158" s="41"/>
      <c r="BQ1158" s="41"/>
      <c r="BR1158" s="41"/>
      <c r="BS1158" s="41"/>
    </row>
    <row r="1159" spans="1:71" x14ac:dyDescent="0.2">
      <c r="A1159" s="40" t="str">
        <f t="shared" si="28"/>
        <v/>
      </c>
      <c r="B1159" s="40"/>
      <c r="C1159" s="40"/>
      <c r="D1159" s="41"/>
      <c r="E1159" s="41"/>
      <c r="F1159" s="41"/>
      <c r="G1159" s="41"/>
      <c r="H1159" s="41"/>
      <c r="I1159" s="41"/>
      <c r="J1159" s="41"/>
      <c r="K1159" s="41"/>
      <c r="L1159" s="41"/>
      <c r="M1159" s="41"/>
      <c r="N1159" s="41"/>
      <c r="O1159" s="41"/>
      <c r="P1159" s="41"/>
      <c r="Q1159" s="41"/>
      <c r="R1159" s="41"/>
      <c r="S1159" s="41"/>
      <c r="T1159" s="41"/>
      <c r="U1159" s="41"/>
      <c r="V1159" s="41"/>
      <c r="W1159" s="41"/>
      <c r="X1159" s="41"/>
      <c r="Y1159" s="41"/>
      <c r="Z1159" s="41"/>
      <c r="AA1159" s="41"/>
      <c r="AB1159" s="41"/>
      <c r="AC1159" s="41"/>
      <c r="AD1159" s="41"/>
      <c r="AE1159" s="41"/>
      <c r="AF1159" s="41"/>
      <c r="AG1159" s="41"/>
      <c r="AH1159" s="41"/>
      <c r="AI1159" s="41"/>
      <c r="AJ1159" s="41"/>
      <c r="AK1159" s="41"/>
      <c r="AL1159" s="41"/>
      <c r="AM1159" s="41"/>
      <c r="AN1159" s="41"/>
      <c r="AO1159" s="41"/>
      <c r="AP1159" s="41"/>
      <c r="AQ1159" s="41"/>
      <c r="AR1159" s="41"/>
      <c r="AS1159" s="41"/>
      <c r="AT1159" s="41"/>
      <c r="AU1159" s="41"/>
      <c r="AV1159" s="41"/>
      <c r="AW1159" s="41"/>
      <c r="AX1159" s="41"/>
      <c r="AY1159" s="41"/>
      <c r="AZ1159" s="41"/>
      <c r="BA1159" s="41"/>
      <c r="BB1159" s="41"/>
      <c r="BC1159" s="41"/>
      <c r="BD1159" s="41"/>
      <c r="BE1159" s="41"/>
      <c r="BF1159" s="41"/>
      <c r="BG1159" s="41"/>
      <c r="BH1159" s="41"/>
      <c r="BI1159" s="41"/>
      <c r="BJ1159" s="41"/>
      <c r="BK1159" s="41"/>
      <c r="BL1159" s="41"/>
      <c r="BM1159" s="41"/>
      <c r="BN1159" s="41"/>
      <c r="BO1159" s="41"/>
      <c r="BP1159" s="41"/>
      <c r="BQ1159" s="41"/>
      <c r="BR1159" s="41"/>
      <c r="BS1159" s="41"/>
    </row>
    <row r="1160" spans="1:71" x14ac:dyDescent="0.2">
      <c r="A1160" s="40" t="str">
        <f t="shared" si="28"/>
        <v/>
      </c>
      <c r="B1160" s="40"/>
      <c r="C1160" s="40"/>
      <c r="D1160" s="41"/>
      <c r="E1160" s="41"/>
      <c r="F1160" s="41"/>
      <c r="G1160" s="41"/>
      <c r="H1160" s="41"/>
      <c r="I1160" s="41"/>
      <c r="J1160" s="41"/>
      <c r="K1160" s="41"/>
      <c r="L1160" s="41"/>
      <c r="M1160" s="41"/>
      <c r="N1160" s="41"/>
      <c r="O1160" s="41"/>
      <c r="P1160" s="41"/>
      <c r="Q1160" s="41"/>
      <c r="R1160" s="41"/>
      <c r="S1160" s="41"/>
      <c r="T1160" s="41"/>
      <c r="U1160" s="41"/>
      <c r="V1160" s="41"/>
      <c r="W1160" s="41"/>
      <c r="X1160" s="41"/>
      <c r="Y1160" s="41"/>
      <c r="Z1160" s="41"/>
      <c r="AA1160" s="41"/>
      <c r="AB1160" s="41"/>
      <c r="AC1160" s="41"/>
      <c r="AD1160" s="41"/>
      <c r="AE1160" s="41"/>
      <c r="AF1160" s="41"/>
      <c r="AG1160" s="41"/>
      <c r="AH1160" s="41"/>
      <c r="AI1160" s="41"/>
      <c r="AJ1160" s="41"/>
      <c r="AK1160" s="41"/>
      <c r="AL1160" s="41"/>
      <c r="AM1160" s="41"/>
      <c r="AN1160" s="41"/>
      <c r="AO1160" s="41"/>
      <c r="AP1160" s="41"/>
      <c r="AQ1160" s="41"/>
      <c r="AR1160" s="41"/>
      <c r="AS1160" s="41"/>
      <c r="AT1160" s="41"/>
      <c r="AU1160" s="41"/>
      <c r="AV1160" s="41"/>
      <c r="AW1160" s="41"/>
      <c r="AX1160" s="41"/>
      <c r="AY1160" s="41"/>
      <c r="AZ1160" s="41"/>
      <c r="BA1160" s="41"/>
      <c r="BB1160" s="41"/>
      <c r="BC1160" s="41"/>
      <c r="BD1160" s="41"/>
      <c r="BE1160" s="41"/>
      <c r="BF1160" s="41"/>
      <c r="BG1160" s="41"/>
      <c r="BH1160" s="41"/>
      <c r="BI1160" s="41"/>
      <c r="BJ1160" s="41"/>
      <c r="BK1160" s="41"/>
      <c r="BL1160" s="41"/>
      <c r="BM1160" s="41"/>
      <c r="BN1160" s="41"/>
      <c r="BO1160" s="41"/>
      <c r="BP1160" s="41"/>
      <c r="BQ1160" s="41"/>
      <c r="BR1160" s="41"/>
      <c r="BS1160" s="41"/>
    </row>
    <row r="1161" spans="1:71" x14ac:dyDescent="0.2">
      <c r="A1161" s="40" t="str">
        <f t="shared" si="28"/>
        <v/>
      </c>
      <c r="B1161" s="40"/>
      <c r="C1161" s="40"/>
      <c r="D1161" s="41"/>
      <c r="E1161" s="41"/>
      <c r="F1161" s="41"/>
      <c r="G1161" s="41"/>
      <c r="H1161" s="41"/>
      <c r="I1161" s="41"/>
      <c r="J1161" s="41"/>
      <c r="K1161" s="41"/>
      <c r="L1161" s="41"/>
      <c r="M1161" s="41"/>
      <c r="N1161" s="41"/>
      <c r="O1161" s="41"/>
      <c r="P1161" s="41"/>
      <c r="Q1161" s="41"/>
      <c r="R1161" s="41"/>
      <c r="S1161" s="41"/>
      <c r="T1161" s="41"/>
      <c r="U1161" s="41"/>
      <c r="V1161" s="41"/>
      <c r="W1161" s="41"/>
      <c r="X1161" s="41"/>
      <c r="Y1161" s="41"/>
      <c r="Z1161" s="41"/>
      <c r="AA1161" s="41"/>
      <c r="AB1161" s="41"/>
      <c r="AC1161" s="41"/>
      <c r="AD1161" s="41"/>
      <c r="AE1161" s="41"/>
      <c r="AF1161" s="41"/>
      <c r="AG1161" s="41"/>
      <c r="AH1161" s="41"/>
      <c r="AI1161" s="41"/>
      <c r="AJ1161" s="41"/>
      <c r="AK1161" s="41"/>
      <c r="AL1161" s="41"/>
      <c r="AM1161" s="41"/>
      <c r="AN1161" s="41"/>
      <c r="AO1161" s="41"/>
      <c r="AP1161" s="41"/>
      <c r="AQ1161" s="41"/>
      <c r="AR1161" s="41"/>
      <c r="AS1161" s="41"/>
      <c r="AT1161" s="41"/>
      <c r="AU1161" s="41"/>
      <c r="AV1161" s="41"/>
      <c r="AW1161" s="41"/>
      <c r="AX1161" s="41"/>
      <c r="AY1161" s="41"/>
      <c r="AZ1161" s="41"/>
      <c r="BA1161" s="41"/>
      <c r="BB1161" s="41"/>
      <c r="BC1161" s="41"/>
      <c r="BD1161" s="41"/>
      <c r="BE1161" s="41"/>
      <c r="BF1161" s="41"/>
      <c r="BG1161" s="41"/>
      <c r="BH1161" s="41"/>
      <c r="BI1161" s="41"/>
      <c r="BJ1161" s="41"/>
      <c r="BK1161" s="41"/>
      <c r="BL1161" s="41"/>
      <c r="BM1161" s="41"/>
      <c r="BN1161" s="41"/>
      <c r="BO1161" s="41"/>
      <c r="BP1161" s="41"/>
      <c r="BQ1161" s="41"/>
      <c r="BR1161" s="41"/>
      <c r="BS1161" s="41"/>
    </row>
    <row r="1162" spans="1:71" x14ac:dyDescent="0.2">
      <c r="A1162" s="40" t="str">
        <f t="shared" si="28"/>
        <v/>
      </c>
      <c r="B1162" s="40"/>
      <c r="C1162" s="40"/>
      <c r="D1162" s="41"/>
      <c r="E1162" s="41"/>
      <c r="F1162" s="41"/>
      <c r="G1162" s="41"/>
      <c r="H1162" s="41"/>
      <c r="I1162" s="41"/>
      <c r="J1162" s="41"/>
      <c r="K1162" s="41"/>
      <c r="L1162" s="41"/>
      <c r="M1162" s="41"/>
      <c r="N1162" s="41"/>
      <c r="O1162" s="41"/>
      <c r="P1162" s="41"/>
      <c r="Q1162" s="41"/>
      <c r="R1162" s="41"/>
      <c r="S1162" s="41"/>
      <c r="T1162" s="41"/>
      <c r="U1162" s="41"/>
      <c r="V1162" s="41"/>
      <c r="W1162" s="41"/>
      <c r="X1162" s="41"/>
      <c r="Y1162" s="41"/>
      <c r="Z1162" s="41"/>
      <c r="AA1162" s="41"/>
      <c r="AB1162" s="41"/>
      <c r="AC1162" s="41"/>
      <c r="AD1162" s="41"/>
      <c r="AE1162" s="41"/>
      <c r="AF1162" s="41"/>
      <c r="AG1162" s="41"/>
      <c r="AH1162" s="41"/>
      <c r="AI1162" s="41"/>
      <c r="AJ1162" s="41"/>
      <c r="AK1162" s="41"/>
      <c r="AL1162" s="41"/>
      <c r="AM1162" s="41"/>
      <c r="AN1162" s="41"/>
      <c r="AO1162" s="41"/>
      <c r="AP1162" s="41"/>
      <c r="AQ1162" s="41"/>
      <c r="AR1162" s="41"/>
      <c r="AS1162" s="41"/>
      <c r="AT1162" s="41"/>
      <c r="AU1162" s="41"/>
      <c r="AV1162" s="41"/>
      <c r="AW1162" s="41"/>
      <c r="AX1162" s="41"/>
      <c r="AY1162" s="41"/>
      <c r="AZ1162" s="41"/>
      <c r="BA1162" s="41"/>
      <c r="BB1162" s="41"/>
      <c r="BC1162" s="41"/>
      <c r="BD1162" s="41"/>
      <c r="BE1162" s="41"/>
      <c r="BF1162" s="41"/>
      <c r="BG1162" s="41"/>
      <c r="BH1162" s="41"/>
      <c r="BI1162" s="41"/>
      <c r="BJ1162" s="41"/>
      <c r="BK1162" s="41"/>
      <c r="BL1162" s="41"/>
      <c r="BM1162" s="41"/>
      <c r="BN1162" s="41"/>
      <c r="BO1162" s="41"/>
      <c r="BP1162" s="41"/>
      <c r="BQ1162" s="41"/>
      <c r="BR1162" s="41"/>
      <c r="BS1162" s="41"/>
    </row>
    <row r="1163" spans="1:71" x14ac:dyDescent="0.2">
      <c r="A1163" s="40" t="str">
        <f t="shared" si="28"/>
        <v/>
      </c>
      <c r="B1163" s="40"/>
      <c r="C1163" s="40"/>
      <c r="D1163" s="41"/>
      <c r="E1163" s="41"/>
      <c r="F1163" s="41"/>
      <c r="G1163" s="41"/>
      <c r="H1163" s="41"/>
      <c r="I1163" s="41"/>
      <c r="J1163" s="41"/>
      <c r="K1163" s="41"/>
      <c r="L1163" s="41"/>
      <c r="M1163" s="41"/>
      <c r="N1163" s="41"/>
      <c r="O1163" s="41"/>
      <c r="P1163" s="41"/>
      <c r="Q1163" s="41"/>
      <c r="R1163" s="41"/>
      <c r="S1163" s="41"/>
      <c r="T1163" s="41"/>
      <c r="U1163" s="41"/>
      <c r="V1163" s="41"/>
      <c r="W1163" s="41"/>
      <c r="X1163" s="41"/>
      <c r="Y1163" s="41"/>
      <c r="Z1163" s="41"/>
      <c r="AA1163" s="41"/>
      <c r="AB1163" s="41"/>
      <c r="AC1163" s="41"/>
      <c r="AD1163" s="41"/>
      <c r="AE1163" s="41"/>
      <c r="AF1163" s="41"/>
      <c r="AG1163" s="41"/>
      <c r="AH1163" s="41"/>
      <c r="AI1163" s="41"/>
      <c r="AJ1163" s="41"/>
      <c r="AK1163" s="41"/>
      <c r="AL1163" s="41"/>
      <c r="AM1163" s="41"/>
      <c r="AN1163" s="41"/>
      <c r="AO1163" s="41"/>
      <c r="AP1163" s="41"/>
      <c r="AQ1163" s="41"/>
      <c r="AR1163" s="41"/>
      <c r="AS1163" s="41"/>
      <c r="AT1163" s="41"/>
      <c r="AU1163" s="41"/>
      <c r="AV1163" s="41"/>
      <c r="AW1163" s="41"/>
      <c r="AX1163" s="41"/>
      <c r="AY1163" s="41"/>
      <c r="AZ1163" s="41"/>
      <c r="BA1163" s="41"/>
      <c r="BB1163" s="41"/>
      <c r="BC1163" s="41"/>
      <c r="BD1163" s="41"/>
      <c r="BE1163" s="41"/>
      <c r="BF1163" s="41"/>
      <c r="BG1163" s="41"/>
      <c r="BH1163" s="41"/>
      <c r="BI1163" s="41"/>
      <c r="BJ1163" s="41"/>
      <c r="BK1163" s="41"/>
      <c r="BL1163" s="41"/>
      <c r="BM1163" s="41"/>
      <c r="BN1163" s="41"/>
      <c r="BO1163" s="41"/>
      <c r="BP1163" s="41"/>
      <c r="BQ1163" s="41"/>
      <c r="BR1163" s="41"/>
      <c r="BS1163" s="41"/>
    </row>
    <row r="1164" spans="1:71" x14ac:dyDescent="0.2">
      <c r="A1164" s="40" t="str">
        <f t="shared" si="28"/>
        <v/>
      </c>
      <c r="B1164" s="40"/>
      <c r="C1164" s="40"/>
      <c r="D1164" s="41"/>
      <c r="E1164" s="41"/>
      <c r="F1164" s="41"/>
      <c r="G1164" s="41"/>
      <c r="H1164" s="41"/>
      <c r="I1164" s="41"/>
      <c r="J1164" s="41"/>
      <c r="K1164" s="41"/>
      <c r="L1164" s="41"/>
      <c r="M1164" s="41"/>
      <c r="N1164" s="41"/>
      <c r="O1164" s="41"/>
      <c r="P1164" s="41"/>
      <c r="Q1164" s="41"/>
      <c r="R1164" s="41"/>
      <c r="S1164" s="41"/>
      <c r="T1164" s="41"/>
      <c r="U1164" s="41"/>
      <c r="V1164" s="41"/>
      <c r="W1164" s="41"/>
      <c r="X1164" s="41"/>
      <c r="Y1164" s="41"/>
      <c r="Z1164" s="41"/>
      <c r="AA1164" s="41"/>
      <c r="AB1164" s="41"/>
      <c r="AC1164" s="41"/>
      <c r="AD1164" s="41"/>
      <c r="AE1164" s="41"/>
      <c r="AF1164" s="41"/>
      <c r="AG1164" s="41"/>
      <c r="AH1164" s="41"/>
      <c r="AI1164" s="41"/>
      <c r="AJ1164" s="41"/>
      <c r="AK1164" s="41"/>
      <c r="AL1164" s="41"/>
      <c r="AM1164" s="41"/>
      <c r="AN1164" s="41"/>
      <c r="AO1164" s="41"/>
      <c r="AP1164" s="41"/>
      <c r="AQ1164" s="41"/>
      <c r="AR1164" s="41"/>
      <c r="AS1164" s="41"/>
      <c r="AT1164" s="41"/>
      <c r="AU1164" s="41"/>
      <c r="AV1164" s="41"/>
      <c r="AW1164" s="41"/>
      <c r="AX1164" s="41"/>
      <c r="AY1164" s="41"/>
      <c r="AZ1164" s="41"/>
      <c r="BA1164" s="41"/>
      <c r="BB1164" s="41"/>
      <c r="BC1164" s="41"/>
      <c r="BD1164" s="41"/>
      <c r="BE1164" s="41"/>
      <c r="BF1164" s="41"/>
      <c r="BG1164" s="41"/>
      <c r="BH1164" s="41"/>
      <c r="BI1164" s="41"/>
      <c r="BJ1164" s="41"/>
      <c r="BK1164" s="41"/>
      <c r="BL1164" s="41"/>
      <c r="BM1164" s="41"/>
      <c r="BN1164" s="41"/>
      <c r="BO1164" s="41"/>
      <c r="BP1164" s="41"/>
      <c r="BQ1164" s="41"/>
      <c r="BR1164" s="41"/>
      <c r="BS1164" s="41"/>
    </row>
    <row r="1165" spans="1:71" x14ac:dyDescent="0.2">
      <c r="A1165" s="40" t="str">
        <f t="shared" si="28"/>
        <v/>
      </c>
      <c r="B1165" s="40"/>
      <c r="C1165" s="40"/>
      <c r="D1165" s="41"/>
      <c r="E1165" s="41"/>
      <c r="F1165" s="41"/>
      <c r="G1165" s="41"/>
      <c r="H1165" s="41"/>
      <c r="I1165" s="41"/>
      <c r="J1165" s="41"/>
      <c r="K1165" s="41"/>
      <c r="L1165" s="41"/>
      <c r="M1165" s="41"/>
      <c r="N1165" s="41"/>
      <c r="O1165" s="41"/>
      <c r="P1165" s="41"/>
      <c r="Q1165" s="41"/>
      <c r="R1165" s="41"/>
      <c r="S1165" s="41"/>
      <c r="T1165" s="41"/>
      <c r="U1165" s="41"/>
      <c r="V1165" s="41"/>
      <c r="W1165" s="41"/>
      <c r="X1165" s="41"/>
      <c r="Y1165" s="41"/>
      <c r="Z1165" s="41"/>
      <c r="AA1165" s="41"/>
      <c r="AB1165" s="41"/>
      <c r="AC1165" s="41"/>
      <c r="AD1165" s="41"/>
      <c r="AE1165" s="41"/>
      <c r="AF1165" s="41"/>
      <c r="AG1165" s="41"/>
      <c r="AH1165" s="41"/>
      <c r="AI1165" s="41"/>
      <c r="AJ1165" s="41"/>
      <c r="AK1165" s="41"/>
      <c r="AL1165" s="41"/>
      <c r="AM1165" s="41"/>
      <c r="AN1165" s="41"/>
      <c r="AO1165" s="41"/>
      <c r="AP1165" s="41"/>
      <c r="AQ1165" s="41"/>
      <c r="AR1165" s="41"/>
      <c r="AS1165" s="41"/>
      <c r="AT1165" s="41"/>
      <c r="AU1165" s="41"/>
      <c r="AV1165" s="41"/>
      <c r="AW1165" s="41"/>
      <c r="AX1165" s="41"/>
      <c r="AY1165" s="41"/>
      <c r="AZ1165" s="41"/>
      <c r="BA1165" s="41"/>
      <c r="BB1165" s="41"/>
      <c r="BC1165" s="41"/>
      <c r="BD1165" s="41"/>
      <c r="BE1165" s="41"/>
      <c r="BF1165" s="41"/>
      <c r="BG1165" s="41"/>
      <c r="BH1165" s="41"/>
      <c r="BI1165" s="41"/>
      <c r="BJ1165" s="41"/>
      <c r="BK1165" s="41"/>
      <c r="BL1165" s="41"/>
      <c r="BM1165" s="41"/>
      <c r="BN1165" s="41"/>
      <c r="BO1165" s="41"/>
      <c r="BP1165" s="41"/>
      <c r="BQ1165" s="41"/>
      <c r="BR1165" s="41"/>
      <c r="BS1165" s="41"/>
    </row>
    <row r="1166" spans="1:71" x14ac:dyDescent="0.2">
      <c r="A1166" s="40" t="str">
        <f t="shared" si="28"/>
        <v/>
      </c>
      <c r="B1166" s="40"/>
      <c r="C1166" s="40"/>
      <c r="D1166" s="41"/>
      <c r="E1166" s="41"/>
      <c r="F1166" s="41"/>
      <c r="G1166" s="41"/>
      <c r="H1166" s="41"/>
      <c r="I1166" s="41"/>
      <c r="J1166" s="41"/>
      <c r="K1166" s="41"/>
      <c r="L1166" s="41"/>
      <c r="M1166" s="41"/>
      <c r="N1166" s="41"/>
      <c r="O1166" s="41"/>
      <c r="P1166" s="41"/>
      <c r="Q1166" s="41"/>
      <c r="R1166" s="41"/>
      <c r="S1166" s="41"/>
      <c r="T1166" s="41"/>
      <c r="U1166" s="41"/>
      <c r="V1166" s="41"/>
      <c r="W1166" s="41"/>
      <c r="X1166" s="41"/>
      <c r="Y1166" s="41"/>
      <c r="Z1166" s="41"/>
      <c r="AA1166" s="41"/>
      <c r="AB1166" s="41"/>
      <c r="AC1166" s="41"/>
      <c r="AD1166" s="41"/>
      <c r="AE1166" s="41"/>
      <c r="AF1166" s="41"/>
      <c r="AG1166" s="41"/>
      <c r="AH1166" s="41"/>
      <c r="AI1166" s="41"/>
      <c r="AJ1166" s="41"/>
      <c r="AK1166" s="41"/>
      <c r="AL1166" s="41"/>
      <c r="AM1166" s="41"/>
      <c r="AN1166" s="41"/>
      <c r="AO1166" s="41"/>
      <c r="AP1166" s="41"/>
      <c r="AQ1166" s="41"/>
      <c r="AR1166" s="41"/>
      <c r="AS1166" s="41"/>
      <c r="AT1166" s="41"/>
      <c r="AU1166" s="41"/>
      <c r="AV1166" s="41"/>
      <c r="AW1166" s="41"/>
      <c r="AX1166" s="41"/>
      <c r="AY1166" s="41"/>
      <c r="AZ1166" s="41"/>
      <c r="BA1166" s="41"/>
      <c r="BB1166" s="41"/>
      <c r="BC1166" s="41"/>
      <c r="BD1166" s="41"/>
      <c r="BE1166" s="41"/>
      <c r="BF1166" s="41"/>
      <c r="BG1166" s="41"/>
      <c r="BH1166" s="41"/>
      <c r="BI1166" s="41"/>
      <c r="BJ1166" s="41"/>
      <c r="BK1166" s="41"/>
      <c r="BL1166" s="41"/>
      <c r="BM1166" s="41"/>
      <c r="BN1166" s="41"/>
      <c r="BO1166" s="41"/>
      <c r="BP1166" s="41"/>
      <c r="BQ1166" s="41"/>
      <c r="BR1166" s="41"/>
      <c r="BS1166" s="41"/>
    </row>
    <row r="1167" spans="1:71" x14ac:dyDescent="0.2">
      <c r="A1167" s="40" t="str">
        <f t="shared" si="28"/>
        <v/>
      </c>
      <c r="B1167" s="40"/>
      <c r="C1167" s="40"/>
      <c r="D1167" s="41"/>
      <c r="E1167" s="41"/>
      <c r="F1167" s="41"/>
      <c r="G1167" s="41"/>
      <c r="H1167" s="41"/>
      <c r="I1167" s="41"/>
      <c r="J1167" s="41"/>
      <c r="K1167" s="41"/>
      <c r="L1167" s="41"/>
      <c r="M1167" s="41"/>
      <c r="N1167" s="41"/>
      <c r="O1167" s="41"/>
      <c r="P1167" s="41"/>
      <c r="Q1167" s="41"/>
      <c r="R1167" s="41"/>
      <c r="S1167" s="41"/>
      <c r="T1167" s="41"/>
      <c r="U1167" s="41"/>
      <c r="V1167" s="41"/>
      <c r="W1167" s="41"/>
      <c r="X1167" s="41"/>
      <c r="Y1167" s="41"/>
      <c r="Z1167" s="41"/>
      <c r="AA1167" s="41"/>
      <c r="AB1167" s="41"/>
      <c r="AC1167" s="41"/>
      <c r="AD1167" s="41"/>
      <c r="AE1167" s="41"/>
      <c r="AF1167" s="41"/>
      <c r="AG1167" s="41"/>
      <c r="AH1167" s="41"/>
      <c r="AI1167" s="41"/>
      <c r="AJ1167" s="41"/>
      <c r="AK1167" s="41"/>
      <c r="AL1167" s="41"/>
      <c r="AM1167" s="41"/>
      <c r="AN1167" s="41"/>
      <c r="AO1167" s="41"/>
      <c r="AP1167" s="41"/>
      <c r="AQ1167" s="41"/>
      <c r="AR1167" s="41"/>
      <c r="AS1167" s="41"/>
      <c r="AT1167" s="41"/>
      <c r="AU1167" s="41"/>
      <c r="AV1167" s="41"/>
      <c r="AW1167" s="41"/>
      <c r="AX1167" s="41"/>
      <c r="AY1167" s="41"/>
      <c r="AZ1167" s="41"/>
      <c r="BA1167" s="41"/>
      <c r="BB1167" s="41"/>
      <c r="BC1167" s="41"/>
      <c r="BD1167" s="41"/>
      <c r="BE1167" s="41"/>
      <c r="BF1167" s="41"/>
      <c r="BG1167" s="41"/>
      <c r="BH1167" s="41"/>
      <c r="BI1167" s="41"/>
      <c r="BJ1167" s="41"/>
      <c r="BK1167" s="41"/>
      <c r="BL1167" s="41"/>
      <c r="BM1167" s="41"/>
      <c r="BN1167" s="41"/>
      <c r="BO1167" s="41"/>
      <c r="BP1167" s="41"/>
      <c r="BQ1167" s="41"/>
      <c r="BR1167" s="41"/>
      <c r="BS1167" s="41"/>
    </row>
    <row r="1168" spans="1:71" x14ac:dyDescent="0.2">
      <c r="A1168" s="40" t="str">
        <f t="shared" si="28"/>
        <v/>
      </c>
      <c r="B1168" s="40"/>
      <c r="C1168" s="40"/>
      <c r="D1168" s="41"/>
      <c r="E1168" s="41"/>
      <c r="F1168" s="41"/>
      <c r="G1168" s="41"/>
      <c r="H1168" s="41"/>
      <c r="I1168" s="41"/>
      <c r="J1168" s="41"/>
      <c r="K1168" s="41"/>
      <c r="L1168" s="41"/>
      <c r="M1168" s="41"/>
      <c r="N1168" s="41"/>
      <c r="O1168" s="41"/>
      <c r="P1168" s="41"/>
      <c r="Q1168" s="41"/>
      <c r="R1168" s="41"/>
      <c r="S1168" s="41"/>
      <c r="T1168" s="41"/>
      <c r="U1168" s="41"/>
      <c r="V1168" s="41"/>
      <c r="W1168" s="41"/>
      <c r="X1168" s="41"/>
      <c r="Y1168" s="41"/>
      <c r="Z1168" s="41"/>
      <c r="AA1168" s="41"/>
      <c r="AB1168" s="41"/>
      <c r="AC1168" s="41"/>
      <c r="AD1168" s="41"/>
      <c r="AE1168" s="41"/>
      <c r="AF1168" s="41"/>
      <c r="AG1168" s="41"/>
      <c r="AH1168" s="41"/>
      <c r="AI1168" s="41"/>
      <c r="AJ1168" s="41"/>
      <c r="AK1168" s="41"/>
      <c r="AL1168" s="41"/>
      <c r="AM1168" s="41"/>
      <c r="AN1168" s="41"/>
      <c r="AO1168" s="41"/>
      <c r="AP1168" s="41"/>
      <c r="AQ1168" s="41"/>
      <c r="AR1168" s="41"/>
      <c r="AS1168" s="41"/>
      <c r="AT1168" s="41"/>
      <c r="AU1168" s="41"/>
      <c r="AV1168" s="41"/>
      <c r="AW1168" s="41"/>
      <c r="AX1168" s="41"/>
      <c r="AY1168" s="41"/>
      <c r="AZ1168" s="41"/>
      <c r="BA1168" s="41"/>
      <c r="BB1168" s="41"/>
      <c r="BC1168" s="41"/>
      <c r="BD1168" s="41"/>
      <c r="BE1168" s="41"/>
      <c r="BF1168" s="41"/>
      <c r="BG1168" s="41"/>
      <c r="BH1168" s="41"/>
      <c r="BI1168" s="41"/>
      <c r="BJ1168" s="41"/>
      <c r="BK1168" s="41"/>
      <c r="BL1168" s="41"/>
      <c r="BM1168" s="41"/>
      <c r="BN1168" s="41"/>
      <c r="BO1168" s="41"/>
      <c r="BP1168" s="41"/>
      <c r="BQ1168" s="41"/>
      <c r="BR1168" s="41"/>
      <c r="BS1168" s="41"/>
    </row>
    <row r="1169" spans="1:71" x14ac:dyDescent="0.2">
      <c r="A1169" s="40" t="str">
        <f t="shared" si="28"/>
        <v/>
      </c>
      <c r="B1169" s="40"/>
      <c r="C1169" s="40"/>
      <c r="D1169" s="41"/>
      <c r="E1169" s="41"/>
      <c r="F1169" s="41"/>
      <c r="G1169" s="41"/>
      <c r="H1169" s="41"/>
      <c r="I1169" s="41"/>
      <c r="J1169" s="41"/>
      <c r="K1169" s="41"/>
      <c r="L1169" s="41"/>
      <c r="M1169" s="41"/>
      <c r="N1169" s="41"/>
      <c r="O1169" s="41"/>
      <c r="P1169" s="41"/>
      <c r="Q1169" s="41"/>
      <c r="R1169" s="41"/>
      <c r="S1169" s="41"/>
      <c r="T1169" s="41"/>
      <c r="U1169" s="41"/>
      <c r="V1169" s="41"/>
      <c r="W1169" s="41"/>
      <c r="X1169" s="41"/>
      <c r="Y1169" s="41"/>
      <c r="Z1169" s="41"/>
      <c r="AA1169" s="41"/>
      <c r="AB1169" s="41"/>
      <c r="AC1169" s="41"/>
      <c r="AD1169" s="41"/>
      <c r="AE1169" s="41"/>
      <c r="AF1169" s="41"/>
      <c r="AG1169" s="41"/>
      <c r="AH1169" s="41"/>
      <c r="AI1169" s="41"/>
      <c r="AJ1169" s="41"/>
      <c r="AK1169" s="41"/>
      <c r="AL1169" s="41"/>
      <c r="AM1169" s="41"/>
      <c r="AN1169" s="41"/>
      <c r="AO1169" s="41"/>
      <c r="AP1169" s="41"/>
      <c r="AQ1169" s="41"/>
      <c r="AR1169" s="41"/>
      <c r="AS1169" s="41"/>
      <c r="AT1169" s="41"/>
      <c r="AU1169" s="41"/>
      <c r="AV1169" s="41"/>
      <c r="AW1169" s="41"/>
      <c r="AX1169" s="41"/>
      <c r="AY1169" s="41"/>
      <c r="AZ1169" s="41"/>
      <c r="BA1169" s="41"/>
      <c r="BB1169" s="41"/>
      <c r="BC1169" s="41"/>
      <c r="BD1169" s="41"/>
      <c r="BE1169" s="41"/>
      <c r="BF1169" s="41"/>
      <c r="BG1169" s="41"/>
      <c r="BH1169" s="41"/>
      <c r="BI1169" s="41"/>
      <c r="BJ1169" s="41"/>
      <c r="BK1169" s="41"/>
      <c r="BL1169" s="41"/>
      <c r="BM1169" s="41"/>
      <c r="BN1169" s="41"/>
      <c r="BO1169" s="41"/>
      <c r="BP1169" s="41"/>
      <c r="BQ1169" s="41"/>
      <c r="BR1169" s="41"/>
      <c r="BS1169" s="41"/>
    </row>
    <row r="1170" spans="1:71" x14ac:dyDescent="0.2">
      <c r="A1170" s="40" t="str">
        <f t="shared" si="28"/>
        <v/>
      </c>
      <c r="B1170" s="40"/>
      <c r="C1170" s="40"/>
      <c r="D1170" s="41"/>
      <c r="E1170" s="41"/>
      <c r="F1170" s="41"/>
      <c r="G1170" s="41"/>
      <c r="H1170" s="41"/>
      <c r="I1170" s="41"/>
      <c r="J1170" s="41"/>
      <c r="K1170" s="41"/>
      <c r="L1170" s="41"/>
      <c r="M1170" s="41"/>
      <c r="N1170" s="41"/>
      <c r="O1170" s="41"/>
      <c r="P1170" s="41"/>
      <c r="Q1170" s="41"/>
      <c r="R1170" s="41"/>
      <c r="S1170" s="41"/>
      <c r="T1170" s="41"/>
      <c r="U1170" s="41"/>
      <c r="V1170" s="41"/>
      <c r="W1170" s="41"/>
      <c r="X1170" s="41"/>
      <c r="Y1170" s="41"/>
      <c r="Z1170" s="41"/>
      <c r="AA1170" s="41"/>
      <c r="AB1170" s="41"/>
      <c r="AC1170" s="41"/>
      <c r="AD1170" s="41"/>
      <c r="AE1170" s="41"/>
      <c r="AF1170" s="41"/>
      <c r="AG1170" s="41"/>
      <c r="AH1170" s="41"/>
      <c r="AI1170" s="41"/>
      <c r="AJ1170" s="41"/>
      <c r="AK1170" s="41"/>
      <c r="AL1170" s="41"/>
      <c r="AM1170" s="41"/>
      <c r="AN1170" s="41"/>
      <c r="AO1170" s="41"/>
      <c r="AP1170" s="41"/>
      <c r="AQ1170" s="41"/>
      <c r="AR1170" s="41"/>
      <c r="AS1170" s="41"/>
      <c r="AT1170" s="41"/>
      <c r="AU1170" s="41"/>
      <c r="AV1170" s="41"/>
      <c r="AW1170" s="41"/>
      <c r="AX1170" s="41"/>
      <c r="AY1170" s="41"/>
      <c r="AZ1170" s="41"/>
      <c r="BA1170" s="41"/>
      <c r="BB1170" s="41"/>
      <c r="BC1170" s="41"/>
      <c r="BD1170" s="41"/>
      <c r="BE1170" s="41"/>
      <c r="BF1170" s="41"/>
      <c r="BG1170" s="41"/>
      <c r="BH1170" s="41"/>
      <c r="BI1170" s="41"/>
      <c r="BJ1170" s="41"/>
      <c r="BK1170" s="41"/>
      <c r="BL1170" s="41"/>
      <c r="BM1170" s="41"/>
      <c r="BN1170" s="41"/>
      <c r="BO1170" s="41"/>
      <c r="BP1170" s="41"/>
      <c r="BQ1170" s="41"/>
      <c r="BR1170" s="41"/>
      <c r="BS1170" s="41"/>
    </row>
    <row r="1171" spans="1:71" x14ac:dyDescent="0.2">
      <c r="A1171" s="40" t="str">
        <f t="shared" si="28"/>
        <v/>
      </c>
      <c r="B1171" s="40"/>
      <c r="C1171" s="40"/>
      <c r="D1171" s="41"/>
      <c r="E1171" s="41"/>
      <c r="F1171" s="41"/>
      <c r="G1171" s="41"/>
      <c r="H1171" s="41"/>
      <c r="I1171" s="41"/>
      <c r="J1171" s="41"/>
      <c r="K1171" s="41"/>
      <c r="L1171" s="41"/>
      <c r="M1171" s="41"/>
      <c r="N1171" s="41"/>
      <c r="O1171" s="41"/>
      <c r="P1171" s="41"/>
      <c r="Q1171" s="41"/>
      <c r="R1171" s="41"/>
      <c r="S1171" s="41"/>
      <c r="T1171" s="41"/>
      <c r="U1171" s="41"/>
      <c r="V1171" s="41"/>
      <c r="W1171" s="41"/>
      <c r="X1171" s="41"/>
      <c r="Y1171" s="41"/>
      <c r="Z1171" s="41"/>
      <c r="AA1171" s="41"/>
      <c r="AB1171" s="41"/>
      <c r="AC1171" s="41"/>
      <c r="AD1171" s="41"/>
      <c r="AE1171" s="41"/>
      <c r="AF1171" s="41"/>
      <c r="AG1171" s="41"/>
      <c r="AH1171" s="41"/>
      <c r="AI1171" s="41"/>
      <c r="AJ1171" s="41"/>
      <c r="AK1171" s="41"/>
      <c r="AL1171" s="41"/>
      <c r="AM1171" s="41"/>
      <c r="AN1171" s="41"/>
      <c r="AO1171" s="41"/>
      <c r="AP1171" s="41"/>
      <c r="AQ1171" s="41"/>
      <c r="AR1171" s="41"/>
      <c r="AS1171" s="41"/>
      <c r="AT1171" s="41"/>
      <c r="AU1171" s="41"/>
      <c r="AV1171" s="41"/>
      <c r="AW1171" s="41"/>
      <c r="AX1171" s="41"/>
      <c r="AY1171" s="41"/>
      <c r="AZ1171" s="41"/>
      <c r="BA1171" s="41"/>
      <c r="BB1171" s="41"/>
      <c r="BC1171" s="41"/>
      <c r="BD1171" s="41"/>
      <c r="BE1171" s="41"/>
      <c r="BF1171" s="41"/>
      <c r="BG1171" s="41"/>
      <c r="BH1171" s="41"/>
      <c r="BI1171" s="41"/>
      <c r="BJ1171" s="41"/>
      <c r="BK1171" s="41"/>
      <c r="BL1171" s="41"/>
      <c r="BM1171" s="41"/>
      <c r="BN1171" s="41"/>
      <c r="BO1171" s="41"/>
      <c r="BP1171" s="41"/>
      <c r="BQ1171" s="41"/>
      <c r="BR1171" s="41"/>
      <c r="BS1171" s="41"/>
    </row>
    <row r="1172" spans="1:71" x14ac:dyDescent="0.2">
      <c r="A1172" s="40" t="str">
        <f t="shared" si="28"/>
        <v/>
      </c>
      <c r="B1172" s="40"/>
      <c r="C1172" s="40"/>
      <c r="D1172" s="41"/>
      <c r="E1172" s="41"/>
      <c r="F1172" s="41"/>
      <c r="G1172" s="41"/>
      <c r="H1172" s="41"/>
      <c r="I1172" s="41"/>
      <c r="J1172" s="41"/>
      <c r="K1172" s="41"/>
      <c r="L1172" s="41"/>
      <c r="M1172" s="41"/>
      <c r="N1172" s="41"/>
      <c r="O1172" s="41"/>
      <c r="P1172" s="41"/>
      <c r="Q1172" s="41"/>
      <c r="R1172" s="41"/>
      <c r="S1172" s="41"/>
      <c r="T1172" s="41"/>
      <c r="U1172" s="41"/>
      <c r="V1172" s="41"/>
      <c r="W1172" s="41"/>
      <c r="X1172" s="41"/>
      <c r="Y1172" s="41"/>
      <c r="Z1172" s="41"/>
      <c r="AA1172" s="41"/>
      <c r="AB1172" s="41"/>
      <c r="AC1172" s="41"/>
      <c r="AD1172" s="41"/>
      <c r="AE1172" s="41"/>
      <c r="AF1172" s="41"/>
      <c r="AG1172" s="41"/>
      <c r="AH1172" s="41"/>
      <c r="AI1172" s="41"/>
      <c r="AJ1172" s="41"/>
      <c r="AK1172" s="41"/>
      <c r="AL1172" s="41"/>
      <c r="AM1172" s="41"/>
      <c r="AN1172" s="41"/>
      <c r="AO1172" s="41"/>
      <c r="AP1172" s="41"/>
      <c r="AQ1172" s="41"/>
      <c r="AR1172" s="41"/>
      <c r="AS1172" s="41"/>
      <c r="AT1172" s="41"/>
      <c r="AU1172" s="41"/>
      <c r="AV1172" s="41"/>
      <c r="AW1172" s="41"/>
      <c r="AX1172" s="41"/>
      <c r="AY1172" s="41"/>
      <c r="AZ1172" s="41"/>
      <c r="BA1172" s="41"/>
      <c r="BB1172" s="41"/>
      <c r="BC1172" s="41"/>
      <c r="BD1172" s="41"/>
      <c r="BE1172" s="41"/>
      <c r="BF1172" s="41"/>
      <c r="BG1172" s="41"/>
      <c r="BH1172" s="41"/>
      <c r="BI1172" s="41"/>
      <c r="BJ1172" s="41"/>
      <c r="BK1172" s="41"/>
      <c r="BL1172" s="41"/>
      <c r="BM1172" s="41"/>
      <c r="BN1172" s="41"/>
      <c r="BO1172" s="41"/>
      <c r="BP1172" s="41"/>
      <c r="BQ1172" s="41"/>
      <c r="BR1172" s="41"/>
      <c r="BS1172" s="41"/>
    </row>
    <row r="1173" spans="1:71" x14ac:dyDescent="0.2">
      <c r="A1173" s="40" t="str">
        <f t="shared" si="28"/>
        <v/>
      </c>
      <c r="B1173" s="40"/>
      <c r="C1173" s="40"/>
      <c r="D1173" s="41"/>
      <c r="E1173" s="41"/>
      <c r="F1173" s="41"/>
      <c r="G1173" s="41"/>
      <c r="H1173" s="41"/>
      <c r="I1173" s="41"/>
      <c r="J1173" s="41"/>
      <c r="K1173" s="41"/>
      <c r="L1173" s="41"/>
      <c r="M1173" s="41"/>
      <c r="N1173" s="41"/>
      <c r="O1173" s="41"/>
      <c r="P1173" s="41"/>
      <c r="Q1173" s="41"/>
      <c r="R1173" s="41"/>
      <c r="S1173" s="41"/>
      <c r="T1173" s="41"/>
      <c r="U1173" s="41"/>
      <c r="V1173" s="41"/>
      <c r="W1173" s="41"/>
      <c r="X1173" s="41"/>
      <c r="Y1173" s="41"/>
      <c r="Z1173" s="41"/>
      <c r="AA1173" s="41"/>
      <c r="AB1173" s="41"/>
      <c r="AC1173" s="41"/>
      <c r="AD1173" s="41"/>
      <c r="AE1173" s="41"/>
      <c r="AF1173" s="41"/>
      <c r="AG1173" s="41"/>
      <c r="AH1173" s="41"/>
      <c r="AI1173" s="41"/>
      <c r="AJ1173" s="41"/>
      <c r="AK1173" s="41"/>
      <c r="AL1173" s="41"/>
      <c r="AM1173" s="41"/>
      <c r="AN1173" s="41"/>
      <c r="AO1173" s="41"/>
      <c r="AP1173" s="41"/>
      <c r="AQ1173" s="41"/>
      <c r="AR1173" s="41"/>
      <c r="AS1173" s="41"/>
      <c r="AT1173" s="41"/>
      <c r="AU1173" s="41"/>
      <c r="AV1173" s="41"/>
      <c r="AW1173" s="41"/>
      <c r="AX1173" s="41"/>
      <c r="AY1173" s="41"/>
      <c r="AZ1173" s="41"/>
      <c r="BA1173" s="41"/>
      <c r="BB1173" s="41"/>
      <c r="BC1173" s="41"/>
      <c r="BD1173" s="41"/>
      <c r="BE1173" s="41"/>
      <c r="BF1173" s="41"/>
      <c r="BG1173" s="41"/>
      <c r="BH1173" s="41"/>
      <c r="BI1173" s="41"/>
      <c r="BJ1173" s="41"/>
      <c r="BK1173" s="41"/>
      <c r="BL1173" s="41"/>
      <c r="BM1173" s="41"/>
      <c r="BN1173" s="41"/>
      <c r="BO1173" s="41"/>
      <c r="BP1173" s="41"/>
      <c r="BQ1173" s="41"/>
      <c r="BR1173" s="41"/>
      <c r="BS1173" s="41"/>
    </row>
    <row r="1174" spans="1:71" x14ac:dyDescent="0.2">
      <c r="A1174" s="40" t="str">
        <f t="shared" si="28"/>
        <v/>
      </c>
      <c r="B1174" s="40"/>
      <c r="C1174" s="40"/>
      <c r="D1174" s="41"/>
      <c r="E1174" s="41"/>
      <c r="F1174" s="41"/>
      <c r="G1174" s="41"/>
      <c r="H1174" s="41"/>
      <c r="I1174" s="41"/>
      <c r="J1174" s="41"/>
      <c r="K1174" s="41"/>
      <c r="L1174" s="41"/>
      <c r="M1174" s="41"/>
      <c r="N1174" s="41"/>
      <c r="O1174" s="41"/>
      <c r="P1174" s="41"/>
      <c r="Q1174" s="41"/>
      <c r="R1174" s="41"/>
      <c r="S1174" s="41"/>
      <c r="T1174" s="41"/>
      <c r="U1174" s="41"/>
      <c r="V1174" s="41"/>
      <c r="W1174" s="41"/>
      <c r="X1174" s="41"/>
      <c r="Y1174" s="41"/>
      <c r="Z1174" s="41"/>
      <c r="AA1174" s="41"/>
      <c r="AB1174" s="41"/>
      <c r="AC1174" s="41"/>
      <c r="AD1174" s="41"/>
      <c r="AE1174" s="41"/>
      <c r="AF1174" s="41"/>
      <c r="AG1174" s="41"/>
      <c r="AH1174" s="41"/>
      <c r="AI1174" s="41"/>
      <c r="AJ1174" s="41"/>
      <c r="AK1174" s="41"/>
      <c r="AL1174" s="41"/>
      <c r="AM1174" s="41"/>
      <c r="AN1174" s="41"/>
      <c r="AO1174" s="41"/>
      <c r="AP1174" s="41"/>
      <c r="AQ1174" s="41"/>
      <c r="AR1174" s="41"/>
      <c r="AS1174" s="41"/>
      <c r="AT1174" s="41"/>
      <c r="AU1174" s="41"/>
      <c r="AV1174" s="41"/>
      <c r="AW1174" s="41"/>
      <c r="AX1174" s="41"/>
      <c r="AY1174" s="41"/>
      <c r="AZ1174" s="41"/>
      <c r="BA1174" s="41"/>
      <c r="BB1174" s="41"/>
      <c r="BC1174" s="41"/>
      <c r="BD1174" s="41"/>
      <c r="BE1174" s="41"/>
      <c r="BF1174" s="41"/>
      <c r="BG1174" s="41"/>
      <c r="BH1174" s="41"/>
      <c r="BI1174" s="41"/>
      <c r="BJ1174" s="41"/>
      <c r="BK1174" s="41"/>
      <c r="BL1174" s="41"/>
      <c r="BM1174" s="41"/>
      <c r="BN1174" s="41"/>
      <c r="BO1174" s="41"/>
      <c r="BP1174" s="41"/>
      <c r="BQ1174" s="41"/>
      <c r="BR1174" s="41"/>
      <c r="BS1174" s="41"/>
    </row>
    <row r="1175" spans="1:71" x14ac:dyDescent="0.2">
      <c r="A1175" s="40" t="str">
        <f t="shared" si="28"/>
        <v/>
      </c>
      <c r="B1175" s="40"/>
      <c r="C1175" s="40"/>
      <c r="D1175" s="41"/>
      <c r="E1175" s="41"/>
      <c r="F1175" s="41"/>
      <c r="G1175" s="41"/>
      <c r="H1175" s="41"/>
      <c r="I1175" s="41"/>
      <c r="J1175" s="41"/>
      <c r="K1175" s="41"/>
      <c r="L1175" s="41"/>
      <c r="M1175" s="41"/>
      <c r="N1175" s="41"/>
      <c r="O1175" s="41"/>
      <c r="P1175" s="41"/>
      <c r="Q1175" s="41"/>
      <c r="R1175" s="41"/>
      <c r="S1175" s="41"/>
      <c r="T1175" s="41"/>
      <c r="U1175" s="41"/>
      <c r="V1175" s="41"/>
      <c r="W1175" s="41"/>
      <c r="X1175" s="41"/>
      <c r="Y1175" s="41"/>
      <c r="Z1175" s="41"/>
      <c r="AA1175" s="41"/>
      <c r="AB1175" s="41"/>
      <c r="AC1175" s="41"/>
      <c r="AD1175" s="41"/>
      <c r="AE1175" s="41"/>
      <c r="AF1175" s="41"/>
      <c r="AG1175" s="41"/>
      <c r="AH1175" s="41"/>
      <c r="AI1175" s="41"/>
      <c r="AJ1175" s="41"/>
      <c r="AK1175" s="41"/>
      <c r="AL1175" s="41"/>
      <c r="AM1175" s="41"/>
      <c r="AN1175" s="41"/>
      <c r="AO1175" s="41"/>
      <c r="AP1175" s="41"/>
      <c r="AQ1175" s="41"/>
      <c r="AR1175" s="41"/>
      <c r="AS1175" s="41"/>
      <c r="AT1175" s="41"/>
      <c r="AU1175" s="41"/>
      <c r="AV1175" s="41"/>
      <c r="AW1175" s="41"/>
      <c r="AX1175" s="41"/>
      <c r="AY1175" s="41"/>
      <c r="AZ1175" s="41"/>
      <c r="BA1175" s="41"/>
      <c r="BB1175" s="41"/>
      <c r="BC1175" s="41"/>
      <c r="BD1175" s="41"/>
      <c r="BE1175" s="41"/>
      <c r="BF1175" s="41"/>
      <c r="BG1175" s="41"/>
      <c r="BH1175" s="41"/>
      <c r="BI1175" s="41"/>
      <c r="BJ1175" s="41"/>
      <c r="BK1175" s="41"/>
      <c r="BL1175" s="41"/>
      <c r="BM1175" s="41"/>
      <c r="BN1175" s="41"/>
      <c r="BO1175" s="41"/>
      <c r="BP1175" s="41"/>
      <c r="BQ1175" s="41"/>
      <c r="BR1175" s="41"/>
      <c r="BS1175" s="41"/>
    </row>
    <row r="1176" spans="1:71" x14ac:dyDescent="0.2">
      <c r="A1176" s="40" t="str">
        <f t="shared" si="28"/>
        <v/>
      </c>
      <c r="B1176" s="40"/>
      <c r="C1176" s="40"/>
      <c r="D1176" s="41"/>
      <c r="E1176" s="41"/>
      <c r="F1176" s="41"/>
      <c r="G1176" s="41"/>
      <c r="H1176" s="41"/>
      <c r="I1176" s="41"/>
      <c r="J1176" s="41"/>
      <c r="K1176" s="41"/>
      <c r="L1176" s="41"/>
      <c r="M1176" s="41"/>
      <c r="N1176" s="41"/>
      <c r="O1176" s="41"/>
      <c r="P1176" s="41"/>
      <c r="Q1176" s="41"/>
      <c r="R1176" s="41"/>
      <c r="S1176" s="41"/>
      <c r="T1176" s="41"/>
      <c r="U1176" s="41"/>
      <c r="V1176" s="41"/>
      <c r="W1176" s="41"/>
      <c r="X1176" s="41"/>
      <c r="Y1176" s="41"/>
      <c r="Z1176" s="41"/>
      <c r="AA1176" s="41"/>
      <c r="AB1176" s="41"/>
      <c r="AC1176" s="41"/>
      <c r="AD1176" s="41"/>
      <c r="AE1176" s="41"/>
      <c r="AF1176" s="41"/>
      <c r="AG1176" s="41"/>
      <c r="AH1176" s="41"/>
      <c r="AI1176" s="41"/>
      <c r="AJ1176" s="41"/>
      <c r="AK1176" s="41"/>
      <c r="AL1176" s="41"/>
      <c r="AM1176" s="41"/>
      <c r="AN1176" s="41"/>
      <c r="AO1176" s="41"/>
      <c r="AP1176" s="41"/>
      <c r="AQ1176" s="41"/>
      <c r="AR1176" s="41"/>
      <c r="AS1176" s="41"/>
      <c r="AT1176" s="41"/>
      <c r="AU1176" s="41"/>
      <c r="AV1176" s="41"/>
      <c r="AW1176" s="41"/>
      <c r="AX1176" s="41"/>
      <c r="AY1176" s="41"/>
      <c r="AZ1176" s="41"/>
      <c r="BA1176" s="41"/>
      <c r="BB1176" s="41"/>
      <c r="BC1176" s="41"/>
      <c r="BD1176" s="41"/>
      <c r="BE1176" s="41"/>
      <c r="BF1176" s="41"/>
      <c r="BG1176" s="41"/>
      <c r="BH1176" s="41"/>
      <c r="BI1176" s="41"/>
      <c r="BJ1176" s="41"/>
      <c r="BK1176" s="41"/>
      <c r="BL1176" s="41"/>
      <c r="BM1176" s="41"/>
      <c r="BN1176" s="41"/>
      <c r="BO1176" s="41"/>
      <c r="BP1176" s="41"/>
      <c r="BQ1176" s="41"/>
      <c r="BR1176" s="41"/>
      <c r="BS1176" s="41"/>
    </row>
    <row r="1177" spans="1:71" x14ac:dyDescent="0.2">
      <c r="A1177" s="40" t="str">
        <f t="shared" si="28"/>
        <v/>
      </c>
      <c r="B1177" s="40"/>
      <c r="C1177" s="40"/>
      <c r="D1177" s="41"/>
      <c r="E1177" s="41"/>
      <c r="F1177" s="41"/>
      <c r="G1177" s="41"/>
      <c r="H1177" s="41"/>
      <c r="I1177" s="41"/>
      <c r="J1177" s="41"/>
      <c r="K1177" s="41"/>
      <c r="L1177" s="41"/>
      <c r="M1177" s="41"/>
      <c r="N1177" s="41"/>
      <c r="O1177" s="41"/>
      <c r="P1177" s="41"/>
      <c r="Q1177" s="41"/>
      <c r="R1177" s="41"/>
      <c r="S1177" s="41"/>
      <c r="T1177" s="41"/>
      <c r="U1177" s="41"/>
      <c r="V1177" s="41"/>
      <c r="W1177" s="41"/>
      <c r="X1177" s="41"/>
      <c r="Y1177" s="41"/>
      <c r="Z1177" s="41"/>
      <c r="AA1177" s="41"/>
      <c r="AB1177" s="41"/>
      <c r="AC1177" s="41"/>
      <c r="AD1177" s="41"/>
      <c r="AE1177" s="41"/>
      <c r="AF1177" s="41"/>
      <c r="AG1177" s="41"/>
      <c r="AH1177" s="41"/>
      <c r="AI1177" s="41"/>
      <c r="AJ1177" s="41"/>
      <c r="AK1177" s="41"/>
      <c r="AL1177" s="41"/>
      <c r="AM1177" s="41"/>
      <c r="AN1177" s="41"/>
      <c r="AO1177" s="41"/>
      <c r="AP1177" s="41"/>
      <c r="AQ1177" s="41"/>
      <c r="AR1177" s="41"/>
      <c r="AS1177" s="41"/>
      <c r="AT1177" s="41"/>
      <c r="AU1177" s="41"/>
      <c r="AV1177" s="41"/>
      <c r="AW1177" s="41"/>
      <c r="AX1177" s="41"/>
      <c r="AY1177" s="41"/>
      <c r="AZ1177" s="41"/>
      <c r="BA1177" s="41"/>
      <c r="BB1177" s="41"/>
      <c r="BC1177" s="41"/>
      <c r="BD1177" s="41"/>
      <c r="BE1177" s="41"/>
      <c r="BF1177" s="41"/>
      <c r="BG1177" s="41"/>
      <c r="BH1177" s="41"/>
      <c r="BI1177" s="41"/>
      <c r="BJ1177" s="41"/>
      <c r="BK1177" s="41"/>
      <c r="BL1177" s="41"/>
      <c r="BM1177" s="41"/>
      <c r="BN1177" s="41"/>
      <c r="BO1177" s="41"/>
      <c r="BP1177" s="41"/>
      <c r="BQ1177" s="41"/>
      <c r="BR1177" s="41"/>
      <c r="BS1177" s="41"/>
    </row>
    <row r="1178" spans="1:71" x14ac:dyDescent="0.2">
      <c r="A1178" s="40" t="str">
        <f t="shared" si="28"/>
        <v/>
      </c>
      <c r="B1178" s="40"/>
      <c r="C1178" s="40"/>
      <c r="D1178" s="41"/>
      <c r="E1178" s="41"/>
      <c r="F1178" s="41"/>
      <c r="G1178" s="41"/>
      <c r="H1178" s="41"/>
      <c r="I1178" s="41"/>
      <c r="J1178" s="41"/>
      <c r="K1178" s="41"/>
      <c r="L1178" s="41"/>
      <c r="M1178" s="41"/>
      <c r="N1178" s="41"/>
      <c r="O1178" s="41"/>
      <c r="P1178" s="41"/>
      <c r="Q1178" s="41"/>
      <c r="R1178" s="41"/>
      <c r="S1178" s="41"/>
      <c r="T1178" s="41"/>
      <c r="U1178" s="41"/>
      <c r="V1178" s="41"/>
      <c r="W1178" s="41"/>
      <c r="X1178" s="41"/>
      <c r="Y1178" s="41"/>
      <c r="Z1178" s="41"/>
      <c r="AA1178" s="41"/>
      <c r="AB1178" s="41"/>
      <c r="AC1178" s="41"/>
      <c r="AD1178" s="41"/>
      <c r="AE1178" s="41"/>
      <c r="AF1178" s="41"/>
      <c r="AG1178" s="41"/>
      <c r="AH1178" s="41"/>
      <c r="AI1178" s="41"/>
      <c r="AJ1178" s="41"/>
      <c r="AK1178" s="41"/>
      <c r="AL1178" s="41"/>
      <c r="AM1178" s="41"/>
      <c r="AN1178" s="41"/>
      <c r="AO1178" s="41"/>
      <c r="AP1178" s="41"/>
      <c r="AQ1178" s="41"/>
      <c r="AR1178" s="41"/>
      <c r="AS1178" s="41"/>
      <c r="AT1178" s="41"/>
      <c r="AU1178" s="41"/>
      <c r="AV1178" s="41"/>
      <c r="AW1178" s="41"/>
      <c r="AX1178" s="41"/>
      <c r="AY1178" s="41"/>
      <c r="AZ1178" s="41"/>
      <c r="BA1178" s="41"/>
      <c r="BB1178" s="41"/>
      <c r="BC1178" s="41"/>
      <c r="BD1178" s="41"/>
      <c r="BE1178" s="41"/>
      <c r="BF1178" s="41"/>
      <c r="BG1178" s="41"/>
      <c r="BH1178" s="41"/>
      <c r="BI1178" s="41"/>
      <c r="BJ1178" s="41"/>
      <c r="BK1178" s="41"/>
      <c r="BL1178" s="41"/>
      <c r="BM1178" s="41"/>
      <c r="BN1178" s="41"/>
      <c r="BO1178" s="41"/>
      <c r="BP1178" s="41"/>
      <c r="BQ1178" s="41"/>
      <c r="BR1178" s="41"/>
      <c r="BS1178" s="41"/>
    </row>
    <row r="1179" spans="1:71" x14ac:dyDescent="0.2">
      <c r="A1179" s="40" t="str">
        <f t="shared" si="28"/>
        <v/>
      </c>
      <c r="B1179" s="40"/>
      <c r="C1179" s="40"/>
      <c r="D1179" s="41"/>
      <c r="E1179" s="41"/>
      <c r="F1179" s="41"/>
      <c r="G1179" s="41"/>
      <c r="H1179" s="41"/>
      <c r="I1179" s="41"/>
      <c r="J1179" s="41"/>
      <c r="K1179" s="41"/>
      <c r="L1179" s="41"/>
      <c r="M1179" s="41"/>
      <c r="N1179" s="41"/>
      <c r="O1179" s="41"/>
      <c r="P1179" s="41"/>
      <c r="Q1179" s="41"/>
      <c r="R1179" s="41"/>
      <c r="S1179" s="41"/>
      <c r="T1179" s="41"/>
      <c r="U1179" s="41"/>
      <c r="V1179" s="41"/>
      <c r="W1179" s="41"/>
      <c r="X1179" s="41"/>
      <c r="Y1179" s="41"/>
      <c r="Z1179" s="41"/>
      <c r="AA1179" s="41"/>
      <c r="AB1179" s="41"/>
      <c r="AC1179" s="41"/>
      <c r="AD1179" s="41"/>
      <c r="AE1179" s="41"/>
      <c r="AF1179" s="41"/>
      <c r="AG1179" s="41"/>
      <c r="AH1179" s="41"/>
      <c r="AI1179" s="41"/>
      <c r="AJ1179" s="41"/>
      <c r="AK1179" s="41"/>
      <c r="AL1179" s="41"/>
      <c r="AM1179" s="41"/>
      <c r="AN1179" s="41"/>
      <c r="AO1179" s="41"/>
      <c r="AP1179" s="41"/>
      <c r="AQ1179" s="41"/>
      <c r="AR1179" s="41"/>
      <c r="AS1179" s="41"/>
      <c r="AT1179" s="41"/>
      <c r="AU1179" s="41"/>
      <c r="AV1179" s="41"/>
      <c r="AW1179" s="41"/>
      <c r="AX1179" s="41"/>
      <c r="AY1179" s="41"/>
      <c r="AZ1179" s="41"/>
      <c r="BA1179" s="41"/>
      <c r="BB1179" s="41"/>
      <c r="BC1179" s="41"/>
      <c r="BD1179" s="41"/>
      <c r="BE1179" s="41"/>
      <c r="BF1179" s="41"/>
      <c r="BG1179" s="41"/>
      <c r="BH1179" s="41"/>
      <c r="BI1179" s="41"/>
      <c r="BJ1179" s="41"/>
      <c r="BK1179" s="41"/>
      <c r="BL1179" s="41"/>
      <c r="BM1179" s="41"/>
      <c r="BN1179" s="41"/>
      <c r="BO1179" s="41"/>
      <c r="BP1179" s="41"/>
      <c r="BQ1179" s="41"/>
      <c r="BR1179" s="41"/>
      <c r="BS1179" s="41"/>
    </row>
    <row r="1180" spans="1:71" x14ac:dyDescent="0.2">
      <c r="A1180" s="40" t="str">
        <f t="shared" si="28"/>
        <v/>
      </c>
      <c r="B1180" s="40"/>
      <c r="C1180" s="40"/>
      <c r="D1180" s="41"/>
      <c r="E1180" s="41"/>
      <c r="F1180" s="41"/>
      <c r="G1180" s="41"/>
      <c r="H1180" s="41"/>
      <c r="I1180" s="41"/>
      <c r="J1180" s="41"/>
      <c r="K1180" s="41"/>
      <c r="L1180" s="41"/>
      <c r="M1180" s="41"/>
      <c r="N1180" s="41"/>
      <c r="O1180" s="41"/>
      <c r="P1180" s="41"/>
      <c r="Q1180" s="41"/>
      <c r="R1180" s="41"/>
      <c r="S1180" s="41"/>
      <c r="T1180" s="41"/>
      <c r="U1180" s="41"/>
      <c r="V1180" s="41"/>
      <c r="W1180" s="41"/>
      <c r="X1180" s="41"/>
      <c r="Y1180" s="41"/>
      <c r="Z1180" s="41"/>
      <c r="AA1180" s="41"/>
      <c r="AB1180" s="41"/>
      <c r="AC1180" s="41"/>
      <c r="AD1180" s="41"/>
      <c r="AE1180" s="41"/>
      <c r="AF1180" s="41"/>
      <c r="AG1180" s="41"/>
      <c r="AH1180" s="41"/>
      <c r="AI1180" s="41"/>
      <c r="AJ1180" s="41"/>
      <c r="AK1180" s="41"/>
      <c r="AL1180" s="41"/>
      <c r="AM1180" s="41"/>
      <c r="AN1180" s="41"/>
      <c r="AO1180" s="41"/>
      <c r="AP1180" s="41"/>
      <c r="AQ1180" s="41"/>
      <c r="AR1180" s="41"/>
      <c r="AS1180" s="41"/>
      <c r="AT1180" s="41"/>
      <c r="AU1180" s="41"/>
      <c r="AV1180" s="41"/>
      <c r="AW1180" s="41"/>
      <c r="AX1180" s="41"/>
      <c r="AY1180" s="41"/>
      <c r="AZ1180" s="41"/>
      <c r="BA1180" s="41"/>
      <c r="BB1180" s="41"/>
      <c r="BC1180" s="41"/>
      <c r="BD1180" s="41"/>
      <c r="BE1180" s="41"/>
      <c r="BF1180" s="41"/>
      <c r="BG1180" s="41"/>
      <c r="BH1180" s="41"/>
      <c r="BI1180" s="41"/>
      <c r="BJ1180" s="41"/>
      <c r="BK1180" s="41"/>
      <c r="BL1180" s="41"/>
      <c r="BM1180" s="41"/>
      <c r="BN1180" s="41"/>
      <c r="BO1180" s="41"/>
      <c r="BP1180" s="41"/>
      <c r="BQ1180" s="41"/>
      <c r="BR1180" s="41"/>
      <c r="BS1180" s="41"/>
    </row>
    <row r="1181" spans="1:71" x14ac:dyDescent="0.2">
      <c r="A1181" s="40" t="str">
        <f t="shared" si="28"/>
        <v/>
      </c>
      <c r="B1181" s="40"/>
      <c r="C1181" s="40"/>
      <c r="D1181" s="41"/>
      <c r="E1181" s="41"/>
      <c r="F1181" s="41"/>
      <c r="G1181" s="41"/>
      <c r="H1181" s="41"/>
      <c r="I1181" s="41"/>
      <c r="J1181" s="41"/>
      <c r="K1181" s="41"/>
      <c r="L1181" s="41"/>
      <c r="M1181" s="41"/>
      <c r="N1181" s="41"/>
      <c r="O1181" s="41"/>
      <c r="P1181" s="41"/>
      <c r="Q1181" s="41"/>
      <c r="R1181" s="41"/>
      <c r="S1181" s="41"/>
      <c r="T1181" s="41"/>
      <c r="U1181" s="41"/>
      <c r="V1181" s="41"/>
      <c r="W1181" s="41"/>
      <c r="X1181" s="41"/>
      <c r="Y1181" s="41"/>
      <c r="Z1181" s="41"/>
      <c r="AA1181" s="41"/>
      <c r="AB1181" s="41"/>
      <c r="AC1181" s="41"/>
      <c r="AD1181" s="41"/>
      <c r="AE1181" s="41"/>
      <c r="AF1181" s="41"/>
      <c r="AG1181" s="41"/>
      <c r="AH1181" s="41"/>
      <c r="AI1181" s="41"/>
      <c r="AJ1181" s="41"/>
      <c r="AK1181" s="41"/>
      <c r="AL1181" s="41"/>
      <c r="AM1181" s="41"/>
      <c r="AN1181" s="41"/>
      <c r="AO1181" s="41"/>
      <c r="AP1181" s="41"/>
      <c r="AQ1181" s="41"/>
      <c r="AR1181" s="41"/>
      <c r="AS1181" s="41"/>
      <c r="AT1181" s="41"/>
      <c r="AU1181" s="41"/>
      <c r="AV1181" s="41"/>
      <c r="AW1181" s="41"/>
      <c r="AX1181" s="41"/>
      <c r="AY1181" s="41"/>
      <c r="AZ1181" s="41"/>
      <c r="BA1181" s="41"/>
      <c r="BB1181" s="41"/>
      <c r="BC1181" s="41"/>
      <c r="BD1181" s="41"/>
      <c r="BE1181" s="41"/>
      <c r="BF1181" s="41"/>
      <c r="BG1181" s="41"/>
      <c r="BH1181" s="41"/>
      <c r="BI1181" s="41"/>
      <c r="BJ1181" s="41"/>
      <c r="BK1181" s="41"/>
      <c r="BL1181" s="41"/>
      <c r="BM1181" s="41"/>
      <c r="BN1181" s="41"/>
      <c r="BO1181" s="41"/>
      <c r="BP1181" s="41"/>
      <c r="BQ1181" s="41"/>
      <c r="BR1181" s="41"/>
      <c r="BS1181" s="41"/>
    </row>
    <row r="1182" spans="1:71" x14ac:dyDescent="0.2">
      <c r="A1182" s="40" t="str">
        <f t="shared" si="28"/>
        <v/>
      </c>
      <c r="B1182" s="40"/>
      <c r="C1182" s="40"/>
      <c r="D1182" s="41"/>
      <c r="E1182" s="41"/>
      <c r="F1182" s="41"/>
      <c r="G1182" s="41"/>
      <c r="H1182" s="41"/>
      <c r="I1182" s="41"/>
      <c r="J1182" s="41"/>
      <c r="K1182" s="41"/>
      <c r="L1182" s="41"/>
      <c r="M1182" s="41"/>
      <c r="N1182" s="41"/>
      <c r="O1182" s="41"/>
      <c r="P1182" s="41"/>
      <c r="Q1182" s="41"/>
      <c r="R1182" s="41"/>
      <c r="S1182" s="41"/>
      <c r="T1182" s="41"/>
      <c r="U1182" s="41"/>
      <c r="V1182" s="41"/>
      <c r="W1182" s="41"/>
      <c r="X1182" s="41"/>
      <c r="Y1182" s="41"/>
      <c r="Z1182" s="41"/>
      <c r="AA1182" s="41"/>
      <c r="AB1182" s="41"/>
      <c r="AC1182" s="41"/>
      <c r="AD1182" s="41"/>
      <c r="AE1182" s="41"/>
      <c r="AF1182" s="41"/>
      <c r="AG1182" s="41"/>
      <c r="AH1182" s="41"/>
      <c r="AI1182" s="41"/>
      <c r="AJ1182" s="41"/>
      <c r="AK1182" s="41"/>
      <c r="AL1182" s="41"/>
      <c r="AM1182" s="41"/>
      <c r="AN1182" s="41"/>
      <c r="AO1182" s="41"/>
      <c r="AP1182" s="41"/>
      <c r="AQ1182" s="41"/>
      <c r="AR1182" s="41"/>
      <c r="AS1182" s="41"/>
      <c r="AT1182" s="41"/>
      <c r="AU1182" s="41"/>
      <c r="AV1182" s="41"/>
      <c r="AW1182" s="41"/>
      <c r="AX1182" s="41"/>
      <c r="AY1182" s="41"/>
      <c r="AZ1182" s="41"/>
      <c r="BA1182" s="41"/>
      <c r="BB1182" s="41"/>
      <c r="BC1182" s="41"/>
      <c r="BD1182" s="41"/>
      <c r="BE1182" s="41"/>
      <c r="BF1182" s="41"/>
      <c r="BG1182" s="41"/>
      <c r="BH1182" s="41"/>
      <c r="BI1182" s="41"/>
      <c r="BJ1182" s="41"/>
      <c r="BK1182" s="41"/>
      <c r="BL1182" s="41"/>
      <c r="BM1182" s="41"/>
      <c r="BN1182" s="41"/>
      <c r="BO1182" s="41"/>
      <c r="BP1182" s="41"/>
      <c r="BQ1182" s="41"/>
      <c r="BR1182" s="41"/>
      <c r="BS1182" s="41"/>
    </row>
    <row r="1183" spans="1:71" x14ac:dyDescent="0.2">
      <c r="A1183" s="40" t="str">
        <f t="shared" si="28"/>
        <v/>
      </c>
      <c r="B1183" s="40"/>
      <c r="C1183" s="40"/>
      <c r="D1183" s="41"/>
      <c r="E1183" s="41"/>
      <c r="F1183" s="41"/>
      <c r="G1183" s="41"/>
      <c r="H1183" s="41"/>
      <c r="I1183" s="41"/>
      <c r="J1183" s="41"/>
      <c r="K1183" s="41"/>
      <c r="L1183" s="41"/>
      <c r="M1183" s="41"/>
      <c r="N1183" s="41"/>
      <c r="O1183" s="41"/>
      <c r="P1183" s="41"/>
      <c r="Q1183" s="41"/>
      <c r="R1183" s="41"/>
      <c r="S1183" s="41"/>
      <c r="T1183" s="41"/>
      <c r="U1183" s="41"/>
      <c r="V1183" s="41"/>
      <c r="W1183" s="41"/>
      <c r="X1183" s="41"/>
      <c r="Y1183" s="41"/>
      <c r="Z1183" s="41"/>
      <c r="AA1183" s="41"/>
      <c r="AB1183" s="41"/>
      <c r="AC1183" s="41"/>
      <c r="AD1183" s="41"/>
      <c r="AE1183" s="41"/>
      <c r="AF1183" s="41"/>
      <c r="AG1183" s="41"/>
      <c r="AH1183" s="41"/>
      <c r="AI1183" s="41"/>
      <c r="AJ1183" s="41"/>
      <c r="AK1183" s="41"/>
      <c r="AL1183" s="41"/>
      <c r="AM1183" s="41"/>
      <c r="AN1183" s="41"/>
      <c r="AO1183" s="41"/>
      <c r="AP1183" s="41"/>
      <c r="AQ1183" s="41"/>
      <c r="AR1183" s="41"/>
      <c r="AS1183" s="41"/>
      <c r="AT1183" s="41"/>
      <c r="AU1183" s="41"/>
      <c r="AV1183" s="41"/>
      <c r="AW1183" s="41"/>
      <c r="AX1183" s="41"/>
      <c r="AY1183" s="41"/>
      <c r="AZ1183" s="41"/>
      <c r="BA1183" s="41"/>
      <c r="BB1183" s="41"/>
      <c r="BC1183" s="41"/>
      <c r="BD1183" s="41"/>
      <c r="BE1183" s="41"/>
      <c r="BF1183" s="41"/>
      <c r="BG1183" s="41"/>
      <c r="BH1183" s="41"/>
      <c r="BI1183" s="41"/>
      <c r="BJ1183" s="41"/>
      <c r="BK1183" s="41"/>
      <c r="BL1183" s="41"/>
      <c r="BM1183" s="41"/>
      <c r="BN1183" s="41"/>
      <c r="BO1183" s="41"/>
      <c r="BP1183" s="41"/>
      <c r="BQ1183" s="41"/>
      <c r="BR1183" s="41"/>
      <c r="BS1183" s="41"/>
    </row>
    <row r="1184" spans="1:71" x14ac:dyDescent="0.2">
      <c r="A1184" s="40" t="str">
        <f t="shared" si="28"/>
        <v/>
      </c>
      <c r="B1184" s="40"/>
      <c r="C1184" s="40"/>
      <c r="D1184" s="41"/>
      <c r="E1184" s="41"/>
      <c r="F1184" s="41"/>
      <c r="G1184" s="41"/>
      <c r="H1184" s="41"/>
      <c r="I1184" s="41"/>
      <c r="J1184" s="41"/>
      <c r="K1184" s="41"/>
      <c r="L1184" s="41"/>
      <c r="M1184" s="41"/>
      <c r="N1184" s="41"/>
      <c r="O1184" s="41"/>
      <c r="P1184" s="41"/>
      <c r="Q1184" s="41"/>
      <c r="R1184" s="41"/>
      <c r="S1184" s="41"/>
      <c r="T1184" s="41"/>
      <c r="U1184" s="41"/>
      <c r="V1184" s="41"/>
      <c r="W1184" s="41"/>
      <c r="X1184" s="41"/>
      <c r="Y1184" s="41"/>
      <c r="Z1184" s="41"/>
      <c r="AA1184" s="41"/>
      <c r="AB1184" s="41"/>
      <c r="AC1184" s="41"/>
      <c r="AD1184" s="41"/>
      <c r="AE1184" s="41"/>
      <c r="AF1184" s="41"/>
      <c r="AG1184" s="41"/>
      <c r="AH1184" s="41"/>
      <c r="AI1184" s="41"/>
      <c r="AJ1184" s="41"/>
      <c r="AK1184" s="41"/>
      <c r="AL1184" s="41"/>
      <c r="AM1184" s="41"/>
      <c r="AN1184" s="41"/>
      <c r="AO1184" s="41"/>
      <c r="AP1184" s="41"/>
      <c r="AQ1184" s="41"/>
      <c r="AR1184" s="41"/>
      <c r="AS1184" s="41"/>
      <c r="AT1184" s="41"/>
      <c r="AU1184" s="41"/>
      <c r="AV1184" s="41"/>
      <c r="AW1184" s="41"/>
      <c r="AX1184" s="41"/>
      <c r="AY1184" s="41"/>
      <c r="AZ1184" s="41"/>
      <c r="BA1184" s="41"/>
      <c r="BB1184" s="41"/>
      <c r="BC1184" s="41"/>
      <c r="BD1184" s="41"/>
      <c r="BE1184" s="41"/>
      <c r="BF1184" s="41"/>
      <c r="BG1184" s="41"/>
      <c r="BH1184" s="41"/>
      <c r="BI1184" s="41"/>
      <c r="BJ1184" s="41"/>
      <c r="BK1184" s="41"/>
      <c r="BL1184" s="41"/>
      <c r="BM1184" s="41"/>
      <c r="BN1184" s="41"/>
      <c r="BO1184" s="41"/>
      <c r="BP1184" s="41"/>
      <c r="BQ1184" s="41"/>
      <c r="BR1184" s="41"/>
      <c r="BS1184" s="41"/>
    </row>
    <row r="1185" spans="1:71" x14ac:dyDescent="0.2">
      <c r="A1185" s="40" t="str">
        <f t="shared" si="28"/>
        <v/>
      </c>
      <c r="B1185" s="40"/>
      <c r="C1185" s="40"/>
      <c r="D1185" s="41"/>
      <c r="E1185" s="41"/>
      <c r="F1185" s="41"/>
      <c r="G1185" s="41"/>
      <c r="H1185" s="41"/>
      <c r="I1185" s="41"/>
      <c r="J1185" s="41"/>
      <c r="K1185" s="41"/>
      <c r="L1185" s="41"/>
      <c r="M1185" s="41"/>
      <c r="N1185" s="41"/>
      <c r="O1185" s="41"/>
      <c r="P1185" s="41"/>
      <c r="Q1185" s="41"/>
      <c r="R1185" s="41"/>
      <c r="S1185" s="41"/>
      <c r="T1185" s="41"/>
      <c r="U1185" s="41"/>
      <c r="V1185" s="41"/>
      <c r="W1185" s="41"/>
      <c r="X1185" s="41"/>
      <c r="Y1185" s="41"/>
      <c r="Z1185" s="41"/>
      <c r="AA1185" s="41"/>
      <c r="AB1185" s="41"/>
      <c r="AC1185" s="41"/>
      <c r="AD1185" s="41"/>
      <c r="AE1185" s="41"/>
      <c r="AF1185" s="41"/>
      <c r="AG1185" s="41"/>
      <c r="AH1185" s="41"/>
      <c r="AI1185" s="41"/>
      <c r="AJ1185" s="41"/>
      <c r="AK1185" s="41"/>
      <c r="AL1185" s="41"/>
      <c r="AM1185" s="41"/>
      <c r="AN1185" s="41"/>
      <c r="AO1185" s="41"/>
      <c r="AP1185" s="41"/>
      <c r="AQ1185" s="41"/>
      <c r="AR1185" s="41"/>
      <c r="AS1185" s="41"/>
      <c r="AT1185" s="41"/>
      <c r="AU1185" s="41"/>
      <c r="AV1185" s="41"/>
      <c r="AW1185" s="41"/>
      <c r="AX1185" s="41"/>
      <c r="AY1185" s="41"/>
      <c r="AZ1185" s="41"/>
      <c r="BA1185" s="41"/>
      <c r="BB1185" s="41"/>
      <c r="BC1185" s="41"/>
      <c r="BD1185" s="41"/>
      <c r="BE1185" s="41"/>
      <c r="BF1185" s="41"/>
      <c r="BG1185" s="41"/>
      <c r="BH1185" s="41"/>
      <c r="BI1185" s="41"/>
      <c r="BJ1185" s="41"/>
      <c r="BK1185" s="41"/>
      <c r="BL1185" s="41"/>
      <c r="BM1185" s="41"/>
      <c r="BN1185" s="41"/>
      <c r="BO1185" s="41"/>
      <c r="BP1185" s="41"/>
      <c r="BQ1185" s="41"/>
      <c r="BR1185" s="41"/>
      <c r="BS1185" s="41"/>
    </row>
    <row r="1186" spans="1:71" x14ac:dyDescent="0.2">
      <c r="A1186" s="40" t="str">
        <f t="shared" si="28"/>
        <v/>
      </c>
      <c r="B1186" s="40"/>
      <c r="C1186" s="40"/>
      <c r="D1186" s="41"/>
      <c r="E1186" s="41"/>
      <c r="F1186" s="41"/>
      <c r="G1186" s="41"/>
      <c r="H1186" s="41"/>
      <c r="I1186" s="41"/>
      <c r="J1186" s="41"/>
      <c r="K1186" s="41"/>
      <c r="L1186" s="41"/>
      <c r="M1186" s="41"/>
      <c r="N1186" s="41"/>
      <c r="O1186" s="41"/>
      <c r="P1186" s="41"/>
      <c r="Q1186" s="41"/>
      <c r="R1186" s="41"/>
      <c r="S1186" s="41"/>
      <c r="T1186" s="41"/>
      <c r="U1186" s="41"/>
      <c r="V1186" s="41"/>
      <c r="W1186" s="41"/>
      <c r="X1186" s="41"/>
      <c r="Y1186" s="41"/>
      <c r="Z1186" s="41"/>
      <c r="AA1186" s="41"/>
      <c r="AB1186" s="41"/>
      <c r="AC1186" s="41"/>
      <c r="AD1186" s="41"/>
      <c r="AE1186" s="41"/>
      <c r="AF1186" s="41"/>
      <c r="AG1186" s="41"/>
      <c r="AH1186" s="41"/>
      <c r="AI1186" s="41"/>
      <c r="AJ1186" s="41"/>
      <c r="AK1186" s="41"/>
      <c r="AL1186" s="41"/>
      <c r="AM1186" s="41"/>
      <c r="AN1186" s="41"/>
      <c r="AO1186" s="41"/>
      <c r="AP1186" s="41"/>
      <c r="AQ1186" s="41"/>
      <c r="AR1186" s="41"/>
      <c r="AS1186" s="41"/>
      <c r="AT1186" s="41"/>
      <c r="AU1186" s="41"/>
      <c r="AV1186" s="41"/>
      <c r="AW1186" s="41"/>
      <c r="AX1186" s="41"/>
      <c r="AY1186" s="41"/>
      <c r="AZ1186" s="41"/>
      <c r="BA1186" s="41"/>
      <c r="BB1186" s="41"/>
      <c r="BC1186" s="41"/>
      <c r="BD1186" s="41"/>
      <c r="BE1186" s="41"/>
      <c r="BF1186" s="41"/>
      <c r="BG1186" s="41"/>
      <c r="BH1186" s="41"/>
      <c r="BI1186" s="41"/>
      <c r="BJ1186" s="41"/>
      <c r="BK1186" s="41"/>
      <c r="BL1186" s="41"/>
      <c r="BM1186" s="41"/>
      <c r="BN1186" s="41"/>
      <c r="BO1186" s="41"/>
      <c r="BP1186" s="41"/>
      <c r="BQ1186" s="41"/>
      <c r="BR1186" s="41"/>
      <c r="BS1186" s="41"/>
    </row>
    <row r="1187" spans="1:71" x14ac:dyDescent="0.2">
      <c r="A1187" s="40" t="str">
        <f t="shared" si="28"/>
        <v/>
      </c>
      <c r="B1187" s="40"/>
      <c r="C1187" s="40"/>
      <c r="D1187" s="41"/>
      <c r="E1187" s="41"/>
      <c r="F1187" s="41"/>
      <c r="G1187" s="41"/>
      <c r="H1187" s="41"/>
      <c r="I1187" s="41"/>
      <c r="J1187" s="41"/>
      <c r="K1187" s="41"/>
      <c r="L1187" s="41"/>
      <c r="M1187" s="41"/>
      <c r="N1187" s="41"/>
      <c r="O1187" s="41"/>
      <c r="P1187" s="41"/>
      <c r="Q1187" s="41"/>
      <c r="R1187" s="41"/>
      <c r="S1187" s="41"/>
      <c r="T1187" s="41"/>
      <c r="U1187" s="41"/>
      <c r="V1187" s="41"/>
      <c r="W1187" s="41"/>
      <c r="X1187" s="41"/>
      <c r="Y1187" s="41"/>
      <c r="Z1187" s="41"/>
      <c r="AA1187" s="41"/>
      <c r="AB1187" s="41"/>
      <c r="AC1187" s="41"/>
      <c r="AD1187" s="41"/>
      <c r="AE1187" s="41"/>
      <c r="AF1187" s="41"/>
      <c r="AG1187" s="41"/>
      <c r="AH1187" s="41"/>
      <c r="AI1187" s="41"/>
      <c r="AJ1187" s="41"/>
      <c r="AK1187" s="41"/>
      <c r="AL1187" s="41"/>
      <c r="AM1187" s="41"/>
      <c r="AN1187" s="41"/>
      <c r="AO1187" s="41"/>
      <c r="AP1187" s="41"/>
      <c r="AQ1187" s="41"/>
      <c r="AR1187" s="41"/>
      <c r="AS1187" s="41"/>
      <c r="AT1187" s="41"/>
      <c r="AU1187" s="41"/>
      <c r="AV1187" s="41"/>
      <c r="AW1187" s="41"/>
      <c r="AX1187" s="41"/>
      <c r="AY1187" s="41"/>
      <c r="AZ1187" s="41"/>
      <c r="BA1187" s="41"/>
      <c r="BB1187" s="41"/>
      <c r="BC1187" s="41"/>
      <c r="BD1187" s="41"/>
      <c r="BE1187" s="41"/>
      <c r="BF1187" s="41"/>
      <c r="BG1187" s="41"/>
      <c r="BH1187" s="41"/>
      <c r="BI1187" s="41"/>
      <c r="BJ1187" s="41"/>
      <c r="BK1187" s="41"/>
      <c r="BL1187" s="41"/>
      <c r="BM1187" s="41"/>
      <c r="BN1187" s="41"/>
      <c r="BO1187" s="41"/>
      <c r="BP1187" s="41"/>
      <c r="BQ1187" s="41"/>
      <c r="BR1187" s="41"/>
      <c r="BS1187" s="41"/>
    </row>
    <row r="1188" spans="1:71" x14ac:dyDescent="0.2">
      <c r="A1188" s="40" t="str">
        <f t="shared" si="28"/>
        <v/>
      </c>
      <c r="B1188" s="40"/>
      <c r="C1188" s="40"/>
      <c r="D1188" s="41"/>
      <c r="E1188" s="41"/>
      <c r="F1188" s="41"/>
      <c r="G1188" s="41"/>
      <c r="H1188" s="41"/>
      <c r="I1188" s="41"/>
      <c r="J1188" s="41"/>
      <c r="K1188" s="41"/>
      <c r="L1188" s="41"/>
      <c r="M1188" s="41"/>
      <c r="N1188" s="41"/>
      <c r="O1188" s="41"/>
      <c r="P1188" s="41"/>
      <c r="Q1188" s="41"/>
      <c r="R1188" s="41"/>
      <c r="S1188" s="41"/>
      <c r="T1188" s="41"/>
      <c r="U1188" s="41"/>
      <c r="V1188" s="41"/>
      <c r="W1188" s="41"/>
      <c r="X1188" s="41"/>
      <c r="Y1188" s="41"/>
      <c r="Z1188" s="41"/>
      <c r="AA1188" s="41"/>
      <c r="AB1188" s="41"/>
      <c r="AC1188" s="41"/>
      <c r="AD1188" s="41"/>
      <c r="AE1188" s="41"/>
      <c r="AF1188" s="41"/>
      <c r="AG1188" s="41"/>
      <c r="AH1188" s="41"/>
      <c r="AI1188" s="41"/>
      <c r="AJ1188" s="41"/>
      <c r="AK1188" s="41"/>
      <c r="AL1188" s="41"/>
      <c r="AM1188" s="41"/>
      <c r="AN1188" s="41"/>
      <c r="AO1188" s="41"/>
      <c r="AP1188" s="41"/>
      <c r="AQ1188" s="41"/>
      <c r="AR1188" s="41"/>
      <c r="AS1188" s="41"/>
      <c r="AT1188" s="41"/>
      <c r="AU1188" s="41"/>
      <c r="AV1188" s="41"/>
      <c r="AW1188" s="41"/>
      <c r="AX1188" s="41"/>
      <c r="AY1188" s="41"/>
      <c r="AZ1188" s="41"/>
      <c r="BA1188" s="41"/>
      <c r="BB1188" s="41"/>
      <c r="BC1188" s="41"/>
      <c r="BD1188" s="41"/>
      <c r="BE1188" s="41"/>
      <c r="BF1188" s="41"/>
      <c r="BG1188" s="41"/>
      <c r="BH1188" s="41"/>
      <c r="BI1188" s="41"/>
      <c r="BJ1188" s="41"/>
      <c r="BK1188" s="41"/>
      <c r="BL1188" s="41"/>
      <c r="BM1188" s="41"/>
      <c r="BN1188" s="41"/>
      <c r="BO1188" s="41"/>
      <c r="BP1188" s="41"/>
      <c r="BQ1188" s="41"/>
      <c r="BR1188" s="41"/>
      <c r="BS1188" s="41"/>
    </row>
    <row r="1189" spans="1:71" x14ac:dyDescent="0.2">
      <c r="A1189" s="40" t="str">
        <f t="shared" si="28"/>
        <v/>
      </c>
      <c r="B1189" s="40"/>
      <c r="C1189" s="40"/>
      <c r="D1189" s="41"/>
      <c r="E1189" s="41"/>
      <c r="F1189" s="41"/>
      <c r="G1189" s="41"/>
      <c r="H1189" s="41"/>
      <c r="I1189" s="41"/>
      <c r="J1189" s="41"/>
      <c r="K1189" s="41"/>
      <c r="L1189" s="41"/>
      <c r="M1189" s="41"/>
      <c r="N1189" s="41"/>
      <c r="O1189" s="41"/>
      <c r="P1189" s="41"/>
      <c r="Q1189" s="41"/>
      <c r="R1189" s="41"/>
      <c r="S1189" s="41"/>
      <c r="T1189" s="41"/>
      <c r="U1189" s="41"/>
      <c r="V1189" s="41"/>
      <c r="W1189" s="41"/>
      <c r="X1189" s="41"/>
      <c r="Y1189" s="41"/>
      <c r="Z1189" s="41"/>
      <c r="AA1189" s="41"/>
      <c r="AB1189" s="41"/>
      <c r="AC1189" s="41"/>
      <c r="AD1189" s="41"/>
      <c r="AE1189" s="41"/>
      <c r="AF1189" s="41"/>
      <c r="AG1189" s="41"/>
      <c r="AH1189" s="41"/>
      <c r="AI1189" s="41"/>
      <c r="AJ1189" s="41"/>
      <c r="AK1189" s="41"/>
      <c r="AL1189" s="41"/>
      <c r="AM1189" s="41"/>
      <c r="AN1189" s="41"/>
      <c r="AO1189" s="41"/>
      <c r="AP1189" s="41"/>
      <c r="AQ1189" s="41"/>
      <c r="AR1189" s="41"/>
      <c r="AS1189" s="41"/>
      <c r="AT1189" s="41"/>
      <c r="AU1189" s="41"/>
      <c r="AV1189" s="41"/>
      <c r="AW1189" s="41"/>
      <c r="AX1189" s="41"/>
      <c r="AY1189" s="41"/>
      <c r="AZ1189" s="41"/>
      <c r="BA1189" s="41"/>
      <c r="BB1189" s="41"/>
      <c r="BC1189" s="41"/>
      <c r="BD1189" s="41"/>
      <c r="BE1189" s="41"/>
      <c r="BF1189" s="41"/>
      <c r="BG1189" s="41"/>
      <c r="BH1189" s="41"/>
      <c r="BI1189" s="41"/>
      <c r="BJ1189" s="41"/>
      <c r="BK1189" s="41"/>
      <c r="BL1189" s="41"/>
      <c r="BM1189" s="41"/>
      <c r="BN1189" s="41"/>
      <c r="BO1189" s="41"/>
      <c r="BP1189" s="41"/>
      <c r="BQ1189" s="41"/>
      <c r="BR1189" s="41"/>
      <c r="BS1189" s="41"/>
    </row>
    <row r="1190" spans="1:71" x14ac:dyDescent="0.2">
      <c r="A1190" s="40" t="str">
        <f t="shared" si="28"/>
        <v/>
      </c>
      <c r="B1190" s="40"/>
      <c r="C1190" s="40"/>
      <c r="D1190" s="41"/>
      <c r="E1190" s="41"/>
      <c r="F1190" s="41"/>
      <c r="G1190" s="41"/>
      <c r="H1190" s="41"/>
      <c r="I1190" s="41"/>
      <c r="J1190" s="41"/>
      <c r="K1190" s="41"/>
      <c r="L1190" s="41"/>
      <c r="M1190" s="41"/>
      <c r="N1190" s="41"/>
      <c r="O1190" s="41"/>
      <c r="P1190" s="41"/>
      <c r="Q1190" s="41"/>
      <c r="R1190" s="41"/>
      <c r="S1190" s="41"/>
      <c r="T1190" s="41"/>
      <c r="U1190" s="41"/>
      <c r="V1190" s="41"/>
      <c r="W1190" s="41"/>
      <c r="X1190" s="41"/>
      <c r="Y1190" s="41"/>
      <c r="Z1190" s="41"/>
      <c r="AA1190" s="41"/>
      <c r="AB1190" s="41"/>
      <c r="AC1190" s="41"/>
      <c r="AD1190" s="41"/>
      <c r="AE1190" s="41"/>
      <c r="AF1190" s="41"/>
      <c r="AG1190" s="41"/>
      <c r="AH1190" s="41"/>
      <c r="AI1190" s="41"/>
      <c r="AJ1190" s="41"/>
      <c r="AK1190" s="41"/>
      <c r="AL1190" s="41"/>
      <c r="AM1190" s="41"/>
      <c r="AN1190" s="41"/>
      <c r="AO1190" s="41"/>
      <c r="AP1190" s="41"/>
      <c r="AQ1190" s="41"/>
      <c r="AR1190" s="41"/>
      <c r="AS1190" s="41"/>
      <c r="AT1190" s="41"/>
      <c r="AU1190" s="41"/>
      <c r="AV1190" s="41"/>
      <c r="AW1190" s="41"/>
      <c r="AX1190" s="41"/>
      <c r="AY1190" s="41"/>
      <c r="AZ1190" s="41"/>
      <c r="BA1190" s="41"/>
      <c r="BB1190" s="41"/>
      <c r="BC1190" s="41"/>
      <c r="BD1190" s="41"/>
      <c r="BE1190" s="41"/>
      <c r="BF1190" s="41"/>
      <c r="BG1190" s="41"/>
      <c r="BH1190" s="41"/>
      <c r="BI1190" s="41"/>
      <c r="BJ1190" s="41"/>
      <c r="BK1190" s="41"/>
      <c r="BL1190" s="41"/>
      <c r="BM1190" s="41"/>
      <c r="BN1190" s="41"/>
      <c r="BO1190" s="41"/>
      <c r="BP1190" s="41"/>
      <c r="BQ1190" s="41"/>
      <c r="BR1190" s="41"/>
      <c r="BS1190" s="41"/>
    </row>
    <row r="1191" spans="1:71" x14ac:dyDescent="0.2">
      <c r="A1191" s="40" t="str">
        <f t="shared" si="28"/>
        <v/>
      </c>
      <c r="B1191" s="40"/>
      <c r="C1191" s="40"/>
      <c r="D1191" s="41"/>
      <c r="E1191" s="41"/>
      <c r="F1191" s="41"/>
      <c r="G1191" s="41"/>
      <c r="H1191" s="41"/>
      <c r="I1191" s="41"/>
      <c r="J1191" s="41"/>
      <c r="K1191" s="41"/>
      <c r="L1191" s="41"/>
      <c r="M1191" s="41"/>
      <c r="N1191" s="41"/>
      <c r="O1191" s="41"/>
      <c r="P1191" s="41"/>
      <c r="Q1191" s="41"/>
      <c r="R1191" s="41"/>
      <c r="S1191" s="41"/>
      <c r="T1191" s="41"/>
      <c r="U1191" s="41"/>
      <c r="V1191" s="41"/>
      <c r="W1191" s="41"/>
      <c r="X1191" s="41"/>
      <c r="Y1191" s="41"/>
      <c r="Z1191" s="41"/>
      <c r="AA1191" s="41"/>
      <c r="AB1191" s="41"/>
      <c r="AC1191" s="41"/>
      <c r="AD1191" s="41"/>
      <c r="AE1191" s="41"/>
      <c r="AF1191" s="41"/>
      <c r="AG1191" s="41"/>
      <c r="AH1191" s="41"/>
      <c r="AI1191" s="41"/>
      <c r="AJ1191" s="41"/>
      <c r="AK1191" s="41"/>
      <c r="AL1191" s="41"/>
      <c r="AM1191" s="41"/>
      <c r="AN1191" s="41"/>
      <c r="AO1191" s="41"/>
      <c r="AP1191" s="41"/>
      <c r="AQ1191" s="41"/>
      <c r="AR1191" s="41"/>
      <c r="AS1191" s="41"/>
      <c r="AT1191" s="41"/>
      <c r="AU1191" s="41"/>
      <c r="AV1191" s="41"/>
      <c r="AW1191" s="41"/>
      <c r="AX1191" s="41"/>
      <c r="AY1191" s="41"/>
      <c r="AZ1191" s="41"/>
      <c r="BA1191" s="41"/>
      <c r="BB1191" s="41"/>
      <c r="BC1191" s="41"/>
      <c r="BD1191" s="41"/>
      <c r="BE1191" s="41"/>
      <c r="BF1191" s="41"/>
      <c r="BG1191" s="41"/>
      <c r="BH1191" s="41"/>
      <c r="BI1191" s="41"/>
      <c r="BJ1191" s="41"/>
      <c r="BK1191" s="41"/>
      <c r="BL1191" s="41"/>
      <c r="BM1191" s="41"/>
      <c r="BN1191" s="41"/>
      <c r="BO1191" s="41"/>
      <c r="BP1191" s="41"/>
      <c r="BQ1191" s="41"/>
      <c r="BR1191" s="41"/>
      <c r="BS1191" s="41"/>
    </row>
    <row r="1192" spans="1:71" x14ac:dyDescent="0.2">
      <c r="A1192" s="40" t="str">
        <f t="shared" si="28"/>
        <v/>
      </c>
      <c r="B1192" s="40"/>
      <c r="C1192" s="40"/>
      <c r="D1192" s="41"/>
      <c r="E1192" s="41"/>
      <c r="F1192" s="41"/>
      <c r="G1192" s="41"/>
      <c r="H1192" s="41"/>
      <c r="I1192" s="41"/>
      <c r="J1192" s="41"/>
      <c r="K1192" s="41"/>
      <c r="L1192" s="41"/>
      <c r="M1192" s="41"/>
      <c r="N1192" s="41"/>
      <c r="O1192" s="41"/>
      <c r="P1192" s="41"/>
      <c r="Q1192" s="41"/>
      <c r="R1192" s="41"/>
      <c r="S1192" s="41"/>
      <c r="T1192" s="41"/>
      <c r="U1192" s="41"/>
      <c r="V1192" s="41"/>
      <c r="W1192" s="41"/>
      <c r="X1192" s="41"/>
      <c r="Y1192" s="41"/>
      <c r="Z1192" s="41"/>
      <c r="AA1192" s="41"/>
      <c r="AB1192" s="41"/>
      <c r="AC1192" s="41"/>
      <c r="AD1192" s="41"/>
      <c r="AE1192" s="41"/>
      <c r="AF1192" s="41"/>
      <c r="AG1192" s="41"/>
      <c r="AH1192" s="41"/>
      <c r="AI1192" s="41"/>
      <c r="AJ1192" s="41"/>
      <c r="AK1192" s="41"/>
      <c r="AL1192" s="41"/>
      <c r="AM1192" s="41"/>
      <c r="AN1192" s="41"/>
      <c r="AO1192" s="41"/>
      <c r="AP1192" s="41"/>
      <c r="AQ1192" s="41"/>
      <c r="AR1192" s="41"/>
      <c r="AS1192" s="41"/>
      <c r="AT1192" s="41"/>
      <c r="AU1192" s="41"/>
      <c r="AV1192" s="41"/>
      <c r="AW1192" s="41"/>
      <c r="AX1192" s="41"/>
      <c r="AY1192" s="41"/>
      <c r="AZ1192" s="41"/>
      <c r="BA1192" s="41"/>
      <c r="BB1192" s="41"/>
      <c r="BC1192" s="41"/>
      <c r="BD1192" s="41"/>
      <c r="BE1192" s="41"/>
      <c r="BF1192" s="41"/>
      <c r="BG1192" s="41"/>
      <c r="BH1192" s="41"/>
      <c r="BI1192" s="41"/>
      <c r="BJ1192" s="41"/>
      <c r="BK1192" s="41"/>
      <c r="BL1192" s="41"/>
      <c r="BM1192" s="41"/>
      <c r="BN1192" s="41"/>
      <c r="BO1192" s="41"/>
      <c r="BP1192" s="41"/>
      <c r="BQ1192" s="41"/>
      <c r="BR1192" s="41"/>
      <c r="BS1192" s="41"/>
    </row>
    <row r="1193" spans="1:71" x14ac:dyDescent="0.2">
      <c r="A1193" s="40" t="str">
        <f t="shared" si="28"/>
        <v/>
      </c>
      <c r="B1193" s="40"/>
      <c r="C1193" s="40"/>
      <c r="D1193" s="41"/>
      <c r="E1193" s="41"/>
      <c r="F1193" s="41"/>
      <c r="G1193" s="41"/>
      <c r="H1193" s="41"/>
      <c r="I1193" s="41"/>
      <c r="J1193" s="41"/>
      <c r="K1193" s="41"/>
      <c r="L1193" s="41"/>
      <c r="M1193" s="41"/>
      <c r="N1193" s="41"/>
      <c r="O1193" s="41"/>
      <c r="P1193" s="41"/>
      <c r="Q1193" s="41"/>
      <c r="R1193" s="41"/>
      <c r="S1193" s="41"/>
      <c r="T1193" s="41"/>
      <c r="U1193" s="41"/>
      <c r="V1193" s="41"/>
      <c r="W1193" s="41"/>
      <c r="X1193" s="41"/>
      <c r="Y1193" s="41"/>
      <c r="Z1193" s="41"/>
      <c r="AA1193" s="41"/>
      <c r="AB1193" s="41"/>
      <c r="AC1193" s="41"/>
      <c r="AD1193" s="41"/>
      <c r="AE1193" s="41"/>
      <c r="AF1193" s="41"/>
      <c r="AG1193" s="41"/>
      <c r="AH1193" s="41"/>
      <c r="AI1193" s="41"/>
      <c r="AJ1193" s="41"/>
      <c r="AK1193" s="41"/>
      <c r="AL1193" s="41"/>
      <c r="AM1193" s="41"/>
      <c r="AN1193" s="41"/>
      <c r="AO1193" s="41"/>
      <c r="AP1193" s="41"/>
      <c r="AQ1193" s="41"/>
      <c r="AR1193" s="41"/>
      <c r="AS1193" s="41"/>
      <c r="AT1193" s="41"/>
      <c r="AU1193" s="41"/>
      <c r="AV1193" s="41"/>
      <c r="AW1193" s="41"/>
      <c r="AX1193" s="41"/>
      <c r="AY1193" s="41"/>
      <c r="AZ1193" s="41"/>
      <c r="BA1193" s="41"/>
      <c r="BB1193" s="41"/>
      <c r="BC1193" s="41"/>
      <c r="BD1193" s="41"/>
      <c r="BE1193" s="41"/>
      <c r="BF1193" s="41"/>
      <c r="BG1193" s="41"/>
      <c r="BH1193" s="41"/>
      <c r="BI1193" s="41"/>
      <c r="BJ1193" s="41"/>
      <c r="BK1193" s="41"/>
      <c r="BL1193" s="41"/>
      <c r="BM1193" s="41"/>
      <c r="BN1193" s="41"/>
      <c r="BO1193" s="41"/>
      <c r="BP1193" s="41"/>
      <c r="BQ1193" s="41"/>
      <c r="BR1193" s="41"/>
      <c r="BS1193" s="41"/>
    </row>
    <row r="1194" spans="1:71" x14ac:dyDescent="0.2">
      <c r="A1194" s="40" t="str">
        <f t="shared" si="28"/>
        <v/>
      </c>
      <c r="B1194" s="40"/>
      <c r="C1194" s="40"/>
      <c r="D1194" s="41"/>
      <c r="E1194" s="41"/>
      <c r="F1194" s="41"/>
      <c r="G1194" s="41"/>
      <c r="H1194" s="41"/>
      <c r="I1194" s="41"/>
      <c r="J1194" s="41"/>
      <c r="K1194" s="41"/>
      <c r="L1194" s="41"/>
      <c r="M1194" s="41"/>
      <c r="N1194" s="41"/>
      <c r="O1194" s="41"/>
      <c r="P1194" s="41"/>
      <c r="Q1194" s="41"/>
      <c r="R1194" s="41"/>
      <c r="S1194" s="41"/>
      <c r="T1194" s="41"/>
      <c r="U1194" s="41"/>
      <c r="V1194" s="41"/>
      <c r="W1194" s="41"/>
      <c r="X1194" s="41"/>
      <c r="Y1194" s="41"/>
      <c r="Z1194" s="41"/>
      <c r="AA1194" s="41"/>
      <c r="AB1194" s="41"/>
      <c r="AC1194" s="41"/>
      <c r="AD1194" s="41"/>
      <c r="AE1194" s="41"/>
      <c r="AF1194" s="41"/>
      <c r="AG1194" s="41"/>
      <c r="AH1194" s="41"/>
      <c r="AI1194" s="41"/>
      <c r="AJ1194" s="41"/>
      <c r="AK1194" s="41"/>
      <c r="AL1194" s="41"/>
      <c r="AM1194" s="41"/>
      <c r="AN1194" s="41"/>
      <c r="AO1194" s="41"/>
      <c r="AP1194" s="41"/>
      <c r="AQ1194" s="41"/>
      <c r="AR1194" s="41"/>
      <c r="AS1194" s="41"/>
      <c r="AT1194" s="41"/>
      <c r="AU1194" s="41"/>
      <c r="AV1194" s="41"/>
      <c r="AW1194" s="41"/>
      <c r="AX1194" s="41"/>
      <c r="AY1194" s="41"/>
      <c r="AZ1194" s="41"/>
      <c r="BA1194" s="41"/>
      <c r="BB1194" s="41"/>
      <c r="BC1194" s="41"/>
      <c r="BD1194" s="41"/>
      <c r="BE1194" s="41"/>
      <c r="BF1194" s="41"/>
      <c r="BG1194" s="41"/>
      <c r="BH1194" s="41"/>
      <c r="BI1194" s="41"/>
      <c r="BJ1194" s="41"/>
      <c r="BK1194" s="41"/>
      <c r="BL1194" s="41"/>
      <c r="BM1194" s="41"/>
      <c r="BN1194" s="41"/>
      <c r="BO1194" s="41"/>
      <c r="BP1194" s="41"/>
      <c r="BQ1194" s="41"/>
      <c r="BR1194" s="41"/>
      <c r="BS1194" s="41"/>
    </row>
    <row r="1195" spans="1:71" x14ac:dyDescent="0.2">
      <c r="A1195" s="40" t="str">
        <f t="shared" si="28"/>
        <v/>
      </c>
      <c r="B1195" s="40"/>
      <c r="C1195" s="40"/>
      <c r="D1195" s="41"/>
      <c r="E1195" s="41"/>
      <c r="F1195" s="41"/>
      <c r="G1195" s="41"/>
      <c r="H1195" s="41"/>
      <c r="I1195" s="41"/>
      <c r="J1195" s="41"/>
      <c r="K1195" s="41"/>
      <c r="L1195" s="41"/>
      <c r="M1195" s="41"/>
      <c r="N1195" s="41"/>
      <c r="O1195" s="41"/>
      <c r="P1195" s="41"/>
      <c r="Q1195" s="41"/>
      <c r="R1195" s="41"/>
      <c r="S1195" s="41"/>
      <c r="T1195" s="41"/>
      <c r="U1195" s="41"/>
      <c r="V1195" s="41"/>
      <c r="W1195" s="41"/>
      <c r="X1195" s="41"/>
      <c r="Y1195" s="41"/>
      <c r="Z1195" s="41"/>
      <c r="AA1195" s="41"/>
      <c r="AB1195" s="41"/>
      <c r="AC1195" s="41"/>
      <c r="AD1195" s="41"/>
      <c r="AE1195" s="41"/>
      <c r="AF1195" s="41"/>
      <c r="AG1195" s="41"/>
      <c r="AH1195" s="41"/>
      <c r="AI1195" s="41"/>
      <c r="AJ1195" s="41"/>
      <c r="AK1195" s="41"/>
      <c r="AL1195" s="41"/>
      <c r="AM1195" s="41"/>
      <c r="AN1195" s="41"/>
      <c r="AO1195" s="41"/>
      <c r="AP1195" s="41"/>
      <c r="AQ1195" s="41"/>
      <c r="AR1195" s="41"/>
      <c r="AS1195" s="41"/>
      <c r="AT1195" s="41"/>
      <c r="AU1195" s="41"/>
      <c r="AV1195" s="41"/>
      <c r="AW1195" s="41"/>
      <c r="AX1195" s="41"/>
      <c r="AY1195" s="41"/>
      <c r="AZ1195" s="41"/>
      <c r="BA1195" s="41"/>
      <c r="BB1195" s="41"/>
      <c r="BC1195" s="41"/>
      <c r="BD1195" s="41"/>
      <c r="BE1195" s="41"/>
      <c r="BF1195" s="41"/>
      <c r="BG1195" s="41"/>
      <c r="BH1195" s="41"/>
      <c r="BI1195" s="41"/>
      <c r="BJ1195" s="41"/>
      <c r="BK1195" s="41"/>
      <c r="BL1195" s="41"/>
      <c r="BM1195" s="41"/>
      <c r="BN1195" s="41"/>
      <c r="BO1195" s="41"/>
      <c r="BP1195" s="41"/>
      <c r="BQ1195" s="41"/>
      <c r="BR1195" s="41"/>
      <c r="BS1195" s="41"/>
    </row>
    <row r="1196" spans="1:71" x14ac:dyDescent="0.2">
      <c r="A1196" s="40" t="str">
        <f t="shared" si="28"/>
        <v/>
      </c>
      <c r="B1196" s="40"/>
      <c r="C1196" s="40"/>
      <c r="D1196" s="41"/>
      <c r="E1196" s="41"/>
      <c r="F1196" s="41"/>
      <c r="G1196" s="41"/>
      <c r="H1196" s="41"/>
      <c r="I1196" s="41"/>
      <c r="J1196" s="41"/>
      <c r="K1196" s="41"/>
      <c r="L1196" s="41"/>
      <c r="M1196" s="41"/>
      <c r="N1196" s="41"/>
      <c r="O1196" s="41"/>
      <c r="P1196" s="41"/>
      <c r="Q1196" s="41"/>
      <c r="R1196" s="41"/>
      <c r="S1196" s="41"/>
      <c r="T1196" s="41"/>
      <c r="U1196" s="41"/>
      <c r="V1196" s="41"/>
      <c r="W1196" s="41"/>
      <c r="X1196" s="41"/>
      <c r="Y1196" s="41"/>
      <c r="Z1196" s="41"/>
      <c r="AA1196" s="41"/>
      <c r="AB1196" s="41"/>
      <c r="AC1196" s="41"/>
      <c r="AD1196" s="41"/>
      <c r="AE1196" s="41"/>
      <c r="AF1196" s="41"/>
      <c r="AG1196" s="41"/>
      <c r="AH1196" s="41"/>
      <c r="AI1196" s="41"/>
      <c r="AJ1196" s="41"/>
      <c r="AK1196" s="41"/>
      <c r="AL1196" s="41"/>
      <c r="AM1196" s="41"/>
      <c r="AN1196" s="41"/>
      <c r="AO1196" s="41"/>
      <c r="AP1196" s="41"/>
      <c r="AQ1196" s="41"/>
      <c r="AR1196" s="41"/>
      <c r="AS1196" s="41"/>
      <c r="AT1196" s="41"/>
      <c r="AU1196" s="41"/>
      <c r="AV1196" s="41"/>
      <c r="AW1196" s="41"/>
      <c r="AX1196" s="41"/>
      <c r="AY1196" s="41"/>
      <c r="AZ1196" s="41"/>
      <c r="BA1196" s="41"/>
      <c r="BB1196" s="41"/>
      <c r="BC1196" s="41"/>
      <c r="BD1196" s="41"/>
      <c r="BE1196" s="41"/>
      <c r="BF1196" s="41"/>
      <c r="BG1196" s="41"/>
      <c r="BH1196" s="41"/>
      <c r="BI1196" s="41"/>
      <c r="BJ1196" s="41"/>
      <c r="BK1196" s="41"/>
      <c r="BL1196" s="41"/>
      <c r="BM1196" s="41"/>
      <c r="BN1196" s="41"/>
      <c r="BO1196" s="41"/>
      <c r="BP1196" s="41"/>
      <c r="BQ1196" s="41"/>
      <c r="BR1196" s="41"/>
      <c r="BS1196" s="41"/>
    </row>
    <row r="1197" spans="1:71" x14ac:dyDescent="0.2">
      <c r="A1197" s="40" t="str">
        <f t="shared" si="28"/>
        <v/>
      </c>
      <c r="B1197" s="40"/>
      <c r="C1197" s="40"/>
      <c r="D1197" s="41"/>
      <c r="E1197" s="41"/>
      <c r="F1197" s="41"/>
      <c r="G1197" s="41"/>
      <c r="H1197" s="41"/>
      <c r="I1197" s="41"/>
      <c r="J1197" s="41"/>
      <c r="K1197" s="41"/>
      <c r="L1197" s="41"/>
      <c r="M1197" s="41"/>
      <c r="N1197" s="41"/>
      <c r="O1197" s="41"/>
      <c r="P1197" s="41"/>
      <c r="Q1197" s="41"/>
      <c r="R1197" s="41"/>
      <c r="S1197" s="41"/>
      <c r="T1197" s="41"/>
      <c r="U1197" s="41"/>
      <c r="V1197" s="41"/>
      <c r="W1197" s="41"/>
      <c r="X1197" s="41"/>
      <c r="Y1197" s="41"/>
      <c r="Z1197" s="41"/>
      <c r="AA1197" s="41"/>
      <c r="AB1197" s="41"/>
      <c r="AC1197" s="41"/>
      <c r="AD1197" s="41"/>
      <c r="AE1197" s="41"/>
      <c r="AF1197" s="41"/>
      <c r="AG1197" s="41"/>
      <c r="AH1197" s="41"/>
      <c r="AI1197" s="41"/>
      <c r="AJ1197" s="41"/>
      <c r="AK1197" s="41"/>
      <c r="AL1197" s="41"/>
      <c r="AM1197" s="41"/>
      <c r="AN1197" s="41"/>
      <c r="AO1197" s="41"/>
      <c r="AP1197" s="41"/>
      <c r="AQ1197" s="41"/>
      <c r="AR1197" s="41"/>
      <c r="AS1197" s="41"/>
      <c r="AT1197" s="41"/>
      <c r="AU1197" s="41"/>
      <c r="AV1197" s="41"/>
      <c r="AW1197" s="41"/>
      <c r="AX1197" s="41"/>
      <c r="AY1197" s="41"/>
      <c r="AZ1197" s="41"/>
      <c r="BA1197" s="41"/>
      <c r="BB1197" s="41"/>
      <c r="BC1197" s="41"/>
      <c r="BD1197" s="41"/>
      <c r="BE1197" s="41"/>
      <c r="BF1197" s="41"/>
      <c r="BG1197" s="41"/>
      <c r="BH1197" s="41"/>
      <c r="BI1197" s="41"/>
      <c r="BJ1197" s="41"/>
      <c r="BK1197" s="41"/>
      <c r="BL1197" s="41"/>
      <c r="BM1197" s="41"/>
      <c r="BN1197" s="41"/>
      <c r="BO1197" s="41"/>
      <c r="BP1197" s="41"/>
      <c r="BQ1197" s="41"/>
      <c r="BR1197" s="41"/>
      <c r="BS1197" s="41"/>
    </row>
    <row r="1198" spans="1:71" x14ac:dyDescent="0.2">
      <c r="A1198" s="40" t="str">
        <f t="shared" si="28"/>
        <v/>
      </c>
      <c r="B1198" s="40"/>
      <c r="C1198" s="40"/>
      <c r="D1198" s="41"/>
      <c r="E1198" s="41"/>
      <c r="F1198" s="41"/>
      <c r="G1198" s="41"/>
      <c r="H1198" s="41"/>
      <c r="I1198" s="41"/>
      <c r="J1198" s="41"/>
      <c r="K1198" s="41"/>
      <c r="L1198" s="41"/>
      <c r="M1198" s="41"/>
      <c r="N1198" s="41"/>
      <c r="O1198" s="41"/>
      <c r="P1198" s="41"/>
      <c r="Q1198" s="41"/>
      <c r="R1198" s="41"/>
      <c r="S1198" s="41"/>
      <c r="T1198" s="41"/>
      <c r="U1198" s="41"/>
      <c r="V1198" s="41"/>
      <c r="W1198" s="41"/>
      <c r="X1198" s="41"/>
      <c r="Y1198" s="41"/>
      <c r="Z1198" s="41"/>
      <c r="AA1198" s="41"/>
      <c r="AB1198" s="41"/>
      <c r="AC1198" s="41"/>
      <c r="AD1198" s="41"/>
      <c r="AE1198" s="41"/>
      <c r="AF1198" s="41"/>
      <c r="AG1198" s="41"/>
      <c r="AH1198" s="41"/>
      <c r="AI1198" s="41"/>
      <c r="AJ1198" s="41"/>
      <c r="AK1198" s="41"/>
      <c r="AL1198" s="41"/>
      <c r="AM1198" s="41"/>
      <c r="AN1198" s="41"/>
      <c r="AO1198" s="41"/>
      <c r="AP1198" s="41"/>
      <c r="AQ1198" s="41"/>
      <c r="AR1198" s="41"/>
      <c r="AS1198" s="41"/>
      <c r="AT1198" s="41"/>
      <c r="AU1198" s="41"/>
      <c r="AV1198" s="41"/>
      <c r="AW1198" s="41"/>
      <c r="AX1198" s="41"/>
      <c r="AY1198" s="41"/>
      <c r="AZ1198" s="41"/>
      <c r="BA1198" s="41"/>
      <c r="BB1198" s="41"/>
      <c r="BC1198" s="41"/>
      <c r="BD1198" s="41"/>
      <c r="BE1198" s="41"/>
      <c r="BF1198" s="41"/>
      <c r="BG1198" s="41"/>
      <c r="BH1198" s="41"/>
      <c r="BI1198" s="41"/>
      <c r="BJ1198" s="41"/>
      <c r="BK1198" s="41"/>
      <c r="BL1198" s="41"/>
      <c r="BM1198" s="41"/>
      <c r="BN1198" s="41"/>
      <c r="BO1198" s="41"/>
      <c r="BP1198" s="41"/>
      <c r="BQ1198" s="41"/>
      <c r="BR1198" s="41"/>
      <c r="BS1198" s="41"/>
    </row>
    <row r="1199" spans="1:71" x14ac:dyDescent="0.2">
      <c r="A1199" s="40" t="str">
        <f t="shared" si="28"/>
        <v/>
      </c>
      <c r="B1199" s="40"/>
      <c r="C1199" s="40"/>
      <c r="D1199" s="41"/>
      <c r="E1199" s="41"/>
      <c r="F1199" s="41"/>
      <c r="G1199" s="41"/>
      <c r="H1199" s="41"/>
      <c r="I1199" s="41"/>
      <c r="J1199" s="41"/>
      <c r="K1199" s="41"/>
      <c r="L1199" s="41"/>
      <c r="M1199" s="41"/>
      <c r="N1199" s="41"/>
      <c r="O1199" s="41"/>
      <c r="P1199" s="41"/>
      <c r="Q1199" s="41"/>
      <c r="R1199" s="41"/>
      <c r="S1199" s="41"/>
      <c r="T1199" s="41"/>
      <c r="U1199" s="41"/>
      <c r="V1199" s="41"/>
      <c r="W1199" s="41"/>
      <c r="X1199" s="41"/>
      <c r="Y1199" s="41"/>
      <c r="Z1199" s="41"/>
      <c r="AA1199" s="41"/>
      <c r="AB1199" s="41"/>
      <c r="AC1199" s="41"/>
      <c r="AD1199" s="41"/>
      <c r="AE1199" s="41"/>
      <c r="AF1199" s="41"/>
      <c r="AG1199" s="41"/>
      <c r="AH1199" s="41"/>
      <c r="AI1199" s="41"/>
      <c r="AJ1199" s="41"/>
      <c r="AK1199" s="41"/>
      <c r="AL1199" s="41"/>
      <c r="AM1199" s="41"/>
      <c r="AN1199" s="41"/>
      <c r="AO1199" s="41"/>
      <c r="AP1199" s="41"/>
      <c r="AQ1199" s="41"/>
      <c r="AR1199" s="41"/>
      <c r="AS1199" s="41"/>
      <c r="AT1199" s="41"/>
      <c r="AU1199" s="41"/>
      <c r="AV1199" s="41"/>
      <c r="AW1199" s="41"/>
      <c r="AX1199" s="41"/>
      <c r="AY1199" s="41"/>
      <c r="AZ1199" s="41"/>
      <c r="BA1199" s="41"/>
      <c r="BB1199" s="41"/>
      <c r="BC1199" s="41"/>
      <c r="BD1199" s="41"/>
      <c r="BE1199" s="41"/>
      <c r="BF1199" s="41"/>
      <c r="BG1199" s="41"/>
      <c r="BH1199" s="41"/>
      <c r="BI1199" s="41"/>
      <c r="BJ1199" s="41"/>
      <c r="BK1199" s="41"/>
      <c r="BL1199" s="41"/>
      <c r="BM1199" s="41"/>
      <c r="BN1199" s="41"/>
      <c r="BO1199" s="41"/>
      <c r="BP1199" s="41"/>
      <c r="BQ1199" s="41"/>
      <c r="BR1199" s="41"/>
      <c r="BS1199" s="41"/>
    </row>
    <row r="1200" spans="1:71" x14ac:dyDescent="0.2">
      <c r="A1200" s="40" t="str">
        <f t="shared" si="28"/>
        <v/>
      </c>
      <c r="B1200" s="40"/>
      <c r="C1200" s="40"/>
      <c r="D1200" s="41"/>
      <c r="E1200" s="41"/>
      <c r="F1200" s="41"/>
      <c r="G1200" s="41"/>
      <c r="H1200" s="41"/>
      <c r="I1200" s="41"/>
      <c r="J1200" s="41"/>
      <c r="K1200" s="41"/>
      <c r="L1200" s="41"/>
      <c r="M1200" s="41"/>
      <c r="N1200" s="41"/>
      <c r="O1200" s="41"/>
      <c r="P1200" s="41"/>
      <c r="Q1200" s="41"/>
      <c r="R1200" s="41"/>
      <c r="S1200" s="41"/>
      <c r="T1200" s="41"/>
      <c r="U1200" s="41"/>
      <c r="V1200" s="41"/>
      <c r="W1200" s="41"/>
      <c r="X1200" s="41"/>
      <c r="Y1200" s="41"/>
      <c r="Z1200" s="41"/>
      <c r="AA1200" s="41"/>
      <c r="AB1200" s="41"/>
      <c r="AC1200" s="41"/>
      <c r="AD1200" s="41"/>
      <c r="AE1200" s="41"/>
      <c r="AF1200" s="41"/>
      <c r="AG1200" s="41"/>
      <c r="AH1200" s="41"/>
      <c r="AI1200" s="41"/>
      <c r="AJ1200" s="41"/>
      <c r="AK1200" s="41"/>
      <c r="AL1200" s="41"/>
      <c r="AM1200" s="41"/>
      <c r="AN1200" s="41"/>
      <c r="AO1200" s="41"/>
      <c r="AP1200" s="41"/>
      <c r="AQ1200" s="41"/>
      <c r="AR1200" s="41"/>
      <c r="AS1200" s="41"/>
      <c r="AT1200" s="41"/>
      <c r="AU1200" s="41"/>
      <c r="AV1200" s="41"/>
      <c r="AW1200" s="41"/>
      <c r="AX1200" s="41"/>
      <c r="AY1200" s="41"/>
      <c r="AZ1200" s="41"/>
      <c r="BA1200" s="41"/>
      <c r="BB1200" s="41"/>
      <c r="BC1200" s="41"/>
      <c r="BD1200" s="41"/>
      <c r="BE1200" s="41"/>
      <c r="BF1200" s="41"/>
      <c r="BG1200" s="41"/>
      <c r="BH1200" s="41"/>
      <c r="BI1200" s="41"/>
      <c r="BJ1200" s="41"/>
      <c r="BK1200" s="41"/>
      <c r="BL1200" s="41"/>
      <c r="BM1200" s="41"/>
      <c r="BN1200" s="41"/>
      <c r="BO1200" s="41"/>
      <c r="BP1200" s="41"/>
      <c r="BQ1200" s="41"/>
      <c r="BR1200" s="41"/>
      <c r="BS1200" s="41"/>
    </row>
    <row r="1201" spans="1:71" x14ac:dyDescent="0.2">
      <c r="A1201" s="40" t="str">
        <f t="shared" si="28"/>
        <v/>
      </c>
      <c r="B1201" s="40"/>
      <c r="C1201" s="40"/>
      <c r="D1201" s="41"/>
      <c r="E1201" s="41"/>
      <c r="F1201" s="41"/>
      <c r="G1201" s="41"/>
      <c r="H1201" s="41"/>
      <c r="I1201" s="41"/>
      <c r="J1201" s="41"/>
      <c r="K1201" s="41"/>
      <c r="L1201" s="41"/>
      <c r="M1201" s="41"/>
      <c r="N1201" s="41"/>
      <c r="O1201" s="41"/>
      <c r="P1201" s="41"/>
      <c r="Q1201" s="41"/>
      <c r="R1201" s="41"/>
      <c r="S1201" s="41"/>
      <c r="T1201" s="41"/>
      <c r="U1201" s="41"/>
      <c r="V1201" s="41"/>
      <c r="W1201" s="41"/>
      <c r="X1201" s="41"/>
      <c r="Y1201" s="41"/>
      <c r="Z1201" s="41"/>
      <c r="AA1201" s="41"/>
      <c r="AB1201" s="41"/>
      <c r="AC1201" s="41"/>
      <c r="AD1201" s="41"/>
      <c r="AE1201" s="41"/>
      <c r="AF1201" s="41"/>
      <c r="AG1201" s="41"/>
      <c r="AH1201" s="41"/>
      <c r="AI1201" s="41"/>
      <c r="AJ1201" s="41"/>
      <c r="AK1201" s="41"/>
      <c r="AL1201" s="41"/>
      <c r="AM1201" s="41"/>
      <c r="AN1201" s="41"/>
      <c r="AO1201" s="41"/>
      <c r="AP1201" s="41"/>
      <c r="AQ1201" s="41"/>
      <c r="AR1201" s="41"/>
      <c r="AS1201" s="41"/>
      <c r="AT1201" s="41"/>
      <c r="AU1201" s="41"/>
      <c r="AV1201" s="41"/>
      <c r="AW1201" s="41"/>
      <c r="AX1201" s="41"/>
      <c r="AY1201" s="41"/>
      <c r="AZ1201" s="41"/>
      <c r="BA1201" s="41"/>
      <c r="BB1201" s="41"/>
      <c r="BC1201" s="41"/>
      <c r="BD1201" s="41"/>
      <c r="BE1201" s="41"/>
      <c r="BF1201" s="41"/>
      <c r="BG1201" s="41"/>
      <c r="BH1201" s="41"/>
      <c r="BI1201" s="41"/>
      <c r="BJ1201" s="41"/>
      <c r="BK1201" s="41"/>
      <c r="BL1201" s="41"/>
      <c r="BM1201" s="41"/>
      <c r="BN1201" s="41"/>
      <c r="BO1201" s="41"/>
      <c r="BP1201" s="41"/>
      <c r="BQ1201" s="41"/>
      <c r="BR1201" s="41"/>
      <c r="BS1201" s="41"/>
    </row>
    <row r="1202" spans="1:71" x14ac:dyDescent="0.2">
      <c r="A1202" s="40" t="str">
        <f t="shared" si="28"/>
        <v/>
      </c>
      <c r="B1202" s="40"/>
      <c r="C1202" s="40"/>
      <c r="D1202" s="41"/>
      <c r="E1202" s="41"/>
      <c r="F1202" s="41"/>
      <c r="G1202" s="41"/>
      <c r="H1202" s="41"/>
      <c r="I1202" s="41"/>
      <c r="J1202" s="41"/>
      <c r="K1202" s="41"/>
      <c r="L1202" s="41"/>
      <c r="M1202" s="41"/>
      <c r="N1202" s="41"/>
      <c r="O1202" s="41"/>
      <c r="P1202" s="41"/>
      <c r="Q1202" s="41"/>
      <c r="R1202" s="41"/>
      <c r="S1202" s="41"/>
      <c r="T1202" s="41"/>
      <c r="U1202" s="41"/>
      <c r="V1202" s="41"/>
      <c r="W1202" s="41"/>
      <c r="X1202" s="41"/>
      <c r="Y1202" s="41"/>
      <c r="Z1202" s="41"/>
      <c r="AA1202" s="41"/>
      <c r="AB1202" s="41"/>
      <c r="AC1202" s="41"/>
      <c r="AD1202" s="41"/>
      <c r="AE1202" s="41"/>
      <c r="AF1202" s="41"/>
      <c r="AG1202" s="41"/>
      <c r="AH1202" s="41"/>
      <c r="AI1202" s="41"/>
      <c r="AJ1202" s="41"/>
      <c r="AK1202" s="41"/>
      <c r="AL1202" s="41"/>
      <c r="AM1202" s="41"/>
      <c r="AN1202" s="41"/>
      <c r="AO1202" s="41"/>
      <c r="AP1202" s="41"/>
      <c r="AQ1202" s="41"/>
      <c r="AR1202" s="41"/>
      <c r="AS1202" s="41"/>
      <c r="AT1202" s="41"/>
      <c r="AU1202" s="41"/>
      <c r="AV1202" s="41"/>
      <c r="AW1202" s="41"/>
      <c r="AX1202" s="41"/>
      <c r="AY1202" s="41"/>
      <c r="AZ1202" s="41"/>
      <c r="BA1202" s="41"/>
      <c r="BB1202" s="41"/>
      <c r="BC1202" s="41"/>
      <c r="BD1202" s="41"/>
      <c r="BE1202" s="41"/>
      <c r="BF1202" s="41"/>
      <c r="BG1202" s="41"/>
      <c r="BH1202" s="41"/>
      <c r="BI1202" s="41"/>
      <c r="BJ1202" s="41"/>
      <c r="BK1202" s="41"/>
      <c r="BL1202" s="41"/>
      <c r="BM1202" s="41"/>
      <c r="BN1202" s="41"/>
      <c r="BO1202" s="41"/>
      <c r="BP1202" s="41"/>
      <c r="BQ1202" s="41"/>
      <c r="BR1202" s="41"/>
      <c r="BS1202" s="41"/>
    </row>
    <row r="1203" spans="1:71" x14ac:dyDescent="0.2">
      <c r="A1203" s="40" t="str">
        <f t="shared" si="28"/>
        <v/>
      </c>
      <c r="B1203" s="40"/>
      <c r="C1203" s="40"/>
      <c r="D1203" s="41"/>
      <c r="E1203" s="41"/>
      <c r="F1203" s="41"/>
      <c r="G1203" s="41"/>
      <c r="H1203" s="41"/>
      <c r="I1203" s="41"/>
      <c r="J1203" s="41"/>
      <c r="K1203" s="41"/>
      <c r="L1203" s="41"/>
      <c r="M1203" s="41"/>
      <c r="N1203" s="41"/>
      <c r="O1203" s="41"/>
      <c r="P1203" s="41"/>
      <c r="Q1203" s="41"/>
      <c r="R1203" s="41"/>
      <c r="S1203" s="41"/>
      <c r="T1203" s="41"/>
      <c r="U1203" s="41"/>
      <c r="V1203" s="41"/>
      <c r="W1203" s="41"/>
      <c r="X1203" s="41"/>
      <c r="Y1203" s="41"/>
      <c r="Z1203" s="41"/>
      <c r="AA1203" s="41"/>
      <c r="AB1203" s="41"/>
      <c r="AC1203" s="41"/>
      <c r="AD1203" s="41"/>
      <c r="AE1203" s="41"/>
      <c r="AF1203" s="41"/>
      <c r="AG1203" s="41"/>
      <c r="AH1203" s="41"/>
      <c r="AI1203" s="41"/>
      <c r="AJ1203" s="41"/>
      <c r="AK1203" s="41"/>
      <c r="AL1203" s="41"/>
      <c r="AM1203" s="41"/>
      <c r="AN1203" s="41"/>
      <c r="AO1203" s="41"/>
      <c r="AP1203" s="41"/>
      <c r="AQ1203" s="41"/>
      <c r="AR1203" s="41"/>
      <c r="AS1203" s="41"/>
      <c r="AT1203" s="41"/>
      <c r="AU1203" s="41"/>
      <c r="AV1203" s="41"/>
      <c r="AW1203" s="41"/>
      <c r="AX1203" s="41"/>
      <c r="AY1203" s="41"/>
      <c r="AZ1203" s="41"/>
      <c r="BA1203" s="41"/>
      <c r="BB1203" s="41"/>
      <c r="BC1203" s="41"/>
      <c r="BD1203" s="41"/>
      <c r="BE1203" s="41"/>
      <c r="BF1203" s="41"/>
      <c r="BG1203" s="41"/>
      <c r="BH1203" s="41"/>
      <c r="BI1203" s="41"/>
      <c r="BJ1203" s="41"/>
      <c r="BK1203" s="41"/>
      <c r="BL1203" s="41"/>
      <c r="BM1203" s="41"/>
      <c r="BN1203" s="41"/>
      <c r="BO1203" s="41"/>
      <c r="BP1203" s="41"/>
      <c r="BQ1203" s="41"/>
      <c r="BR1203" s="41"/>
      <c r="BS1203" s="41"/>
    </row>
    <row r="1204" spans="1:71" x14ac:dyDescent="0.2">
      <c r="A1204" s="40" t="str">
        <f t="shared" si="28"/>
        <v/>
      </c>
      <c r="B1204" s="40"/>
      <c r="C1204" s="40"/>
      <c r="D1204" s="41"/>
      <c r="E1204" s="41"/>
      <c r="F1204" s="41"/>
      <c r="G1204" s="41"/>
      <c r="H1204" s="41"/>
      <c r="I1204" s="41"/>
      <c r="J1204" s="41"/>
      <c r="K1204" s="41"/>
      <c r="L1204" s="41"/>
      <c r="M1204" s="41"/>
      <c r="N1204" s="41"/>
      <c r="O1204" s="41"/>
      <c r="P1204" s="41"/>
      <c r="Q1204" s="41"/>
      <c r="R1204" s="41"/>
      <c r="S1204" s="41"/>
      <c r="T1204" s="41"/>
      <c r="U1204" s="41"/>
      <c r="V1204" s="41"/>
      <c r="W1204" s="41"/>
      <c r="X1204" s="41"/>
      <c r="Y1204" s="41"/>
      <c r="Z1204" s="41"/>
      <c r="AA1204" s="41"/>
      <c r="AB1204" s="41"/>
      <c r="AC1204" s="41"/>
      <c r="AD1204" s="41"/>
      <c r="AE1204" s="41"/>
      <c r="AF1204" s="41"/>
      <c r="AG1204" s="41"/>
      <c r="AH1204" s="41"/>
      <c r="AI1204" s="41"/>
      <c r="AJ1204" s="41"/>
      <c r="AK1204" s="41"/>
      <c r="AL1204" s="41"/>
      <c r="AM1204" s="41"/>
      <c r="AN1204" s="41"/>
      <c r="AO1204" s="41"/>
      <c r="AP1204" s="41"/>
      <c r="AQ1204" s="41"/>
      <c r="AR1204" s="41"/>
      <c r="AS1204" s="41"/>
      <c r="AT1204" s="41"/>
      <c r="AU1204" s="41"/>
      <c r="AV1204" s="41"/>
      <c r="AW1204" s="41"/>
      <c r="AX1204" s="41"/>
      <c r="AY1204" s="41"/>
      <c r="AZ1204" s="41"/>
      <c r="BA1204" s="41"/>
      <c r="BB1204" s="41"/>
      <c r="BC1204" s="41"/>
      <c r="BD1204" s="41"/>
      <c r="BE1204" s="41"/>
      <c r="BF1204" s="41"/>
      <c r="BG1204" s="41"/>
      <c r="BH1204" s="41"/>
      <c r="BI1204" s="41"/>
      <c r="BJ1204" s="41"/>
      <c r="BK1204" s="41"/>
      <c r="BL1204" s="41"/>
      <c r="BM1204" s="41"/>
      <c r="BN1204" s="41"/>
      <c r="BO1204" s="41"/>
      <c r="BP1204" s="41"/>
      <c r="BQ1204" s="41"/>
      <c r="BR1204" s="41"/>
      <c r="BS1204" s="41"/>
    </row>
    <row r="1205" spans="1:71" x14ac:dyDescent="0.2">
      <c r="A1205" s="40" t="str">
        <f t="shared" si="28"/>
        <v/>
      </c>
      <c r="B1205" s="40"/>
      <c r="C1205" s="40"/>
      <c r="D1205" s="41"/>
      <c r="E1205" s="41"/>
      <c r="F1205" s="41"/>
      <c r="G1205" s="41"/>
      <c r="H1205" s="41"/>
      <c r="I1205" s="41"/>
      <c r="J1205" s="41"/>
      <c r="K1205" s="41"/>
      <c r="L1205" s="41"/>
      <c r="M1205" s="41"/>
      <c r="N1205" s="41"/>
      <c r="O1205" s="41"/>
      <c r="P1205" s="41"/>
      <c r="Q1205" s="41"/>
      <c r="R1205" s="41"/>
      <c r="S1205" s="41"/>
      <c r="T1205" s="41"/>
      <c r="U1205" s="41"/>
      <c r="V1205" s="41"/>
      <c r="W1205" s="41"/>
      <c r="X1205" s="41"/>
      <c r="Y1205" s="41"/>
      <c r="Z1205" s="41"/>
      <c r="AA1205" s="41"/>
      <c r="AB1205" s="41"/>
      <c r="AC1205" s="41"/>
      <c r="AD1205" s="41"/>
      <c r="AE1205" s="41"/>
      <c r="AF1205" s="41"/>
      <c r="AG1205" s="41"/>
      <c r="AH1205" s="41"/>
      <c r="AI1205" s="41"/>
      <c r="AJ1205" s="41"/>
      <c r="AK1205" s="41"/>
      <c r="AL1205" s="41"/>
      <c r="AM1205" s="41"/>
      <c r="AN1205" s="41"/>
      <c r="AO1205" s="41"/>
      <c r="AP1205" s="41"/>
      <c r="AQ1205" s="41"/>
      <c r="AR1205" s="41"/>
      <c r="AS1205" s="41"/>
      <c r="AT1205" s="41"/>
      <c r="AU1205" s="41"/>
      <c r="AV1205" s="41"/>
      <c r="AW1205" s="41"/>
      <c r="AX1205" s="41"/>
      <c r="AY1205" s="41"/>
      <c r="AZ1205" s="41"/>
      <c r="BA1205" s="41"/>
      <c r="BB1205" s="41"/>
      <c r="BC1205" s="41"/>
      <c r="BD1205" s="41"/>
      <c r="BE1205" s="41"/>
      <c r="BF1205" s="41"/>
      <c r="BG1205" s="41"/>
      <c r="BH1205" s="41"/>
      <c r="BI1205" s="41"/>
      <c r="BJ1205" s="41"/>
      <c r="BK1205" s="41"/>
      <c r="BL1205" s="41"/>
      <c r="BM1205" s="41"/>
      <c r="BN1205" s="41"/>
      <c r="BO1205" s="41"/>
      <c r="BP1205" s="41"/>
      <c r="BQ1205" s="41"/>
      <c r="BR1205" s="41"/>
      <c r="BS1205" s="41"/>
    </row>
    <row r="1206" spans="1:71" x14ac:dyDescent="0.2">
      <c r="A1206" s="40" t="str">
        <f t="shared" si="28"/>
        <v/>
      </c>
      <c r="B1206" s="40"/>
      <c r="C1206" s="40"/>
      <c r="D1206" s="41"/>
      <c r="E1206" s="41"/>
      <c r="F1206" s="41"/>
      <c r="G1206" s="41"/>
      <c r="H1206" s="41"/>
      <c r="I1206" s="41"/>
      <c r="J1206" s="41"/>
      <c r="K1206" s="41"/>
      <c r="L1206" s="41"/>
      <c r="M1206" s="41"/>
      <c r="N1206" s="41"/>
      <c r="O1206" s="41"/>
      <c r="P1206" s="41"/>
      <c r="Q1206" s="41"/>
      <c r="R1206" s="41"/>
      <c r="S1206" s="41"/>
      <c r="T1206" s="41"/>
      <c r="U1206" s="41"/>
      <c r="V1206" s="41"/>
      <c r="W1206" s="41"/>
      <c r="X1206" s="41"/>
      <c r="Y1206" s="41"/>
      <c r="Z1206" s="41"/>
      <c r="AA1206" s="41"/>
      <c r="AB1206" s="41"/>
      <c r="AC1206" s="41"/>
      <c r="AD1206" s="41"/>
      <c r="AE1206" s="41"/>
      <c r="AF1206" s="41"/>
      <c r="AG1206" s="41"/>
      <c r="AH1206" s="41"/>
      <c r="AI1206" s="41"/>
      <c r="AJ1206" s="41"/>
      <c r="AK1206" s="41"/>
      <c r="AL1206" s="41"/>
      <c r="AM1206" s="41"/>
      <c r="AN1206" s="41"/>
      <c r="AO1206" s="41"/>
      <c r="AP1206" s="41"/>
      <c r="AQ1206" s="41"/>
      <c r="AR1206" s="41"/>
      <c r="AS1206" s="41"/>
      <c r="AT1206" s="41"/>
      <c r="AU1206" s="41"/>
      <c r="AV1206" s="41"/>
      <c r="AW1206" s="41"/>
      <c r="AX1206" s="41"/>
      <c r="AY1206" s="41"/>
      <c r="AZ1206" s="41"/>
      <c r="BA1206" s="41"/>
      <c r="BB1206" s="41"/>
      <c r="BC1206" s="41"/>
      <c r="BD1206" s="41"/>
      <c r="BE1206" s="41"/>
      <c r="BF1206" s="41"/>
      <c r="BG1206" s="41"/>
      <c r="BH1206" s="41"/>
      <c r="BI1206" s="41"/>
      <c r="BJ1206" s="41"/>
      <c r="BK1206" s="41"/>
      <c r="BL1206" s="41"/>
      <c r="BM1206" s="41"/>
      <c r="BN1206" s="41"/>
      <c r="BO1206" s="41"/>
      <c r="BP1206" s="41"/>
      <c r="BQ1206" s="41"/>
      <c r="BR1206" s="41"/>
      <c r="BS1206" s="41"/>
    </row>
    <row r="1207" spans="1:71" x14ac:dyDescent="0.2">
      <c r="A1207" s="40" t="str">
        <f t="shared" si="28"/>
        <v/>
      </c>
      <c r="B1207" s="40"/>
      <c r="C1207" s="40"/>
      <c r="D1207" s="41"/>
      <c r="E1207" s="41"/>
      <c r="F1207" s="41"/>
      <c r="G1207" s="41"/>
      <c r="H1207" s="41"/>
      <c r="I1207" s="41"/>
      <c r="J1207" s="41"/>
      <c r="K1207" s="41"/>
      <c r="L1207" s="41"/>
      <c r="M1207" s="41"/>
      <c r="N1207" s="41"/>
      <c r="O1207" s="41"/>
      <c r="P1207" s="41"/>
      <c r="Q1207" s="41"/>
      <c r="R1207" s="41"/>
      <c r="S1207" s="41"/>
      <c r="T1207" s="41"/>
      <c r="U1207" s="41"/>
      <c r="V1207" s="41"/>
      <c r="W1207" s="41"/>
      <c r="X1207" s="41"/>
      <c r="Y1207" s="41"/>
      <c r="Z1207" s="41"/>
      <c r="AA1207" s="41"/>
      <c r="AB1207" s="41"/>
      <c r="AC1207" s="41"/>
      <c r="AD1207" s="41"/>
      <c r="AE1207" s="41"/>
      <c r="AF1207" s="41"/>
      <c r="AG1207" s="41"/>
      <c r="AH1207" s="41"/>
      <c r="AI1207" s="41"/>
      <c r="AJ1207" s="41"/>
      <c r="AK1207" s="41"/>
      <c r="AL1207" s="41"/>
      <c r="AM1207" s="41"/>
      <c r="AN1207" s="41"/>
      <c r="AO1207" s="41"/>
      <c r="AP1207" s="41"/>
      <c r="AQ1207" s="41"/>
      <c r="AR1207" s="41"/>
      <c r="AS1207" s="41"/>
      <c r="AT1207" s="41"/>
      <c r="AU1207" s="41"/>
      <c r="AV1207" s="41"/>
      <c r="AW1207" s="41"/>
      <c r="AX1207" s="41"/>
      <c r="AY1207" s="41"/>
      <c r="AZ1207" s="41"/>
      <c r="BA1207" s="41"/>
      <c r="BB1207" s="41"/>
      <c r="BC1207" s="41"/>
      <c r="BD1207" s="41"/>
      <c r="BE1207" s="41"/>
      <c r="BF1207" s="41"/>
      <c r="BG1207" s="41"/>
      <c r="BH1207" s="41"/>
      <c r="BI1207" s="41"/>
      <c r="BJ1207" s="41"/>
      <c r="BK1207" s="41"/>
      <c r="BL1207" s="41"/>
      <c r="BM1207" s="41"/>
      <c r="BN1207" s="41"/>
      <c r="BO1207" s="41"/>
      <c r="BP1207" s="41"/>
      <c r="BQ1207" s="41"/>
      <c r="BR1207" s="41"/>
      <c r="BS1207" s="41"/>
    </row>
    <row r="1208" spans="1:71" x14ac:dyDescent="0.2">
      <c r="A1208" s="40" t="str">
        <f t="shared" si="28"/>
        <v/>
      </c>
      <c r="B1208" s="40"/>
      <c r="C1208" s="40"/>
      <c r="D1208" s="41"/>
      <c r="E1208" s="41"/>
      <c r="F1208" s="41"/>
      <c r="G1208" s="41"/>
      <c r="H1208" s="41"/>
      <c r="I1208" s="41"/>
      <c r="J1208" s="41"/>
      <c r="K1208" s="41"/>
      <c r="L1208" s="41"/>
      <c r="M1208" s="41"/>
      <c r="N1208" s="41"/>
      <c r="O1208" s="41"/>
      <c r="P1208" s="41"/>
      <c r="Q1208" s="41"/>
      <c r="R1208" s="41"/>
      <c r="S1208" s="41"/>
      <c r="T1208" s="41"/>
      <c r="U1208" s="41"/>
      <c r="V1208" s="41"/>
      <c r="W1208" s="41"/>
      <c r="X1208" s="41"/>
      <c r="Y1208" s="41"/>
      <c r="Z1208" s="41"/>
      <c r="AA1208" s="41"/>
      <c r="AB1208" s="41"/>
      <c r="AC1208" s="41"/>
      <c r="AD1208" s="41"/>
      <c r="AE1208" s="41"/>
      <c r="AF1208" s="41"/>
      <c r="AG1208" s="41"/>
      <c r="AH1208" s="41"/>
      <c r="AI1208" s="41"/>
      <c r="AJ1208" s="41"/>
      <c r="AK1208" s="41"/>
      <c r="AL1208" s="41"/>
      <c r="AM1208" s="41"/>
      <c r="AN1208" s="41"/>
      <c r="AO1208" s="41"/>
      <c r="AP1208" s="41"/>
      <c r="AQ1208" s="41"/>
      <c r="AR1208" s="41"/>
      <c r="AS1208" s="41"/>
      <c r="AT1208" s="41"/>
      <c r="AU1208" s="41"/>
      <c r="AV1208" s="41"/>
      <c r="AW1208" s="41"/>
      <c r="AX1208" s="41"/>
      <c r="AY1208" s="41"/>
      <c r="AZ1208" s="41"/>
      <c r="BA1208" s="41"/>
      <c r="BB1208" s="41"/>
      <c r="BC1208" s="41"/>
      <c r="BD1208" s="41"/>
      <c r="BE1208" s="41"/>
      <c r="BF1208" s="41"/>
      <c r="BG1208" s="41"/>
      <c r="BH1208" s="41"/>
      <c r="BI1208" s="41"/>
      <c r="BJ1208" s="41"/>
      <c r="BK1208" s="41"/>
      <c r="BL1208" s="41"/>
      <c r="BM1208" s="41"/>
      <c r="BN1208" s="41"/>
      <c r="BO1208" s="41"/>
      <c r="BP1208" s="41"/>
      <c r="BQ1208" s="41"/>
      <c r="BR1208" s="41"/>
      <c r="BS1208" s="41"/>
    </row>
    <row r="1209" spans="1:71" x14ac:dyDescent="0.2">
      <c r="A1209" s="40" t="str">
        <f t="shared" si="28"/>
        <v/>
      </c>
      <c r="B1209" s="40"/>
      <c r="C1209" s="40"/>
      <c r="D1209" s="41"/>
      <c r="E1209" s="41"/>
      <c r="F1209" s="41"/>
      <c r="G1209" s="41"/>
      <c r="H1209" s="41"/>
      <c r="I1209" s="41"/>
      <c r="J1209" s="41"/>
      <c r="K1209" s="41"/>
      <c r="L1209" s="41"/>
      <c r="M1209" s="41"/>
      <c r="N1209" s="41"/>
      <c r="O1209" s="41"/>
      <c r="P1209" s="41"/>
      <c r="Q1209" s="41"/>
      <c r="R1209" s="41"/>
      <c r="S1209" s="41"/>
      <c r="T1209" s="41"/>
      <c r="U1209" s="41"/>
      <c r="V1209" s="41"/>
      <c r="W1209" s="41"/>
      <c r="X1209" s="41"/>
      <c r="Y1209" s="41"/>
      <c r="Z1209" s="41"/>
      <c r="AA1209" s="41"/>
      <c r="AB1209" s="41"/>
      <c r="AC1209" s="41"/>
      <c r="AD1209" s="41"/>
      <c r="AE1209" s="41"/>
      <c r="AF1209" s="41"/>
      <c r="AG1209" s="41"/>
      <c r="AH1209" s="41"/>
      <c r="AI1209" s="41"/>
      <c r="AJ1209" s="41"/>
      <c r="AK1209" s="41"/>
      <c r="AL1209" s="41"/>
      <c r="AM1209" s="41"/>
      <c r="AN1209" s="41"/>
      <c r="AO1209" s="41"/>
      <c r="AP1209" s="41"/>
      <c r="AQ1209" s="41"/>
      <c r="AR1209" s="41"/>
      <c r="AS1209" s="41"/>
      <c r="AT1209" s="41"/>
      <c r="AU1209" s="41"/>
      <c r="AV1209" s="41"/>
      <c r="AW1209" s="41"/>
      <c r="AX1209" s="41"/>
      <c r="AY1209" s="41"/>
      <c r="AZ1209" s="41"/>
      <c r="BA1209" s="41"/>
      <c r="BB1209" s="41"/>
      <c r="BC1209" s="41"/>
      <c r="BD1209" s="41"/>
      <c r="BE1209" s="41"/>
      <c r="BF1209" s="41"/>
      <c r="BG1209" s="41"/>
      <c r="BH1209" s="41"/>
      <c r="BI1209" s="41"/>
      <c r="BJ1209" s="41"/>
      <c r="BK1209" s="41"/>
      <c r="BL1209" s="41"/>
      <c r="BM1209" s="41"/>
      <c r="BN1209" s="41"/>
      <c r="BO1209" s="41"/>
      <c r="BP1209" s="41"/>
      <c r="BQ1209" s="41"/>
      <c r="BR1209" s="41"/>
      <c r="BS1209" s="41"/>
    </row>
    <row r="1210" spans="1:71" x14ac:dyDescent="0.2">
      <c r="A1210" s="40" t="str">
        <f t="shared" si="28"/>
        <v/>
      </c>
      <c r="B1210" s="40"/>
      <c r="C1210" s="40"/>
      <c r="D1210" s="41"/>
      <c r="E1210" s="41"/>
      <c r="F1210" s="41"/>
      <c r="G1210" s="41"/>
      <c r="H1210" s="41"/>
      <c r="I1210" s="41"/>
      <c r="J1210" s="41"/>
      <c r="K1210" s="41"/>
      <c r="L1210" s="41"/>
      <c r="M1210" s="41"/>
      <c r="N1210" s="41"/>
      <c r="O1210" s="41"/>
      <c r="P1210" s="41"/>
      <c r="Q1210" s="41"/>
      <c r="R1210" s="41"/>
      <c r="S1210" s="41"/>
      <c r="T1210" s="41"/>
      <c r="U1210" s="41"/>
      <c r="V1210" s="41"/>
      <c r="W1210" s="41"/>
      <c r="X1210" s="41"/>
      <c r="Y1210" s="41"/>
      <c r="Z1210" s="41"/>
      <c r="AA1210" s="41"/>
      <c r="AB1210" s="41"/>
      <c r="AC1210" s="41"/>
      <c r="AD1210" s="41"/>
      <c r="AE1210" s="41"/>
      <c r="AF1210" s="41"/>
      <c r="AG1210" s="41"/>
      <c r="AH1210" s="41"/>
      <c r="AI1210" s="41"/>
      <c r="AJ1210" s="41"/>
      <c r="AK1210" s="41"/>
      <c r="AL1210" s="41"/>
      <c r="AM1210" s="41"/>
      <c r="AN1210" s="41"/>
      <c r="AO1210" s="41"/>
      <c r="AP1210" s="41"/>
      <c r="AQ1210" s="41"/>
      <c r="AR1210" s="41"/>
      <c r="AS1210" s="41"/>
      <c r="AT1210" s="41"/>
      <c r="AU1210" s="41"/>
      <c r="AV1210" s="41"/>
      <c r="AW1210" s="41"/>
      <c r="AX1210" s="41"/>
      <c r="AY1210" s="41"/>
      <c r="AZ1210" s="41"/>
      <c r="BA1210" s="41"/>
      <c r="BB1210" s="41"/>
      <c r="BC1210" s="41"/>
      <c r="BD1210" s="41"/>
      <c r="BE1210" s="41"/>
      <c r="BF1210" s="41"/>
      <c r="BG1210" s="41"/>
      <c r="BH1210" s="41"/>
      <c r="BI1210" s="41"/>
      <c r="BJ1210" s="41"/>
      <c r="BK1210" s="41"/>
      <c r="BL1210" s="41"/>
      <c r="BM1210" s="41"/>
      <c r="BN1210" s="41"/>
      <c r="BO1210" s="41"/>
      <c r="BP1210" s="41"/>
      <c r="BQ1210" s="41"/>
      <c r="BR1210" s="41"/>
      <c r="BS1210" s="41"/>
    </row>
    <row r="1211" spans="1:71" x14ac:dyDescent="0.2">
      <c r="A1211" s="40" t="str">
        <f t="shared" si="28"/>
        <v/>
      </c>
      <c r="B1211" s="40"/>
      <c r="C1211" s="40"/>
      <c r="D1211" s="41"/>
      <c r="E1211" s="41"/>
      <c r="F1211" s="41"/>
      <c r="G1211" s="41"/>
      <c r="H1211" s="41"/>
      <c r="I1211" s="41"/>
      <c r="J1211" s="41"/>
      <c r="K1211" s="41"/>
      <c r="L1211" s="41"/>
      <c r="M1211" s="41"/>
      <c r="N1211" s="41"/>
      <c r="O1211" s="41"/>
      <c r="P1211" s="41"/>
      <c r="Q1211" s="41"/>
      <c r="R1211" s="41"/>
      <c r="S1211" s="41"/>
      <c r="T1211" s="41"/>
      <c r="U1211" s="41"/>
      <c r="V1211" s="41"/>
      <c r="W1211" s="41"/>
      <c r="X1211" s="41"/>
      <c r="Y1211" s="41"/>
      <c r="Z1211" s="41"/>
      <c r="AA1211" s="41"/>
      <c r="AB1211" s="41"/>
      <c r="AC1211" s="41"/>
      <c r="AD1211" s="41"/>
      <c r="AE1211" s="41"/>
      <c r="AF1211" s="41"/>
      <c r="AG1211" s="41"/>
      <c r="AH1211" s="41"/>
      <c r="AI1211" s="41"/>
      <c r="AJ1211" s="41"/>
      <c r="AK1211" s="41"/>
      <c r="AL1211" s="41"/>
      <c r="AM1211" s="41"/>
      <c r="AN1211" s="41"/>
      <c r="AO1211" s="41"/>
      <c r="AP1211" s="41"/>
      <c r="AQ1211" s="41"/>
      <c r="AR1211" s="41"/>
      <c r="AS1211" s="41"/>
      <c r="AT1211" s="41"/>
      <c r="AU1211" s="41"/>
      <c r="AV1211" s="41"/>
      <c r="AW1211" s="41"/>
      <c r="AX1211" s="41"/>
      <c r="AY1211" s="41"/>
      <c r="AZ1211" s="41"/>
      <c r="BA1211" s="41"/>
      <c r="BB1211" s="41"/>
      <c r="BC1211" s="41"/>
      <c r="BD1211" s="41"/>
      <c r="BE1211" s="41"/>
      <c r="BF1211" s="41"/>
      <c r="BG1211" s="41"/>
      <c r="BH1211" s="41"/>
      <c r="BI1211" s="41"/>
      <c r="BJ1211" s="41"/>
      <c r="BK1211" s="41"/>
      <c r="BL1211" s="41"/>
      <c r="BM1211" s="41"/>
      <c r="BN1211" s="41"/>
      <c r="BO1211" s="41"/>
      <c r="BP1211" s="41"/>
      <c r="BQ1211" s="41"/>
      <c r="BR1211" s="41"/>
      <c r="BS1211" s="41"/>
    </row>
    <row r="1212" spans="1:71" x14ac:dyDescent="0.2">
      <c r="A1212" s="40" t="str">
        <f t="shared" si="28"/>
        <v/>
      </c>
      <c r="B1212" s="40"/>
      <c r="C1212" s="40"/>
      <c r="D1212" s="41"/>
      <c r="E1212" s="41"/>
      <c r="F1212" s="41"/>
      <c r="G1212" s="41"/>
      <c r="H1212" s="41"/>
      <c r="I1212" s="41"/>
      <c r="J1212" s="41"/>
      <c r="K1212" s="41"/>
      <c r="L1212" s="41"/>
      <c r="M1212" s="41"/>
      <c r="N1212" s="41"/>
      <c r="O1212" s="41"/>
      <c r="P1212" s="41"/>
      <c r="Q1212" s="41"/>
      <c r="R1212" s="41"/>
      <c r="S1212" s="41"/>
      <c r="T1212" s="41"/>
      <c r="U1212" s="41"/>
      <c r="V1212" s="41"/>
      <c r="W1212" s="41"/>
      <c r="X1212" s="41"/>
      <c r="Y1212" s="41"/>
      <c r="Z1212" s="41"/>
      <c r="AA1212" s="41"/>
      <c r="AB1212" s="41"/>
      <c r="AC1212" s="41"/>
      <c r="AD1212" s="41"/>
      <c r="AE1212" s="41"/>
      <c r="AF1212" s="41"/>
      <c r="AG1212" s="41"/>
      <c r="AH1212" s="41"/>
      <c r="AI1212" s="41"/>
      <c r="AJ1212" s="41"/>
      <c r="AK1212" s="41"/>
      <c r="AL1212" s="41"/>
      <c r="AM1212" s="41"/>
      <c r="AN1212" s="41"/>
      <c r="AO1212" s="41"/>
      <c r="AP1212" s="41"/>
      <c r="AQ1212" s="41"/>
      <c r="AR1212" s="41"/>
      <c r="AS1212" s="41"/>
      <c r="AT1212" s="41"/>
      <c r="AU1212" s="41"/>
      <c r="AV1212" s="41"/>
      <c r="AW1212" s="41"/>
      <c r="AX1212" s="41"/>
      <c r="AY1212" s="41"/>
      <c r="AZ1212" s="41"/>
      <c r="BA1212" s="41"/>
      <c r="BB1212" s="41"/>
      <c r="BC1212" s="41"/>
      <c r="BD1212" s="41"/>
      <c r="BE1212" s="41"/>
      <c r="BF1212" s="41"/>
      <c r="BG1212" s="41"/>
      <c r="BH1212" s="41"/>
      <c r="BI1212" s="41"/>
      <c r="BJ1212" s="41"/>
      <c r="BK1212" s="41"/>
      <c r="BL1212" s="41"/>
      <c r="BM1212" s="41"/>
      <c r="BN1212" s="41"/>
      <c r="BO1212" s="41"/>
      <c r="BP1212" s="41"/>
      <c r="BQ1212" s="41"/>
      <c r="BR1212" s="41"/>
      <c r="BS1212" s="41"/>
    </row>
    <row r="1213" spans="1:71" x14ac:dyDescent="0.2">
      <c r="A1213" s="40" t="str">
        <f t="shared" ref="A1213:A1276" si="29">B1213&amp;C1213</f>
        <v/>
      </c>
      <c r="B1213" s="40"/>
      <c r="C1213" s="40"/>
      <c r="D1213" s="41"/>
      <c r="E1213" s="41"/>
      <c r="F1213" s="41"/>
      <c r="G1213" s="41"/>
      <c r="H1213" s="41"/>
      <c r="I1213" s="41"/>
      <c r="J1213" s="41"/>
      <c r="K1213" s="41"/>
      <c r="L1213" s="41"/>
      <c r="M1213" s="41"/>
      <c r="N1213" s="41"/>
      <c r="O1213" s="41"/>
      <c r="P1213" s="41"/>
      <c r="Q1213" s="41"/>
      <c r="R1213" s="41"/>
      <c r="S1213" s="41"/>
      <c r="T1213" s="41"/>
      <c r="U1213" s="41"/>
      <c r="V1213" s="41"/>
      <c r="W1213" s="41"/>
      <c r="X1213" s="41"/>
      <c r="Y1213" s="41"/>
      <c r="Z1213" s="41"/>
      <c r="AA1213" s="41"/>
      <c r="AB1213" s="41"/>
      <c r="AC1213" s="41"/>
      <c r="AD1213" s="41"/>
      <c r="AE1213" s="41"/>
      <c r="AF1213" s="41"/>
      <c r="AG1213" s="41"/>
      <c r="AH1213" s="41"/>
      <c r="AI1213" s="41"/>
      <c r="AJ1213" s="41"/>
      <c r="AK1213" s="41"/>
      <c r="AL1213" s="41"/>
      <c r="AM1213" s="41"/>
      <c r="AN1213" s="41"/>
      <c r="AO1213" s="41"/>
      <c r="AP1213" s="41"/>
      <c r="AQ1213" s="41"/>
      <c r="AR1213" s="41"/>
      <c r="AS1213" s="41"/>
      <c r="AT1213" s="41"/>
      <c r="AU1213" s="41"/>
      <c r="AV1213" s="41"/>
      <c r="AW1213" s="41"/>
      <c r="AX1213" s="41"/>
      <c r="AY1213" s="41"/>
      <c r="AZ1213" s="41"/>
      <c r="BA1213" s="41"/>
      <c r="BB1213" s="41"/>
      <c r="BC1213" s="41"/>
      <c r="BD1213" s="41"/>
      <c r="BE1213" s="41"/>
      <c r="BF1213" s="41"/>
      <c r="BG1213" s="41"/>
      <c r="BH1213" s="41"/>
      <c r="BI1213" s="41"/>
      <c r="BJ1213" s="41"/>
      <c r="BK1213" s="41"/>
      <c r="BL1213" s="41"/>
      <c r="BM1213" s="41"/>
      <c r="BN1213" s="41"/>
      <c r="BO1213" s="41"/>
      <c r="BP1213" s="41"/>
      <c r="BQ1213" s="41"/>
      <c r="BR1213" s="41"/>
      <c r="BS1213" s="41"/>
    </row>
    <row r="1214" spans="1:71" x14ac:dyDescent="0.2">
      <c r="A1214" s="40" t="str">
        <f t="shared" si="29"/>
        <v/>
      </c>
      <c r="B1214" s="40"/>
      <c r="C1214" s="40"/>
      <c r="D1214" s="41"/>
      <c r="E1214" s="41"/>
      <c r="F1214" s="41"/>
      <c r="G1214" s="41"/>
      <c r="H1214" s="41"/>
      <c r="I1214" s="41"/>
      <c r="J1214" s="41"/>
      <c r="K1214" s="41"/>
      <c r="L1214" s="41"/>
      <c r="M1214" s="41"/>
      <c r="N1214" s="41"/>
      <c r="O1214" s="41"/>
      <c r="P1214" s="41"/>
      <c r="Q1214" s="41"/>
      <c r="R1214" s="41"/>
      <c r="S1214" s="41"/>
      <c r="T1214" s="41"/>
      <c r="U1214" s="41"/>
      <c r="V1214" s="41"/>
      <c r="W1214" s="41"/>
      <c r="X1214" s="41"/>
      <c r="Y1214" s="41"/>
      <c r="Z1214" s="41"/>
      <c r="AA1214" s="41"/>
      <c r="AB1214" s="41"/>
      <c r="AC1214" s="41"/>
      <c r="AD1214" s="41"/>
      <c r="AE1214" s="41"/>
      <c r="AF1214" s="41"/>
      <c r="AG1214" s="41"/>
      <c r="AH1214" s="41"/>
      <c r="AI1214" s="41"/>
      <c r="AJ1214" s="41"/>
      <c r="AK1214" s="41"/>
      <c r="AL1214" s="41"/>
      <c r="AM1214" s="41"/>
      <c r="AN1214" s="41"/>
      <c r="AO1214" s="41"/>
      <c r="AP1214" s="41"/>
      <c r="AQ1214" s="41"/>
      <c r="AR1214" s="41"/>
      <c r="AS1214" s="41"/>
      <c r="AT1214" s="41"/>
      <c r="AU1214" s="41"/>
      <c r="AV1214" s="41"/>
      <c r="AW1214" s="41"/>
      <c r="AX1214" s="41"/>
      <c r="AY1214" s="41"/>
      <c r="AZ1214" s="41"/>
      <c r="BA1214" s="41"/>
      <c r="BB1214" s="41"/>
      <c r="BC1214" s="41"/>
      <c r="BD1214" s="41"/>
      <c r="BE1214" s="41"/>
      <c r="BF1214" s="41"/>
      <c r="BG1214" s="41"/>
      <c r="BH1214" s="41"/>
      <c r="BI1214" s="41"/>
      <c r="BJ1214" s="41"/>
      <c r="BK1214" s="41"/>
      <c r="BL1214" s="41"/>
      <c r="BM1214" s="41"/>
      <c r="BN1214" s="41"/>
      <c r="BO1214" s="41"/>
      <c r="BP1214" s="41"/>
      <c r="BQ1214" s="41"/>
      <c r="BR1214" s="41"/>
      <c r="BS1214" s="41"/>
    </row>
    <row r="1215" spans="1:71" x14ac:dyDescent="0.2">
      <c r="A1215" s="40" t="str">
        <f t="shared" si="29"/>
        <v/>
      </c>
      <c r="B1215" s="40"/>
      <c r="C1215" s="40"/>
      <c r="D1215" s="41"/>
      <c r="E1215" s="41"/>
      <c r="F1215" s="41"/>
      <c r="G1215" s="41"/>
      <c r="H1215" s="41"/>
      <c r="I1215" s="41"/>
      <c r="J1215" s="41"/>
      <c r="K1215" s="41"/>
      <c r="L1215" s="41"/>
      <c r="M1215" s="41"/>
      <c r="N1215" s="41"/>
      <c r="O1215" s="41"/>
      <c r="P1215" s="41"/>
      <c r="Q1215" s="41"/>
      <c r="R1215" s="41"/>
      <c r="S1215" s="41"/>
      <c r="T1215" s="41"/>
      <c r="U1215" s="41"/>
      <c r="V1215" s="41"/>
      <c r="W1215" s="41"/>
      <c r="X1215" s="41"/>
      <c r="Y1215" s="41"/>
      <c r="Z1215" s="41"/>
      <c r="AA1215" s="41"/>
      <c r="AB1215" s="41"/>
      <c r="AC1215" s="41"/>
      <c r="AD1215" s="41"/>
      <c r="AE1215" s="41"/>
      <c r="AF1215" s="41"/>
      <c r="AG1215" s="41"/>
      <c r="AH1215" s="41"/>
      <c r="AI1215" s="41"/>
      <c r="AJ1215" s="41"/>
      <c r="AK1215" s="41"/>
      <c r="AL1215" s="41"/>
      <c r="AM1215" s="41"/>
      <c r="AN1215" s="41"/>
      <c r="AO1215" s="41"/>
      <c r="AP1215" s="41"/>
      <c r="AQ1215" s="41"/>
      <c r="AR1215" s="41"/>
      <c r="AS1215" s="41"/>
      <c r="AT1215" s="41"/>
      <c r="AU1215" s="41"/>
      <c r="AV1215" s="41"/>
      <c r="AW1215" s="41"/>
      <c r="AX1215" s="41"/>
      <c r="AY1215" s="41"/>
      <c r="AZ1215" s="41"/>
      <c r="BA1215" s="41"/>
      <c r="BB1215" s="41"/>
      <c r="BC1215" s="41"/>
      <c r="BD1215" s="41"/>
      <c r="BE1215" s="41"/>
      <c r="BF1215" s="41"/>
      <c r="BG1215" s="41"/>
      <c r="BH1215" s="41"/>
      <c r="BI1215" s="41"/>
      <c r="BJ1215" s="41"/>
      <c r="BK1215" s="41"/>
      <c r="BL1215" s="41"/>
      <c r="BM1215" s="41"/>
      <c r="BN1215" s="41"/>
      <c r="BO1215" s="41"/>
      <c r="BP1215" s="41"/>
      <c r="BQ1215" s="41"/>
      <c r="BR1215" s="41"/>
      <c r="BS1215" s="41"/>
    </row>
    <row r="1216" spans="1:71" x14ac:dyDescent="0.2">
      <c r="A1216" s="40" t="str">
        <f t="shared" si="29"/>
        <v/>
      </c>
      <c r="B1216" s="40"/>
      <c r="C1216" s="40"/>
      <c r="D1216" s="41"/>
      <c r="E1216" s="41"/>
      <c r="F1216" s="41"/>
      <c r="G1216" s="41"/>
      <c r="H1216" s="41"/>
      <c r="I1216" s="41"/>
      <c r="J1216" s="41"/>
      <c r="K1216" s="41"/>
      <c r="L1216" s="41"/>
      <c r="M1216" s="41"/>
      <c r="N1216" s="41"/>
      <c r="O1216" s="41"/>
      <c r="P1216" s="41"/>
      <c r="Q1216" s="41"/>
      <c r="R1216" s="41"/>
      <c r="S1216" s="41"/>
      <c r="T1216" s="41"/>
      <c r="U1216" s="41"/>
      <c r="V1216" s="41"/>
      <c r="W1216" s="41"/>
      <c r="X1216" s="41"/>
      <c r="Y1216" s="41"/>
      <c r="Z1216" s="41"/>
      <c r="AA1216" s="41"/>
      <c r="AB1216" s="41"/>
      <c r="AC1216" s="41"/>
      <c r="AD1216" s="41"/>
      <c r="AE1216" s="41"/>
      <c r="AF1216" s="41"/>
      <c r="AG1216" s="41"/>
      <c r="AH1216" s="41"/>
      <c r="AI1216" s="41"/>
      <c r="AJ1216" s="41"/>
      <c r="AK1216" s="41"/>
      <c r="AL1216" s="41"/>
      <c r="AM1216" s="41"/>
      <c r="AN1216" s="41"/>
      <c r="AO1216" s="41"/>
      <c r="AP1216" s="41"/>
      <c r="AQ1216" s="41"/>
      <c r="AR1216" s="41"/>
      <c r="AS1216" s="41"/>
      <c r="AT1216" s="41"/>
      <c r="AU1216" s="41"/>
      <c r="AV1216" s="41"/>
      <c r="AW1216" s="41"/>
      <c r="AX1216" s="41"/>
      <c r="AY1216" s="41"/>
      <c r="AZ1216" s="41"/>
      <c r="BA1216" s="41"/>
      <c r="BB1216" s="41"/>
      <c r="BC1216" s="41"/>
      <c r="BD1216" s="41"/>
      <c r="BE1216" s="41"/>
      <c r="BF1216" s="41"/>
      <c r="BG1216" s="41"/>
      <c r="BH1216" s="41"/>
      <c r="BI1216" s="41"/>
      <c r="BJ1216" s="41"/>
      <c r="BK1216" s="41"/>
      <c r="BL1216" s="41"/>
      <c r="BM1216" s="41"/>
      <c r="BN1216" s="41"/>
      <c r="BO1216" s="41"/>
      <c r="BP1216" s="41"/>
      <c r="BQ1216" s="41"/>
      <c r="BR1216" s="41"/>
      <c r="BS1216" s="41"/>
    </row>
    <row r="1217" spans="1:71" x14ac:dyDescent="0.2">
      <c r="A1217" s="40" t="str">
        <f t="shared" si="29"/>
        <v/>
      </c>
      <c r="B1217" s="40"/>
      <c r="C1217" s="40"/>
      <c r="D1217" s="41"/>
      <c r="E1217" s="41"/>
      <c r="F1217" s="41"/>
      <c r="G1217" s="41"/>
      <c r="H1217" s="41"/>
      <c r="I1217" s="41"/>
      <c r="J1217" s="41"/>
      <c r="K1217" s="41"/>
      <c r="L1217" s="41"/>
      <c r="M1217" s="41"/>
      <c r="N1217" s="41"/>
      <c r="O1217" s="41"/>
      <c r="P1217" s="41"/>
      <c r="Q1217" s="41"/>
      <c r="R1217" s="41"/>
      <c r="S1217" s="41"/>
      <c r="T1217" s="41"/>
      <c r="U1217" s="41"/>
      <c r="V1217" s="41"/>
      <c r="W1217" s="41"/>
      <c r="X1217" s="41"/>
      <c r="Y1217" s="41"/>
      <c r="Z1217" s="41"/>
      <c r="AA1217" s="41"/>
      <c r="AB1217" s="41"/>
      <c r="AC1217" s="41"/>
      <c r="AD1217" s="41"/>
      <c r="AE1217" s="41"/>
      <c r="AF1217" s="41"/>
      <c r="AG1217" s="41"/>
      <c r="AH1217" s="41"/>
      <c r="AI1217" s="41"/>
      <c r="AJ1217" s="41"/>
      <c r="AK1217" s="41"/>
      <c r="AL1217" s="41"/>
      <c r="AM1217" s="41"/>
      <c r="AN1217" s="41"/>
      <c r="AO1217" s="41"/>
      <c r="AP1217" s="41"/>
      <c r="AQ1217" s="41"/>
      <c r="AR1217" s="41"/>
      <c r="AS1217" s="41"/>
      <c r="AT1217" s="41"/>
      <c r="AU1217" s="41"/>
      <c r="AV1217" s="41"/>
      <c r="AW1217" s="41"/>
      <c r="AX1217" s="41"/>
      <c r="AY1217" s="41"/>
      <c r="AZ1217" s="41"/>
      <c r="BA1217" s="41"/>
      <c r="BB1217" s="41"/>
      <c r="BC1217" s="41"/>
      <c r="BD1217" s="41"/>
      <c r="BE1217" s="41"/>
      <c r="BF1217" s="41"/>
      <c r="BG1217" s="41"/>
      <c r="BH1217" s="41"/>
      <c r="BI1217" s="41"/>
      <c r="BJ1217" s="41"/>
      <c r="BK1217" s="41"/>
      <c r="BL1217" s="41"/>
      <c r="BM1217" s="41"/>
      <c r="BN1217" s="41"/>
      <c r="BO1217" s="41"/>
      <c r="BP1217" s="41"/>
      <c r="BQ1217" s="41"/>
      <c r="BR1217" s="41"/>
      <c r="BS1217" s="41"/>
    </row>
    <row r="1218" spans="1:71" x14ac:dyDescent="0.2">
      <c r="A1218" s="40" t="str">
        <f t="shared" si="29"/>
        <v/>
      </c>
      <c r="B1218" s="40"/>
      <c r="C1218" s="40"/>
      <c r="D1218" s="41"/>
      <c r="E1218" s="41"/>
      <c r="F1218" s="41"/>
      <c r="G1218" s="41"/>
      <c r="H1218" s="41"/>
      <c r="I1218" s="41"/>
      <c r="J1218" s="41"/>
      <c r="K1218" s="41"/>
      <c r="L1218" s="41"/>
      <c r="M1218" s="41"/>
      <c r="N1218" s="41"/>
      <c r="O1218" s="41"/>
      <c r="P1218" s="41"/>
      <c r="Q1218" s="41"/>
      <c r="R1218" s="41"/>
      <c r="S1218" s="41"/>
      <c r="T1218" s="41"/>
      <c r="U1218" s="41"/>
      <c r="V1218" s="41"/>
      <c r="W1218" s="41"/>
      <c r="X1218" s="41"/>
      <c r="Y1218" s="41"/>
      <c r="Z1218" s="41"/>
      <c r="AA1218" s="41"/>
      <c r="AB1218" s="41"/>
      <c r="AC1218" s="41"/>
      <c r="AD1218" s="41"/>
      <c r="AE1218" s="41"/>
      <c r="AF1218" s="41"/>
      <c r="AG1218" s="41"/>
      <c r="AH1218" s="41"/>
      <c r="AI1218" s="41"/>
      <c r="AJ1218" s="41"/>
      <c r="AK1218" s="41"/>
      <c r="AL1218" s="41"/>
      <c r="AM1218" s="41"/>
      <c r="AN1218" s="41"/>
      <c r="AO1218" s="41"/>
      <c r="AP1218" s="41"/>
      <c r="AQ1218" s="41"/>
      <c r="AR1218" s="41"/>
      <c r="AS1218" s="41"/>
      <c r="AT1218" s="41"/>
      <c r="AU1218" s="41"/>
      <c r="AV1218" s="41"/>
      <c r="AW1218" s="41"/>
      <c r="AX1218" s="41"/>
      <c r="AY1218" s="41"/>
      <c r="AZ1218" s="41"/>
      <c r="BA1218" s="41"/>
      <c r="BB1218" s="41"/>
      <c r="BC1218" s="41"/>
      <c r="BD1218" s="41"/>
      <c r="BE1218" s="41"/>
      <c r="BF1218" s="41"/>
      <c r="BG1218" s="41"/>
      <c r="BH1218" s="41"/>
      <c r="BI1218" s="41"/>
      <c r="BJ1218" s="41"/>
      <c r="BK1218" s="41"/>
      <c r="BL1218" s="41"/>
      <c r="BM1218" s="41"/>
      <c r="BN1218" s="41"/>
      <c r="BO1218" s="41"/>
      <c r="BP1218" s="41"/>
      <c r="BQ1218" s="41"/>
      <c r="BR1218" s="41"/>
      <c r="BS1218" s="41"/>
    </row>
    <row r="1219" spans="1:71" x14ac:dyDescent="0.2">
      <c r="A1219" s="40" t="str">
        <f t="shared" si="29"/>
        <v/>
      </c>
      <c r="B1219" s="40"/>
      <c r="C1219" s="40"/>
      <c r="D1219" s="41"/>
      <c r="E1219" s="41"/>
      <c r="F1219" s="41"/>
      <c r="G1219" s="41"/>
      <c r="H1219" s="41"/>
      <c r="I1219" s="41"/>
      <c r="J1219" s="41"/>
      <c r="K1219" s="41"/>
      <c r="L1219" s="41"/>
      <c r="M1219" s="41"/>
      <c r="N1219" s="41"/>
      <c r="O1219" s="41"/>
      <c r="P1219" s="41"/>
      <c r="Q1219" s="41"/>
      <c r="R1219" s="41"/>
      <c r="S1219" s="41"/>
      <c r="T1219" s="41"/>
      <c r="U1219" s="41"/>
      <c r="V1219" s="41"/>
      <c r="W1219" s="41"/>
      <c r="X1219" s="41"/>
      <c r="Y1219" s="41"/>
      <c r="Z1219" s="41"/>
      <c r="AA1219" s="41"/>
      <c r="AB1219" s="41"/>
      <c r="AC1219" s="41"/>
      <c r="AD1219" s="41"/>
      <c r="AE1219" s="41"/>
      <c r="AF1219" s="41"/>
      <c r="AG1219" s="41"/>
      <c r="AH1219" s="41"/>
      <c r="AI1219" s="41"/>
      <c r="AJ1219" s="41"/>
      <c r="AK1219" s="41"/>
      <c r="AL1219" s="41"/>
      <c r="AM1219" s="41"/>
      <c r="AN1219" s="41"/>
      <c r="AO1219" s="41"/>
      <c r="AP1219" s="41"/>
      <c r="AQ1219" s="41"/>
      <c r="AR1219" s="41"/>
      <c r="AS1219" s="41"/>
      <c r="AT1219" s="41"/>
      <c r="AU1219" s="41"/>
      <c r="AV1219" s="41"/>
      <c r="AW1219" s="41"/>
      <c r="AX1219" s="41"/>
      <c r="AY1219" s="41"/>
      <c r="AZ1219" s="41"/>
      <c r="BA1219" s="41"/>
      <c r="BB1219" s="41"/>
      <c r="BC1219" s="41"/>
      <c r="BD1219" s="41"/>
      <c r="BE1219" s="41"/>
      <c r="BF1219" s="41"/>
      <c r="BG1219" s="41"/>
      <c r="BH1219" s="41"/>
      <c r="BI1219" s="41"/>
      <c r="BJ1219" s="41"/>
      <c r="BK1219" s="41"/>
      <c r="BL1219" s="41"/>
      <c r="BM1219" s="41"/>
      <c r="BN1219" s="41"/>
      <c r="BO1219" s="41"/>
      <c r="BP1219" s="41"/>
      <c r="BQ1219" s="41"/>
      <c r="BR1219" s="41"/>
      <c r="BS1219" s="41"/>
    </row>
    <row r="1220" spans="1:71" x14ac:dyDescent="0.2">
      <c r="A1220" s="40" t="str">
        <f t="shared" si="29"/>
        <v/>
      </c>
      <c r="B1220" s="40"/>
      <c r="C1220" s="40"/>
      <c r="D1220" s="41"/>
      <c r="E1220" s="41"/>
      <c r="F1220" s="41"/>
      <c r="G1220" s="41"/>
      <c r="H1220" s="41"/>
      <c r="I1220" s="41"/>
      <c r="J1220" s="41"/>
      <c r="K1220" s="41"/>
      <c r="L1220" s="41"/>
      <c r="M1220" s="41"/>
      <c r="N1220" s="41"/>
      <c r="O1220" s="41"/>
      <c r="P1220" s="41"/>
      <c r="Q1220" s="41"/>
      <c r="R1220" s="41"/>
      <c r="S1220" s="41"/>
      <c r="T1220" s="41"/>
      <c r="U1220" s="41"/>
      <c r="V1220" s="41"/>
      <c r="W1220" s="41"/>
      <c r="X1220" s="41"/>
      <c r="Y1220" s="41"/>
      <c r="Z1220" s="41"/>
      <c r="AA1220" s="41"/>
      <c r="AB1220" s="41"/>
      <c r="AC1220" s="41"/>
      <c r="AD1220" s="41"/>
      <c r="AE1220" s="41"/>
      <c r="AF1220" s="41"/>
      <c r="AG1220" s="41"/>
      <c r="AH1220" s="41"/>
      <c r="AI1220" s="41"/>
      <c r="AJ1220" s="41"/>
      <c r="AK1220" s="41"/>
      <c r="AL1220" s="41"/>
      <c r="AM1220" s="41"/>
      <c r="AN1220" s="41"/>
      <c r="AO1220" s="41"/>
      <c r="AP1220" s="41"/>
      <c r="AQ1220" s="41"/>
      <c r="AR1220" s="41"/>
      <c r="AS1220" s="41"/>
      <c r="AT1220" s="41"/>
      <c r="AU1220" s="41"/>
      <c r="AV1220" s="41"/>
      <c r="AW1220" s="41"/>
      <c r="AX1220" s="41"/>
      <c r="AY1220" s="41"/>
      <c r="AZ1220" s="41"/>
      <c r="BA1220" s="41"/>
      <c r="BB1220" s="41"/>
      <c r="BC1220" s="41"/>
      <c r="BD1220" s="41"/>
      <c r="BE1220" s="41"/>
      <c r="BF1220" s="41"/>
      <c r="BG1220" s="41"/>
      <c r="BH1220" s="41"/>
      <c r="BI1220" s="41"/>
      <c r="BJ1220" s="41"/>
      <c r="BK1220" s="41"/>
      <c r="BL1220" s="41"/>
      <c r="BM1220" s="41"/>
      <c r="BN1220" s="41"/>
      <c r="BO1220" s="41"/>
      <c r="BP1220" s="41"/>
      <c r="BQ1220" s="41"/>
      <c r="BR1220" s="41"/>
      <c r="BS1220" s="41"/>
    </row>
    <row r="1221" spans="1:71" x14ac:dyDescent="0.2">
      <c r="A1221" s="40" t="str">
        <f t="shared" si="29"/>
        <v/>
      </c>
      <c r="B1221" s="40"/>
      <c r="C1221" s="40"/>
      <c r="D1221" s="41"/>
      <c r="E1221" s="41"/>
      <c r="F1221" s="41"/>
      <c r="G1221" s="41"/>
      <c r="H1221" s="41"/>
      <c r="I1221" s="41"/>
      <c r="J1221" s="41"/>
      <c r="K1221" s="41"/>
      <c r="L1221" s="41"/>
      <c r="M1221" s="41"/>
      <c r="N1221" s="41"/>
      <c r="O1221" s="41"/>
      <c r="P1221" s="41"/>
      <c r="Q1221" s="41"/>
      <c r="R1221" s="41"/>
      <c r="S1221" s="41"/>
      <c r="T1221" s="41"/>
      <c r="U1221" s="41"/>
      <c r="V1221" s="41"/>
      <c r="W1221" s="41"/>
      <c r="X1221" s="41"/>
      <c r="Y1221" s="41"/>
      <c r="Z1221" s="41"/>
      <c r="AA1221" s="41"/>
      <c r="AB1221" s="41"/>
      <c r="AC1221" s="41"/>
      <c r="AD1221" s="41"/>
      <c r="AE1221" s="41"/>
      <c r="AF1221" s="41"/>
      <c r="AG1221" s="41"/>
      <c r="AH1221" s="41"/>
      <c r="AI1221" s="41"/>
      <c r="AJ1221" s="41"/>
      <c r="AK1221" s="41"/>
      <c r="AL1221" s="41"/>
      <c r="AM1221" s="41"/>
      <c r="AN1221" s="41"/>
      <c r="AO1221" s="41"/>
      <c r="AP1221" s="41"/>
      <c r="AQ1221" s="41"/>
      <c r="AR1221" s="41"/>
      <c r="AS1221" s="41"/>
      <c r="AT1221" s="41"/>
      <c r="AU1221" s="41"/>
      <c r="AV1221" s="41"/>
      <c r="AW1221" s="41"/>
      <c r="AX1221" s="41"/>
      <c r="AY1221" s="41"/>
      <c r="AZ1221" s="41"/>
      <c r="BA1221" s="41"/>
      <c r="BB1221" s="41"/>
      <c r="BC1221" s="41"/>
      <c r="BD1221" s="41"/>
      <c r="BE1221" s="41"/>
      <c r="BF1221" s="41"/>
      <c r="BG1221" s="41"/>
      <c r="BH1221" s="41"/>
      <c r="BI1221" s="41"/>
      <c r="BJ1221" s="41"/>
      <c r="BK1221" s="41"/>
      <c r="BL1221" s="41"/>
      <c r="BM1221" s="41"/>
      <c r="BN1221" s="41"/>
      <c r="BO1221" s="41"/>
      <c r="BP1221" s="41"/>
      <c r="BQ1221" s="41"/>
      <c r="BR1221" s="41"/>
      <c r="BS1221" s="41"/>
    </row>
    <row r="1222" spans="1:71" x14ac:dyDescent="0.2">
      <c r="A1222" s="40" t="str">
        <f t="shared" si="29"/>
        <v/>
      </c>
      <c r="B1222" s="40"/>
      <c r="C1222" s="40"/>
      <c r="D1222" s="41"/>
      <c r="E1222" s="41"/>
      <c r="F1222" s="41"/>
      <c r="G1222" s="41"/>
      <c r="H1222" s="41"/>
      <c r="I1222" s="41"/>
      <c r="J1222" s="41"/>
      <c r="K1222" s="41"/>
      <c r="L1222" s="41"/>
      <c r="M1222" s="41"/>
      <c r="N1222" s="41"/>
      <c r="O1222" s="41"/>
      <c r="P1222" s="41"/>
      <c r="Q1222" s="41"/>
      <c r="R1222" s="41"/>
      <c r="S1222" s="41"/>
      <c r="T1222" s="41"/>
      <c r="U1222" s="41"/>
      <c r="V1222" s="41"/>
      <c r="W1222" s="41"/>
      <c r="X1222" s="41"/>
      <c r="Y1222" s="41"/>
      <c r="Z1222" s="41"/>
      <c r="AA1222" s="41"/>
      <c r="AB1222" s="41"/>
      <c r="AC1222" s="41"/>
      <c r="AD1222" s="41"/>
      <c r="AE1222" s="41"/>
      <c r="AF1222" s="41"/>
      <c r="AG1222" s="41"/>
      <c r="AH1222" s="41"/>
      <c r="AI1222" s="41"/>
      <c r="AJ1222" s="41"/>
      <c r="AK1222" s="41"/>
      <c r="AL1222" s="41"/>
      <c r="AM1222" s="41"/>
      <c r="AN1222" s="41"/>
      <c r="AO1222" s="41"/>
      <c r="AP1222" s="41"/>
      <c r="AQ1222" s="41"/>
      <c r="AR1222" s="41"/>
      <c r="AS1222" s="41"/>
      <c r="AT1222" s="41"/>
      <c r="AU1222" s="41"/>
      <c r="AV1222" s="41"/>
      <c r="AW1222" s="41"/>
      <c r="AX1222" s="41"/>
      <c r="AY1222" s="41"/>
      <c r="AZ1222" s="41"/>
      <c r="BA1222" s="41"/>
      <c r="BB1222" s="41"/>
      <c r="BC1222" s="41"/>
      <c r="BD1222" s="41"/>
      <c r="BE1222" s="41"/>
      <c r="BF1222" s="41"/>
      <c r="BG1222" s="41"/>
      <c r="BH1222" s="41"/>
      <c r="BI1222" s="41"/>
      <c r="BJ1222" s="41"/>
      <c r="BK1222" s="41"/>
      <c r="BL1222" s="41"/>
      <c r="BM1222" s="41"/>
      <c r="BN1222" s="41"/>
      <c r="BO1222" s="41"/>
      <c r="BP1222" s="41"/>
      <c r="BQ1222" s="41"/>
      <c r="BR1222" s="41"/>
      <c r="BS1222" s="41"/>
    </row>
    <row r="1223" spans="1:71" x14ac:dyDescent="0.2">
      <c r="A1223" s="40" t="str">
        <f t="shared" si="29"/>
        <v/>
      </c>
      <c r="B1223" s="40"/>
      <c r="C1223" s="40"/>
      <c r="D1223" s="41"/>
      <c r="E1223" s="41"/>
      <c r="F1223" s="41"/>
      <c r="G1223" s="41"/>
      <c r="H1223" s="41"/>
      <c r="I1223" s="41"/>
      <c r="J1223" s="41"/>
      <c r="K1223" s="41"/>
      <c r="L1223" s="41"/>
      <c r="M1223" s="41"/>
      <c r="N1223" s="41"/>
      <c r="O1223" s="41"/>
      <c r="P1223" s="41"/>
      <c r="Q1223" s="41"/>
      <c r="R1223" s="41"/>
      <c r="S1223" s="41"/>
      <c r="T1223" s="41"/>
      <c r="U1223" s="41"/>
      <c r="V1223" s="41"/>
      <c r="W1223" s="41"/>
      <c r="X1223" s="41"/>
      <c r="Y1223" s="41"/>
      <c r="Z1223" s="41"/>
      <c r="AA1223" s="41"/>
      <c r="AB1223" s="41"/>
      <c r="AC1223" s="41"/>
      <c r="AD1223" s="41"/>
      <c r="AE1223" s="41"/>
      <c r="AF1223" s="41"/>
      <c r="AG1223" s="41"/>
      <c r="AH1223" s="41"/>
      <c r="AI1223" s="41"/>
      <c r="AJ1223" s="41"/>
      <c r="AK1223" s="41"/>
      <c r="AL1223" s="41"/>
      <c r="AM1223" s="41"/>
      <c r="AN1223" s="41"/>
      <c r="AO1223" s="41"/>
      <c r="AP1223" s="41"/>
      <c r="AQ1223" s="41"/>
      <c r="AR1223" s="41"/>
      <c r="AS1223" s="41"/>
      <c r="AT1223" s="41"/>
      <c r="AU1223" s="41"/>
      <c r="AV1223" s="41"/>
      <c r="AW1223" s="41"/>
      <c r="AX1223" s="41"/>
      <c r="AY1223" s="41"/>
      <c r="AZ1223" s="41"/>
      <c r="BA1223" s="41"/>
      <c r="BB1223" s="41"/>
      <c r="BC1223" s="41"/>
      <c r="BD1223" s="41"/>
      <c r="BE1223" s="41"/>
      <c r="BF1223" s="41"/>
      <c r="BG1223" s="41"/>
      <c r="BH1223" s="41"/>
      <c r="BI1223" s="41"/>
      <c r="BJ1223" s="41"/>
      <c r="BK1223" s="41"/>
      <c r="BL1223" s="41"/>
      <c r="BM1223" s="41"/>
      <c r="BN1223" s="41"/>
      <c r="BO1223" s="41"/>
      <c r="BP1223" s="41"/>
      <c r="BQ1223" s="41"/>
      <c r="BR1223" s="41"/>
      <c r="BS1223" s="41"/>
    </row>
    <row r="1224" spans="1:71" x14ac:dyDescent="0.2">
      <c r="A1224" s="40" t="str">
        <f t="shared" si="29"/>
        <v/>
      </c>
      <c r="B1224" s="40"/>
      <c r="C1224" s="40"/>
      <c r="D1224" s="41"/>
      <c r="E1224" s="41"/>
      <c r="F1224" s="41"/>
      <c r="G1224" s="41"/>
      <c r="H1224" s="41"/>
      <c r="I1224" s="41"/>
      <c r="J1224" s="41"/>
      <c r="K1224" s="41"/>
      <c r="L1224" s="41"/>
      <c r="M1224" s="41"/>
      <c r="N1224" s="41"/>
      <c r="O1224" s="41"/>
      <c r="P1224" s="41"/>
      <c r="Q1224" s="41"/>
      <c r="R1224" s="41"/>
      <c r="S1224" s="41"/>
      <c r="T1224" s="41"/>
      <c r="U1224" s="41"/>
      <c r="V1224" s="41"/>
      <c r="W1224" s="41"/>
      <c r="X1224" s="41"/>
      <c r="Y1224" s="41"/>
      <c r="Z1224" s="41"/>
      <c r="AA1224" s="41"/>
      <c r="AB1224" s="41"/>
      <c r="AC1224" s="41"/>
      <c r="AD1224" s="41"/>
      <c r="AE1224" s="41"/>
      <c r="AF1224" s="41"/>
      <c r="AG1224" s="41"/>
      <c r="AH1224" s="41"/>
      <c r="AI1224" s="41"/>
      <c r="AJ1224" s="41"/>
      <c r="AK1224" s="41"/>
      <c r="AL1224" s="41"/>
      <c r="AM1224" s="41"/>
      <c r="AN1224" s="41"/>
      <c r="AO1224" s="41"/>
      <c r="AP1224" s="41"/>
      <c r="AQ1224" s="41"/>
      <c r="AR1224" s="41"/>
      <c r="AS1224" s="41"/>
      <c r="AT1224" s="41"/>
      <c r="AU1224" s="41"/>
      <c r="AV1224" s="41"/>
      <c r="AW1224" s="41"/>
      <c r="AX1224" s="41"/>
      <c r="AY1224" s="41"/>
      <c r="AZ1224" s="41"/>
      <c r="BA1224" s="41"/>
      <c r="BB1224" s="41"/>
      <c r="BC1224" s="41"/>
      <c r="BD1224" s="41"/>
      <c r="BE1224" s="41"/>
      <c r="BF1224" s="41"/>
      <c r="BG1224" s="41"/>
      <c r="BH1224" s="41"/>
      <c r="BI1224" s="41"/>
      <c r="BJ1224" s="41"/>
      <c r="BK1224" s="41"/>
      <c r="BL1224" s="41"/>
      <c r="BM1224" s="41"/>
      <c r="BN1224" s="41"/>
      <c r="BO1224" s="41"/>
      <c r="BP1224" s="41"/>
      <c r="BQ1224" s="41"/>
      <c r="BR1224" s="41"/>
      <c r="BS1224" s="41"/>
    </row>
    <row r="1225" spans="1:71" x14ac:dyDescent="0.2">
      <c r="A1225" s="40" t="str">
        <f t="shared" si="29"/>
        <v/>
      </c>
      <c r="B1225" s="40"/>
      <c r="C1225" s="40"/>
      <c r="D1225" s="41"/>
      <c r="E1225" s="41"/>
      <c r="F1225" s="41"/>
      <c r="G1225" s="41"/>
      <c r="H1225" s="41"/>
      <c r="I1225" s="41"/>
      <c r="J1225" s="41"/>
      <c r="K1225" s="41"/>
      <c r="L1225" s="41"/>
      <c r="M1225" s="41"/>
      <c r="N1225" s="41"/>
      <c r="O1225" s="41"/>
      <c r="P1225" s="41"/>
      <c r="Q1225" s="41"/>
      <c r="R1225" s="41"/>
      <c r="S1225" s="41"/>
      <c r="T1225" s="41"/>
      <c r="U1225" s="41"/>
      <c r="V1225" s="41"/>
      <c r="W1225" s="41"/>
      <c r="X1225" s="41"/>
      <c r="Y1225" s="41"/>
      <c r="Z1225" s="41"/>
      <c r="AA1225" s="41"/>
      <c r="AB1225" s="41"/>
      <c r="AC1225" s="41"/>
      <c r="AD1225" s="41"/>
      <c r="AE1225" s="41"/>
      <c r="AF1225" s="41"/>
      <c r="AG1225" s="41"/>
      <c r="AH1225" s="41"/>
      <c r="AI1225" s="41"/>
      <c r="AJ1225" s="41"/>
      <c r="AK1225" s="41"/>
      <c r="AL1225" s="41"/>
      <c r="AM1225" s="41"/>
      <c r="AN1225" s="41"/>
      <c r="AO1225" s="41"/>
      <c r="AP1225" s="41"/>
      <c r="AQ1225" s="41"/>
      <c r="AR1225" s="41"/>
      <c r="AS1225" s="41"/>
      <c r="AT1225" s="41"/>
      <c r="AU1225" s="41"/>
      <c r="AV1225" s="41"/>
      <c r="AW1225" s="41"/>
      <c r="AX1225" s="41"/>
      <c r="AY1225" s="41"/>
      <c r="AZ1225" s="41"/>
      <c r="BA1225" s="41"/>
      <c r="BB1225" s="41"/>
      <c r="BC1225" s="41"/>
      <c r="BD1225" s="41"/>
      <c r="BE1225" s="41"/>
      <c r="BF1225" s="41"/>
      <c r="BG1225" s="41"/>
      <c r="BH1225" s="41"/>
      <c r="BI1225" s="41"/>
      <c r="BJ1225" s="41"/>
      <c r="BK1225" s="41"/>
      <c r="BL1225" s="41"/>
      <c r="BM1225" s="41"/>
      <c r="BN1225" s="41"/>
      <c r="BO1225" s="41"/>
      <c r="BP1225" s="41"/>
      <c r="BQ1225" s="41"/>
      <c r="BR1225" s="41"/>
      <c r="BS1225" s="41"/>
    </row>
    <row r="1226" spans="1:71" x14ac:dyDescent="0.2">
      <c r="A1226" s="40" t="str">
        <f t="shared" si="29"/>
        <v/>
      </c>
      <c r="B1226" s="40"/>
      <c r="C1226" s="40"/>
      <c r="D1226" s="41"/>
      <c r="E1226" s="41"/>
      <c r="F1226" s="41"/>
      <c r="G1226" s="41"/>
      <c r="H1226" s="41"/>
      <c r="I1226" s="41"/>
      <c r="J1226" s="41"/>
      <c r="K1226" s="41"/>
      <c r="L1226" s="41"/>
      <c r="M1226" s="41"/>
      <c r="N1226" s="41"/>
      <c r="O1226" s="41"/>
      <c r="P1226" s="41"/>
      <c r="Q1226" s="41"/>
      <c r="R1226" s="41"/>
      <c r="S1226" s="41"/>
      <c r="T1226" s="41"/>
      <c r="U1226" s="41"/>
      <c r="V1226" s="41"/>
      <c r="W1226" s="41"/>
      <c r="X1226" s="41"/>
      <c r="Y1226" s="41"/>
      <c r="Z1226" s="41"/>
      <c r="AA1226" s="41"/>
      <c r="AB1226" s="41"/>
      <c r="AC1226" s="41"/>
      <c r="AD1226" s="41"/>
      <c r="AE1226" s="41"/>
      <c r="AF1226" s="41"/>
      <c r="AG1226" s="41"/>
      <c r="AH1226" s="41"/>
      <c r="AI1226" s="41"/>
      <c r="AJ1226" s="41"/>
      <c r="AK1226" s="41"/>
      <c r="AL1226" s="41"/>
      <c r="AM1226" s="41"/>
      <c r="AN1226" s="41"/>
      <c r="AO1226" s="41"/>
      <c r="AP1226" s="41"/>
      <c r="AQ1226" s="41"/>
      <c r="AR1226" s="41"/>
      <c r="AS1226" s="41"/>
      <c r="AT1226" s="41"/>
      <c r="AU1226" s="41"/>
      <c r="AV1226" s="41"/>
      <c r="AW1226" s="41"/>
      <c r="AX1226" s="41"/>
      <c r="AY1226" s="41"/>
      <c r="AZ1226" s="41"/>
      <c r="BA1226" s="41"/>
      <c r="BB1226" s="41"/>
      <c r="BC1226" s="41"/>
      <c r="BD1226" s="41"/>
      <c r="BE1226" s="41"/>
      <c r="BF1226" s="41"/>
      <c r="BG1226" s="41"/>
      <c r="BH1226" s="41"/>
      <c r="BI1226" s="41"/>
      <c r="BJ1226" s="41"/>
      <c r="BK1226" s="41"/>
      <c r="BL1226" s="41"/>
      <c r="BM1226" s="41"/>
      <c r="BN1226" s="41"/>
      <c r="BO1226" s="41"/>
      <c r="BP1226" s="41"/>
      <c r="BQ1226" s="41"/>
      <c r="BR1226" s="41"/>
      <c r="BS1226" s="41"/>
    </row>
    <row r="1227" spans="1:71" x14ac:dyDescent="0.2">
      <c r="A1227" s="40" t="str">
        <f t="shared" si="29"/>
        <v/>
      </c>
      <c r="B1227" s="40"/>
      <c r="C1227" s="40"/>
      <c r="D1227" s="41"/>
      <c r="E1227" s="41"/>
      <c r="F1227" s="41"/>
      <c r="G1227" s="41"/>
      <c r="H1227" s="41"/>
      <c r="I1227" s="41"/>
      <c r="J1227" s="41"/>
      <c r="K1227" s="41"/>
      <c r="L1227" s="41"/>
      <c r="M1227" s="41"/>
      <c r="N1227" s="41"/>
      <c r="O1227" s="41"/>
      <c r="P1227" s="41"/>
      <c r="Q1227" s="41"/>
      <c r="R1227" s="41"/>
      <c r="S1227" s="41"/>
      <c r="T1227" s="41"/>
      <c r="U1227" s="41"/>
      <c r="V1227" s="41"/>
      <c r="W1227" s="41"/>
      <c r="X1227" s="41"/>
      <c r="Y1227" s="41"/>
      <c r="Z1227" s="41"/>
      <c r="AA1227" s="41"/>
      <c r="AB1227" s="41"/>
      <c r="AC1227" s="41"/>
      <c r="AD1227" s="41"/>
      <c r="AE1227" s="41"/>
      <c r="AF1227" s="41"/>
      <c r="AG1227" s="41"/>
      <c r="AH1227" s="41"/>
      <c r="AI1227" s="41"/>
      <c r="AJ1227" s="41"/>
      <c r="AK1227" s="41"/>
      <c r="AL1227" s="41"/>
      <c r="AM1227" s="41"/>
      <c r="AN1227" s="41"/>
      <c r="AO1227" s="41"/>
      <c r="AP1227" s="41"/>
      <c r="AQ1227" s="41"/>
      <c r="AR1227" s="41"/>
      <c r="AS1227" s="41"/>
      <c r="AT1227" s="41"/>
      <c r="AU1227" s="41"/>
      <c r="AV1227" s="41"/>
      <c r="AW1227" s="41"/>
      <c r="AX1227" s="41"/>
      <c r="AY1227" s="41"/>
      <c r="AZ1227" s="41"/>
      <c r="BA1227" s="41"/>
      <c r="BB1227" s="41"/>
      <c r="BC1227" s="41"/>
      <c r="BD1227" s="41"/>
      <c r="BE1227" s="41"/>
      <c r="BF1227" s="41"/>
      <c r="BG1227" s="41"/>
      <c r="BH1227" s="41"/>
      <c r="BI1227" s="41"/>
      <c r="BJ1227" s="41"/>
      <c r="BK1227" s="41"/>
      <c r="BL1227" s="41"/>
      <c r="BM1227" s="41"/>
      <c r="BN1227" s="41"/>
      <c r="BO1227" s="41"/>
      <c r="BP1227" s="41"/>
      <c r="BQ1227" s="41"/>
      <c r="BR1227" s="41"/>
      <c r="BS1227" s="41"/>
    </row>
    <row r="1228" spans="1:71" x14ac:dyDescent="0.2">
      <c r="A1228" s="40" t="str">
        <f t="shared" si="29"/>
        <v/>
      </c>
      <c r="B1228" s="40"/>
      <c r="C1228" s="40"/>
      <c r="D1228" s="41"/>
      <c r="E1228" s="41"/>
      <c r="F1228" s="41"/>
      <c r="G1228" s="41"/>
      <c r="H1228" s="41"/>
      <c r="I1228" s="41"/>
      <c r="J1228" s="41"/>
      <c r="K1228" s="41"/>
      <c r="L1228" s="41"/>
      <c r="M1228" s="41"/>
      <c r="N1228" s="41"/>
      <c r="O1228" s="41"/>
      <c r="P1228" s="41"/>
      <c r="Q1228" s="41"/>
      <c r="R1228" s="41"/>
      <c r="S1228" s="41"/>
      <c r="T1228" s="41"/>
      <c r="U1228" s="41"/>
      <c r="V1228" s="41"/>
      <c r="W1228" s="41"/>
      <c r="X1228" s="41"/>
      <c r="Y1228" s="41"/>
      <c r="Z1228" s="41"/>
      <c r="AA1228" s="41"/>
      <c r="AB1228" s="41"/>
      <c r="AC1228" s="41"/>
      <c r="AD1228" s="41"/>
      <c r="AE1228" s="41"/>
      <c r="AF1228" s="41"/>
      <c r="AG1228" s="41"/>
      <c r="AH1228" s="41"/>
      <c r="AI1228" s="41"/>
      <c r="AJ1228" s="41"/>
      <c r="AK1228" s="41"/>
      <c r="AL1228" s="41"/>
      <c r="AM1228" s="41"/>
      <c r="AN1228" s="41"/>
      <c r="AO1228" s="41"/>
      <c r="AP1228" s="41"/>
      <c r="AQ1228" s="41"/>
      <c r="AR1228" s="41"/>
      <c r="AS1228" s="41"/>
      <c r="AT1228" s="41"/>
      <c r="AU1228" s="41"/>
      <c r="AV1228" s="41"/>
      <c r="AW1228" s="41"/>
      <c r="AX1228" s="41"/>
      <c r="AY1228" s="41"/>
      <c r="AZ1228" s="41"/>
      <c r="BA1228" s="41"/>
      <c r="BB1228" s="41"/>
      <c r="BC1228" s="41"/>
      <c r="BD1228" s="41"/>
      <c r="BE1228" s="41"/>
      <c r="BF1228" s="41"/>
      <c r="BG1228" s="41"/>
      <c r="BH1228" s="41"/>
      <c r="BI1228" s="41"/>
      <c r="BJ1228" s="41"/>
      <c r="BK1228" s="41"/>
      <c r="BL1228" s="41"/>
      <c r="BM1228" s="41"/>
      <c r="BN1228" s="41"/>
      <c r="BO1228" s="41"/>
      <c r="BP1228" s="41"/>
      <c r="BQ1228" s="41"/>
      <c r="BR1228" s="41"/>
      <c r="BS1228" s="41"/>
    </row>
    <row r="1229" spans="1:71" x14ac:dyDescent="0.2">
      <c r="A1229" s="40" t="str">
        <f t="shared" si="29"/>
        <v/>
      </c>
      <c r="B1229" s="40"/>
      <c r="C1229" s="40"/>
      <c r="D1229" s="41"/>
      <c r="E1229" s="41"/>
      <c r="F1229" s="41"/>
      <c r="G1229" s="41"/>
      <c r="H1229" s="41"/>
      <c r="I1229" s="41"/>
      <c r="J1229" s="41"/>
      <c r="K1229" s="41"/>
      <c r="L1229" s="41"/>
      <c r="M1229" s="41"/>
      <c r="N1229" s="41"/>
      <c r="O1229" s="41"/>
      <c r="P1229" s="41"/>
      <c r="Q1229" s="41"/>
      <c r="R1229" s="41"/>
      <c r="S1229" s="41"/>
      <c r="T1229" s="41"/>
      <c r="U1229" s="41"/>
      <c r="V1229" s="41"/>
      <c r="W1229" s="41"/>
      <c r="X1229" s="41"/>
      <c r="Y1229" s="41"/>
      <c r="Z1229" s="41"/>
      <c r="AA1229" s="41"/>
      <c r="AB1229" s="41"/>
      <c r="AC1229" s="41"/>
      <c r="AD1229" s="41"/>
      <c r="AE1229" s="41"/>
      <c r="AF1229" s="41"/>
      <c r="AG1229" s="41"/>
      <c r="AH1229" s="41"/>
      <c r="AI1229" s="41"/>
      <c r="AJ1229" s="41"/>
      <c r="AK1229" s="41"/>
      <c r="AL1229" s="41"/>
      <c r="AM1229" s="41"/>
      <c r="AN1229" s="41"/>
      <c r="AO1229" s="41"/>
      <c r="AP1229" s="41"/>
      <c r="AQ1229" s="41"/>
      <c r="AR1229" s="41"/>
      <c r="AS1229" s="41"/>
      <c r="AT1229" s="41"/>
      <c r="AU1229" s="41"/>
      <c r="AV1229" s="41"/>
      <c r="AW1229" s="41"/>
      <c r="AX1229" s="41"/>
      <c r="AY1229" s="41"/>
      <c r="AZ1229" s="41"/>
      <c r="BA1229" s="41"/>
      <c r="BB1229" s="41"/>
      <c r="BC1229" s="41"/>
      <c r="BD1229" s="41"/>
      <c r="BE1229" s="41"/>
      <c r="BF1229" s="41"/>
      <c r="BG1229" s="41"/>
      <c r="BH1229" s="41"/>
      <c r="BI1229" s="41"/>
      <c r="BJ1229" s="41"/>
      <c r="BK1229" s="41"/>
      <c r="BL1229" s="41"/>
      <c r="BM1229" s="41"/>
      <c r="BN1229" s="41"/>
      <c r="BO1229" s="41"/>
      <c r="BP1229" s="41"/>
      <c r="BQ1229" s="41"/>
      <c r="BR1229" s="41"/>
      <c r="BS1229" s="41"/>
    </row>
    <row r="1230" spans="1:71" x14ac:dyDescent="0.2">
      <c r="A1230" s="40" t="str">
        <f t="shared" si="29"/>
        <v/>
      </c>
      <c r="B1230" s="40"/>
      <c r="C1230" s="40"/>
      <c r="D1230" s="41"/>
      <c r="E1230" s="41"/>
      <c r="F1230" s="41"/>
      <c r="G1230" s="41"/>
      <c r="H1230" s="41"/>
      <c r="I1230" s="41"/>
      <c r="J1230" s="41"/>
      <c r="K1230" s="41"/>
      <c r="L1230" s="41"/>
      <c r="M1230" s="41"/>
      <c r="N1230" s="41"/>
      <c r="O1230" s="41"/>
      <c r="P1230" s="41"/>
      <c r="Q1230" s="41"/>
      <c r="R1230" s="41"/>
      <c r="S1230" s="41"/>
      <c r="T1230" s="41"/>
      <c r="U1230" s="41"/>
      <c r="V1230" s="41"/>
      <c r="W1230" s="41"/>
      <c r="X1230" s="41"/>
      <c r="Y1230" s="41"/>
      <c r="Z1230" s="41"/>
      <c r="AA1230" s="41"/>
      <c r="AB1230" s="41"/>
      <c r="AC1230" s="41"/>
      <c r="AD1230" s="41"/>
      <c r="AE1230" s="41"/>
      <c r="AF1230" s="41"/>
      <c r="AG1230" s="41"/>
      <c r="AH1230" s="41"/>
      <c r="AI1230" s="41"/>
      <c r="AJ1230" s="41"/>
      <c r="AK1230" s="41"/>
      <c r="AL1230" s="41"/>
      <c r="AM1230" s="41"/>
      <c r="AN1230" s="41"/>
      <c r="AO1230" s="41"/>
      <c r="AP1230" s="41"/>
      <c r="AQ1230" s="41"/>
      <c r="AR1230" s="41"/>
      <c r="AS1230" s="41"/>
      <c r="AT1230" s="41"/>
      <c r="AU1230" s="41"/>
      <c r="AV1230" s="41"/>
      <c r="AW1230" s="41"/>
      <c r="AX1230" s="41"/>
      <c r="AY1230" s="41"/>
      <c r="AZ1230" s="41"/>
      <c r="BA1230" s="41"/>
      <c r="BB1230" s="41"/>
      <c r="BC1230" s="41"/>
      <c r="BD1230" s="41"/>
      <c r="BE1230" s="41"/>
      <c r="BF1230" s="41"/>
      <c r="BG1230" s="41"/>
      <c r="BH1230" s="41"/>
      <c r="BI1230" s="41"/>
      <c r="BJ1230" s="41"/>
      <c r="BK1230" s="41"/>
      <c r="BL1230" s="41"/>
      <c r="BM1230" s="41"/>
      <c r="BN1230" s="41"/>
      <c r="BO1230" s="41"/>
      <c r="BP1230" s="41"/>
      <c r="BQ1230" s="41"/>
      <c r="BR1230" s="41"/>
      <c r="BS1230" s="41"/>
    </row>
    <row r="1231" spans="1:71" x14ac:dyDescent="0.2">
      <c r="A1231" s="40" t="str">
        <f t="shared" si="29"/>
        <v/>
      </c>
      <c r="B1231" s="40"/>
      <c r="C1231" s="40"/>
      <c r="D1231" s="41"/>
      <c r="E1231" s="41"/>
      <c r="F1231" s="41"/>
      <c r="G1231" s="41"/>
      <c r="H1231" s="41"/>
      <c r="I1231" s="41"/>
      <c r="J1231" s="41"/>
      <c r="K1231" s="41"/>
      <c r="L1231" s="41"/>
      <c r="M1231" s="41"/>
      <c r="N1231" s="41"/>
      <c r="O1231" s="41"/>
      <c r="P1231" s="41"/>
      <c r="Q1231" s="41"/>
      <c r="R1231" s="41"/>
      <c r="S1231" s="41"/>
      <c r="T1231" s="41"/>
      <c r="U1231" s="41"/>
      <c r="V1231" s="41"/>
      <c r="W1231" s="41"/>
      <c r="X1231" s="41"/>
      <c r="Y1231" s="41"/>
      <c r="Z1231" s="41"/>
      <c r="AA1231" s="41"/>
      <c r="AB1231" s="41"/>
      <c r="AC1231" s="41"/>
      <c r="AD1231" s="41"/>
      <c r="AE1231" s="41"/>
      <c r="AF1231" s="41"/>
      <c r="AG1231" s="41"/>
      <c r="AH1231" s="41"/>
      <c r="AI1231" s="41"/>
      <c r="AJ1231" s="41"/>
      <c r="AK1231" s="41"/>
      <c r="AL1231" s="41"/>
      <c r="AM1231" s="41"/>
      <c r="AN1231" s="41"/>
      <c r="AO1231" s="41"/>
      <c r="AP1231" s="41"/>
      <c r="AQ1231" s="41"/>
      <c r="AR1231" s="41"/>
      <c r="AS1231" s="41"/>
      <c r="AT1231" s="41"/>
      <c r="AU1231" s="41"/>
      <c r="AV1231" s="41"/>
      <c r="AW1231" s="41"/>
      <c r="AX1231" s="41"/>
      <c r="AY1231" s="41"/>
      <c r="AZ1231" s="41"/>
      <c r="BA1231" s="41"/>
      <c r="BB1231" s="41"/>
      <c r="BC1231" s="41"/>
      <c r="BD1231" s="41"/>
      <c r="BE1231" s="41"/>
      <c r="BF1231" s="41"/>
      <c r="BG1231" s="41"/>
      <c r="BH1231" s="41"/>
      <c r="BI1231" s="41"/>
      <c r="BJ1231" s="41"/>
      <c r="BK1231" s="41"/>
      <c r="BL1231" s="41"/>
      <c r="BM1231" s="41"/>
      <c r="BN1231" s="41"/>
      <c r="BO1231" s="41"/>
      <c r="BP1231" s="41"/>
      <c r="BQ1231" s="41"/>
      <c r="BR1231" s="41"/>
      <c r="BS1231" s="41"/>
    </row>
    <row r="1232" spans="1:71" x14ac:dyDescent="0.2">
      <c r="A1232" s="40" t="str">
        <f t="shared" si="29"/>
        <v/>
      </c>
      <c r="B1232" s="40"/>
      <c r="C1232" s="40"/>
      <c r="D1232" s="41"/>
      <c r="E1232" s="41"/>
      <c r="F1232" s="41"/>
      <c r="G1232" s="41"/>
      <c r="H1232" s="41"/>
      <c r="I1232" s="41"/>
      <c r="J1232" s="41"/>
      <c r="K1232" s="41"/>
      <c r="L1232" s="41"/>
      <c r="M1232" s="41"/>
      <c r="N1232" s="41"/>
      <c r="O1232" s="41"/>
      <c r="P1232" s="41"/>
      <c r="Q1232" s="41"/>
      <c r="R1232" s="41"/>
      <c r="S1232" s="41"/>
      <c r="T1232" s="41"/>
      <c r="U1232" s="41"/>
      <c r="V1232" s="41"/>
      <c r="W1232" s="41"/>
      <c r="X1232" s="41"/>
      <c r="Y1232" s="41"/>
      <c r="Z1232" s="41"/>
      <c r="AA1232" s="41"/>
      <c r="AB1232" s="41"/>
      <c r="AC1232" s="41"/>
      <c r="AD1232" s="41"/>
      <c r="AE1232" s="41"/>
      <c r="AF1232" s="41"/>
      <c r="AG1232" s="41"/>
      <c r="AH1232" s="41"/>
      <c r="AI1232" s="41"/>
      <c r="AJ1232" s="41"/>
      <c r="AK1232" s="41"/>
      <c r="AL1232" s="41"/>
      <c r="AM1232" s="41"/>
      <c r="AN1232" s="41"/>
      <c r="AO1232" s="41"/>
      <c r="AP1232" s="41"/>
      <c r="AQ1232" s="41"/>
      <c r="AR1232" s="41"/>
      <c r="AS1232" s="41"/>
      <c r="AT1232" s="41"/>
      <c r="AU1232" s="41"/>
      <c r="AV1232" s="41"/>
      <c r="AW1232" s="41"/>
      <c r="AX1232" s="41"/>
      <c r="AY1232" s="41"/>
      <c r="AZ1232" s="41"/>
      <c r="BA1232" s="41"/>
      <c r="BB1232" s="41"/>
      <c r="BC1232" s="41"/>
      <c r="BD1232" s="41"/>
      <c r="BE1232" s="41"/>
      <c r="BF1232" s="41"/>
      <c r="BG1232" s="41"/>
      <c r="BH1232" s="41"/>
      <c r="BI1232" s="41"/>
      <c r="BJ1232" s="41"/>
      <c r="BK1232" s="41"/>
      <c r="BL1232" s="41"/>
      <c r="BM1232" s="41"/>
      <c r="BN1232" s="41"/>
      <c r="BO1232" s="41"/>
      <c r="BP1232" s="41"/>
      <c r="BQ1232" s="41"/>
      <c r="BR1232" s="41"/>
      <c r="BS1232" s="41"/>
    </row>
    <row r="1233" spans="1:71" x14ac:dyDescent="0.2">
      <c r="A1233" s="40" t="str">
        <f t="shared" si="29"/>
        <v/>
      </c>
      <c r="B1233" s="40"/>
      <c r="C1233" s="40"/>
      <c r="D1233" s="41"/>
      <c r="E1233" s="41"/>
      <c r="F1233" s="41"/>
      <c r="G1233" s="41"/>
      <c r="H1233" s="41"/>
      <c r="I1233" s="41"/>
      <c r="J1233" s="41"/>
      <c r="K1233" s="41"/>
      <c r="L1233" s="41"/>
      <c r="M1233" s="41"/>
      <c r="N1233" s="41"/>
      <c r="O1233" s="41"/>
      <c r="P1233" s="41"/>
      <c r="Q1233" s="41"/>
      <c r="R1233" s="41"/>
      <c r="S1233" s="41"/>
      <c r="T1233" s="41"/>
      <c r="U1233" s="41"/>
      <c r="V1233" s="41"/>
      <c r="W1233" s="41"/>
      <c r="X1233" s="41"/>
      <c r="Y1233" s="41"/>
      <c r="Z1233" s="41"/>
      <c r="AA1233" s="41"/>
      <c r="AB1233" s="41"/>
      <c r="AC1233" s="41"/>
      <c r="AD1233" s="41"/>
      <c r="AE1233" s="41"/>
      <c r="AF1233" s="41"/>
      <c r="AG1233" s="41"/>
      <c r="AH1233" s="41"/>
      <c r="AI1233" s="41"/>
      <c r="AJ1233" s="41"/>
      <c r="AK1233" s="41"/>
      <c r="AL1233" s="41"/>
      <c r="AM1233" s="41"/>
      <c r="AN1233" s="41"/>
      <c r="AO1233" s="41"/>
      <c r="AP1233" s="41"/>
      <c r="AQ1233" s="41"/>
      <c r="AR1233" s="41"/>
      <c r="AS1233" s="41"/>
      <c r="AT1233" s="41"/>
      <c r="AU1233" s="41"/>
      <c r="AV1233" s="41"/>
      <c r="AW1233" s="41"/>
      <c r="AX1233" s="41"/>
      <c r="AY1233" s="41"/>
      <c r="AZ1233" s="41"/>
      <c r="BA1233" s="41"/>
      <c r="BB1233" s="41"/>
      <c r="BC1233" s="41"/>
      <c r="BD1233" s="41"/>
      <c r="BE1233" s="41"/>
      <c r="BF1233" s="41"/>
      <c r="BG1233" s="41"/>
      <c r="BH1233" s="41"/>
      <c r="BI1233" s="41"/>
      <c r="BJ1233" s="41"/>
      <c r="BK1233" s="41"/>
      <c r="BL1233" s="41"/>
      <c r="BM1233" s="41"/>
      <c r="BN1233" s="41"/>
      <c r="BO1233" s="41"/>
      <c r="BP1233" s="41"/>
      <c r="BQ1233" s="41"/>
      <c r="BR1233" s="41"/>
      <c r="BS1233" s="41"/>
    </row>
    <row r="1234" spans="1:71" x14ac:dyDescent="0.2">
      <c r="A1234" s="40" t="str">
        <f t="shared" si="29"/>
        <v/>
      </c>
      <c r="B1234" s="40"/>
      <c r="C1234" s="40"/>
      <c r="D1234" s="41"/>
      <c r="E1234" s="41"/>
      <c r="F1234" s="41"/>
      <c r="G1234" s="41"/>
      <c r="H1234" s="41"/>
      <c r="I1234" s="41"/>
      <c r="J1234" s="41"/>
      <c r="K1234" s="41"/>
      <c r="L1234" s="41"/>
      <c r="M1234" s="41"/>
      <c r="N1234" s="41"/>
      <c r="O1234" s="41"/>
      <c r="P1234" s="41"/>
      <c r="Q1234" s="41"/>
      <c r="R1234" s="41"/>
      <c r="S1234" s="41"/>
      <c r="T1234" s="41"/>
      <c r="U1234" s="41"/>
      <c r="V1234" s="41"/>
      <c r="W1234" s="41"/>
      <c r="X1234" s="41"/>
      <c r="Y1234" s="41"/>
      <c r="Z1234" s="41"/>
      <c r="AA1234" s="41"/>
      <c r="AB1234" s="41"/>
      <c r="AC1234" s="41"/>
      <c r="AD1234" s="41"/>
      <c r="AE1234" s="41"/>
      <c r="AF1234" s="41"/>
      <c r="AG1234" s="41"/>
      <c r="AH1234" s="41"/>
      <c r="AI1234" s="41"/>
      <c r="AJ1234" s="41"/>
      <c r="AK1234" s="41"/>
      <c r="AL1234" s="41"/>
      <c r="AM1234" s="41"/>
      <c r="AN1234" s="41"/>
      <c r="AO1234" s="41"/>
      <c r="AP1234" s="41"/>
      <c r="AQ1234" s="41"/>
      <c r="AR1234" s="41"/>
      <c r="AS1234" s="41"/>
      <c r="AT1234" s="41"/>
      <c r="AU1234" s="41"/>
      <c r="AV1234" s="41"/>
      <c r="AW1234" s="41"/>
      <c r="AX1234" s="41"/>
      <c r="AY1234" s="41"/>
      <c r="AZ1234" s="41"/>
      <c r="BA1234" s="41"/>
      <c r="BB1234" s="41"/>
      <c r="BC1234" s="41"/>
      <c r="BD1234" s="41"/>
      <c r="BE1234" s="41"/>
      <c r="BF1234" s="41"/>
      <c r="BG1234" s="41"/>
      <c r="BH1234" s="41"/>
      <c r="BI1234" s="41"/>
      <c r="BJ1234" s="41"/>
      <c r="BK1234" s="41"/>
      <c r="BL1234" s="41"/>
      <c r="BM1234" s="41"/>
      <c r="BN1234" s="41"/>
      <c r="BO1234" s="41"/>
      <c r="BP1234" s="41"/>
      <c r="BQ1234" s="41"/>
      <c r="BR1234" s="41"/>
      <c r="BS1234" s="41"/>
    </row>
    <row r="1235" spans="1:71" x14ac:dyDescent="0.2">
      <c r="A1235" s="40" t="str">
        <f t="shared" si="29"/>
        <v/>
      </c>
      <c r="B1235" s="40"/>
      <c r="C1235" s="40"/>
      <c r="D1235" s="41"/>
      <c r="E1235" s="41"/>
      <c r="F1235" s="41"/>
      <c r="G1235" s="41"/>
      <c r="H1235" s="41"/>
      <c r="I1235" s="41"/>
      <c r="J1235" s="41"/>
      <c r="K1235" s="41"/>
      <c r="L1235" s="41"/>
      <c r="M1235" s="41"/>
      <c r="N1235" s="41"/>
      <c r="O1235" s="41"/>
      <c r="P1235" s="41"/>
      <c r="Q1235" s="41"/>
      <c r="R1235" s="41"/>
      <c r="S1235" s="41"/>
      <c r="T1235" s="41"/>
      <c r="U1235" s="41"/>
      <c r="V1235" s="41"/>
      <c r="W1235" s="41"/>
      <c r="X1235" s="41"/>
      <c r="Y1235" s="41"/>
      <c r="Z1235" s="41"/>
      <c r="AA1235" s="41"/>
      <c r="AB1235" s="41"/>
      <c r="AC1235" s="41"/>
      <c r="AD1235" s="41"/>
      <c r="AE1235" s="41"/>
      <c r="AF1235" s="41"/>
      <c r="AG1235" s="41"/>
      <c r="AH1235" s="41"/>
      <c r="AI1235" s="41"/>
      <c r="AJ1235" s="41"/>
      <c r="AK1235" s="41"/>
      <c r="AL1235" s="41"/>
      <c r="AM1235" s="41"/>
      <c r="AN1235" s="41"/>
      <c r="AO1235" s="41"/>
      <c r="AP1235" s="41"/>
      <c r="AQ1235" s="41"/>
      <c r="AR1235" s="41"/>
      <c r="AS1235" s="41"/>
      <c r="AT1235" s="41"/>
      <c r="AU1235" s="41"/>
      <c r="AV1235" s="41"/>
      <c r="AW1235" s="41"/>
      <c r="AX1235" s="41"/>
      <c r="AY1235" s="41"/>
      <c r="AZ1235" s="41"/>
      <c r="BA1235" s="41"/>
      <c r="BB1235" s="41"/>
      <c r="BC1235" s="41"/>
      <c r="BD1235" s="41"/>
      <c r="BE1235" s="41"/>
      <c r="BF1235" s="41"/>
      <c r="BG1235" s="41"/>
      <c r="BH1235" s="41"/>
      <c r="BI1235" s="41"/>
      <c r="BJ1235" s="41"/>
      <c r="BK1235" s="41"/>
      <c r="BL1235" s="41"/>
      <c r="BM1235" s="41"/>
      <c r="BN1235" s="41"/>
      <c r="BO1235" s="41"/>
      <c r="BP1235" s="41"/>
      <c r="BQ1235" s="41"/>
      <c r="BR1235" s="41"/>
      <c r="BS1235" s="41"/>
    </row>
    <row r="1236" spans="1:71" x14ac:dyDescent="0.2">
      <c r="A1236" s="40" t="str">
        <f t="shared" si="29"/>
        <v/>
      </c>
      <c r="B1236" s="40"/>
      <c r="C1236" s="40"/>
      <c r="D1236" s="41"/>
      <c r="E1236" s="41"/>
      <c r="F1236" s="41"/>
      <c r="G1236" s="41"/>
      <c r="H1236" s="41"/>
      <c r="I1236" s="41"/>
      <c r="J1236" s="41"/>
      <c r="K1236" s="41"/>
      <c r="L1236" s="41"/>
      <c r="M1236" s="41"/>
      <c r="N1236" s="41"/>
      <c r="O1236" s="41"/>
      <c r="P1236" s="41"/>
      <c r="Q1236" s="41"/>
      <c r="R1236" s="41"/>
      <c r="S1236" s="41"/>
      <c r="T1236" s="41"/>
      <c r="U1236" s="41"/>
      <c r="V1236" s="41"/>
      <c r="W1236" s="41"/>
      <c r="X1236" s="41"/>
      <c r="Y1236" s="41"/>
      <c r="Z1236" s="41"/>
      <c r="AA1236" s="41"/>
      <c r="AB1236" s="41"/>
      <c r="AC1236" s="41"/>
      <c r="AD1236" s="41"/>
      <c r="AE1236" s="41"/>
      <c r="AF1236" s="41"/>
      <c r="AG1236" s="41"/>
      <c r="AH1236" s="41"/>
      <c r="AI1236" s="41"/>
      <c r="AJ1236" s="41"/>
      <c r="AK1236" s="41"/>
      <c r="AL1236" s="41"/>
      <c r="AM1236" s="41"/>
      <c r="AN1236" s="41"/>
      <c r="AO1236" s="41"/>
      <c r="AP1236" s="41"/>
      <c r="AQ1236" s="41"/>
      <c r="AR1236" s="41"/>
      <c r="AS1236" s="41"/>
      <c r="AT1236" s="41"/>
      <c r="AU1236" s="41"/>
      <c r="AV1236" s="41"/>
      <c r="AW1236" s="41"/>
      <c r="AX1236" s="41"/>
      <c r="AY1236" s="41"/>
      <c r="AZ1236" s="41"/>
      <c r="BA1236" s="41"/>
      <c r="BB1236" s="41"/>
      <c r="BC1236" s="41"/>
      <c r="BD1236" s="41"/>
      <c r="BE1236" s="41"/>
      <c r="BF1236" s="41"/>
      <c r="BG1236" s="41"/>
      <c r="BH1236" s="41"/>
      <c r="BI1236" s="41"/>
      <c r="BJ1236" s="41"/>
      <c r="BK1236" s="41"/>
      <c r="BL1236" s="41"/>
      <c r="BM1236" s="41"/>
      <c r="BN1236" s="41"/>
      <c r="BO1236" s="41"/>
      <c r="BP1236" s="41"/>
      <c r="BQ1236" s="41"/>
      <c r="BR1236" s="41"/>
      <c r="BS1236" s="41"/>
    </row>
    <row r="1237" spans="1:71" x14ac:dyDescent="0.2">
      <c r="A1237" s="40" t="str">
        <f t="shared" si="29"/>
        <v/>
      </c>
      <c r="B1237" s="40"/>
      <c r="C1237" s="40"/>
      <c r="D1237" s="41"/>
      <c r="E1237" s="41"/>
      <c r="F1237" s="41"/>
      <c r="G1237" s="41"/>
      <c r="H1237" s="41"/>
      <c r="I1237" s="41"/>
      <c r="J1237" s="41"/>
      <c r="K1237" s="41"/>
      <c r="L1237" s="41"/>
      <c r="M1237" s="41"/>
      <c r="N1237" s="41"/>
      <c r="O1237" s="41"/>
      <c r="P1237" s="41"/>
      <c r="Q1237" s="41"/>
      <c r="R1237" s="41"/>
      <c r="S1237" s="41"/>
      <c r="T1237" s="41"/>
      <c r="U1237" s="41"/>
      <c r="V1237" s="41"/>
      <c r="W1237" s="41"/>
      <c r="X1237" s="41"/>
      <c r="Y1237" s="41"/>
      <c r="Z1237" s="41"/>
      <c r="AA1237" s="41"/>
      <c r="AB1237" s="41"/>
      <c r="AC1237" s="41"/>
      <c r="AD1237" s="41"/>
      <c r="AE1237" s="41"/>
      <c r="AF1237" s="41"/>
      <c r="AG1237" s="41"/>
      <c r="AH1237" s="41"/>
      <c r="AI1237" s="41"/>
      <c r="AJ1237" s="41"/>
      <c r="AK1237" s="41"/>
      <c r="AL1237" s="41"/>
      <c r="AM1237" s="41"/>
      <c r="AN1237" s="41"/>
      <c r="AO1237" s="41"/>
      <c r="AP1237" s="41"/>
      <c r="AQ1237" s="41"/>
      <c r="AR1237" s="41"/>
      <c r="AS1237" s="41"/>
      <c r="AT1237" s="41"/>
      <c r="AU1237" s="41"/>
      <c r="AV1237" s="41"/>
      <c r="AW1237" s="41"/>
      <c r="AX1237" s="41"/>
      <c r="AY1237" s="41"/>
      <c r="AZ1237" s="41"/>
      <c r="BA1237" s="41"/>
      <c r="BB1237" s="41"/>
      <c r="BC1237" s="41"/>
      <c r="BD1237" s="41"/>
      <c r="BE1237" s="41"/>
      <c r="BF1237" s="41"/>
      <c r="BG1237" s="41"/>
      <c r="BH1237" s="41"/>
      <c r="BI1237" s="41"/>
      <c r="BJ1237" s="41"/>
      <c r="BK1237" s="41"/>
      <c r="BL1237" s="41"/>
      <c r="BM1237" s="41"/>
      <c r="BN1237" s="41"/>
      <c r="BO1237" s="41"/>
      <c r="BP1237" s="41"/>
      <c r="BQ1237" s="41"/>
      <c r="BR1237" s="41"/>
      <c r="BS1237" s="41"/>
    </row>
    <row r="1238" spans="1:71" x14ac:dyDescent="0.2">
      <c r="A1238" s="40" t="str">
        <f t="shared" si="29"/>
        <v/>
      </c>
      <c r="B1238" s="40"/>
      <c r="C1238" s="40"/>
      <c r="D1238" s="41"/>
      <c r="E1238" s="41"/>
      <c r="F1238" s="41"/>
      <c r="G1238" s="41"/>
      <c r="H1238" s="41"/>
      <c r="I1238" s="41"/>
      <c r="J1238" s="41"/>
      <c r="K1238" s="41"/>
      <c r="L1238" s="41"/>
      <c r="M1238" s="41"/>
      <c r="N1238" s="41"/>
      <c r="O1238" s="41"/>
      <c r="P1238" s="41"/>
      <c r="Q1238" s="41"/>
      <c r="R1238" s="41"/>
      <c r="S1238" s="41"/>
      <c r="T1238" s="41"/>
      <c r="U1238" s="41"/>
      <c r="V1238" s="41"/>
      <c r="W1238" s="41"/>
      <c r="X1238" s="41"/>
      <c r="Y1238" s="41"/>
      <c r="Z1238" s="41"/>
      <c r="AA1238" s="41"/>
      <c r="AB1238" s="41"/>
      <c r="AC1238" s="41"/>
      <c r="AD1238" s="41"/>
      <c r="AE1238" s="41"/>
      <c r="AF1238" s="41"/>
      <c r="AG1238" s="41"/>
      <c r="AH1238" s="41"/>
      <c r="AI1238" s="41"/>
      <c r="AJ1238" s="41"/>
      <c r="AK1238" s="41"/>
      <c r="AL1238" s="41"/>
      <c r="AM1238" s="41"/>
      <c r="AN1238" s="41"/>
      <c r="AO1238" s="41"/>
      <c r="AP1238" s="41"/>
      <c r="AQ1238" s="41"/>
      <c r="AR1238" s="41"/>
      <c r="AS1238" s="41"/>
      <c r="AT1238" s="41"/>
      <c r="AU1238" s="41"/>
      <c r="AV1238" s="41"/>
      <c r="AW1238" s="41"/>
      <c r="AX1238" s="41"/>
      <c r="AY1238" s="41"/>
      <c r="AZ1238" s="41"/>
      <c r="BA1238" s="41"/>
      <c r="BB1238" s="41"/>
      <c r="BC1238" s="41"/>
      <c r="BD1238" s="41"/>
      <c r="BE1238" s="41"/>
      <c r="BF1238" s="41"/>
      <c r="BG1238" s="41"/>
      <c r="BH1238" s="41"/>
      <c r="BI1238" s="41"/>
      <c r="BJ1238" s="41"/>
      <c r="BK1238" s="41"/>
      <c r="BL1238" s="41"/>
      <c r="BM1238" s="41"/>
      <c r="BN1238" s="41"/>
      <c r="BO1238" s="41"/>
      <c r="BP1238" s="41"/>
      <c r="BQ1238" s="41"/>
      <c r="BR1238" s="41"/>
      <c r="BS1238" s="41"/>
    </row>
    <row r="1239" spans="1:71" x14ac:dyDescent="0.2">
      <c r="A1239" s="40" t="str">
        <f t="shared" si="29"/>
        <v/>
      </c>
      <c r="B1239" s="40"/>
      <c r="C1239" s="40"/>
      <c r="D1239" s="41"/>
      <c r="E1239" s="41"/>
      <c r="F1239" s="41"/>
      <c r="G1239" s="41"/>
      <c r="H1239" s="41"/>
      <c r="I1239" s="41"/>
      <c r="J1239" s="41"/>
      <c r="K1239" s="41"/>
      <c r="L1239" s="41"/>
      <c r="M1239" s="41"/>
      <c r="N1239" s="41"/>
      <c r="O1239" s="41"/>
      <c r="P1239" s="41"/>
      <c r="Q1239" s="41"/>
      <c r="R1239" s="41"/>
      <c r="S1239" s="41"/>
      <c r="T1239" s="41"/>
      <c r="U1239" s="41"/>
      <c r="V1239" s="41"/>
      <c r="W1239" s="41"/>
      <c r="X1239" s="41"/>
      <c r="Y1239" s="41"/>
      <c r="Z1239" s="41"/>
      <c r="AA1239" s="41"/>
      <c r="AB1239" s="41"/>
      <c r="AC1239" s="41"/>
      <c r="AD1239" s="41"/>
      <c r="AE1239" s="41"/>
      <c r="AF1239" s="41"/>
      <c r="AG1239" s="41"/>
      <c r="AH1239" s="41"/>
      <c r="AI1239" s="41"/>
      <c r="AJ1239" s="41"/>
      <c r="AK1239" s="41"/>
      <c r="AL1239" s="41"/>
      <c r="AM1239" s="41"/>
      <c r="AN1239" s="41"/>
      <c r="AO1239" s="41"/>
      <c r="AP1239" s="41"/>
      <c r="AQ1239" s="41"/>
      <c r="AR1239" s="41"/>
      <c r="AS1239" s="41"/>
      <c r="AT1239" s="41"/>
      <c r="AU1239" s="41"/>
      <c r="AV1239" s="41"/>
      <c r="AW1239" s="41"/>
      <c r="AX1239" s="41"/>
      <c r="AY1239" s="41"/>
      <c r="AZ1239" s="41"/>
      <c r="BA1239" s="41"/>
      <c r="BB1239" s="41"/>
      <c r="BC1239" s="41"/>
      <c r="BD1239" s="41"/>
      <c r="BE1239" s="41"/>
      <c r="BF1239" s="41"/>
      <c r="BG1239" s="41"/>
      <c r="BH1239" s="41"/>
      <c r="BI1239" s="41"/>
      <c r="BJ1239" s="41"/>
      <c r="BK1239" s="41"/>
      <c r="BL1239" s="41"/>
      <c r="BM1239" s="41"/>
      <c r="BN1239" s="41"/>
      <c r="BO1239" s="41"/>
      <c r="BP1239" s="41"/>
      <c r="BQ1239" s="41"/>
      <c r="BR1239" s="41"/>
      <c r="BS1239" s="41"/>
    </row>
    <row r="1240" spans="1:71" x14ac:dyDescent="0.2">
      <c r="A1240" s="40" t="str">
        <f t="shared" si="29"/>
        <v/>
      </c>
      <c r="B1240" s="40"/>
      <c r="C1240" s="40"/>
      <c r="D1240" s="41"/>
      <c r="E1240" s="41"/>
      <c r="F1240" s="41"/>
      <c r="G1240" s="41"/>
      <c r="H1240" s="41"/>
      <c r="I1240" s="41"/>
      <c r="J1240" s="41"/>
      <c r="K1240" s="41"/>
      <c r="L1240" s="41"/>
      <c r="M1240" s="41"/>
      <c r="N1240" s="41"/>
      <c r="O1240" s="41"/>
      <c r="P1240" s="41"/>
      <c r="Q1240" s="41"/>
      <c r="R1240" s="41"/>
      <c r="S1240" s="41"/>
      <c r="T1240" s="41"/>
      <c r="U1240" s="41"/>
      <c r="V1240" s="41"/>
      <c r="W1240" s="41"/>
      <c r="X1240" s="41"/>
      <c r="Y1240" s="41"/>
      <c r="Z1240" s="41"/>
      <c r="AA1240" s="41"/>
      <c r="AB1240" s="41"/>
      <c r="AC1240" s="41"/>
      <c r="AD1240" s="41"/>
      <c r="AE1240" s="41"/>
      <c r="AF1240" s="41"/>
      <c r="AG1240" s="41"/>
      <c r="AH1240" s="41"/>
      <c r="AI1240" s="41"/>
      <c r="AJ1240" s="41"/>
      <c r="AK1240" s="41"/>
      <c r="AL1240" s="41"/>
      <c r="AM1240" s="41"/>
      <c r="AN1240" s="41"/>
      <c r="AO1240" s="41"/>
      <c r="AP1240" s="41"/>
      <c r="AQ1240" s="41"/>
      <c r="AR1240" s="41"/>
      <c r="AS1240" s="41"/>
      <c r="AT1240" s="41"/>
      <c r="AU1240" s="41"/>
      <c r="AV1240" s="41"/>
      <c r="AW1240" s="41"/>
      <c r="AX1240" s="41"/>
      <c r="AY1240" s="41"/>
      <c r="AZ1240" s="41"/>
      <c r="BA1240" s="41"/>
      <c r="BB1240" s="41"/>
      <c r="BC1240" s="41"/>
      <c r="BD1240" s="41"/>
      <c r="BE1240" s="41"/>
      <c r="BF1240" s="41"/>
      <c r="BG1240" s="41"/>
      <c r="BH1240" s="41"/>
      <c r="BI1240" s="41"/>
      <c r="BJ1240" s="41"/>
      <c r="BK1240" s="41"/>
      <c r="BL1240" s="41"/>
      <c r="BM1240" s="41"/>
      <c r="BN1240" s="41"/>
      <c r="BO1240" s="41"/>
      <c r="BP1240" s="41"/>
      <c r="BQ1240" s="41"/>
      <c r="BR1240" s="41"/>
      <c r="BS1240" s="41"/>
    </row>
    <row r="1241" spans="1:71" x14ac:dyDescent="0.2">
      <c r="A1241" s="40" t="str">
        <f t="shared" si="29"/>
        <v/>
      </c>
      <c r="B1241" s="40"/>
      <c r="C1241" s="40"/>
      <c r="D1241" s="41"/>
      <c r="E1241" s="41"/>
      <c r="F1241" s="41"/>
      <c r="G1241" s="41"/>
      <c r="H1241" s="41"/>
      <c r="I1241" s="41"/>
      <c r="J1241" s="41"/>
      <c r="K1241" s="41"/>
      <c r="L1241" s="41"/>
      <c r="M1241" s="41"/>
      <c r="N1241" s="41"/>
      <c r="O1241" s="41"/>
      <c r="P1241" s="41"/>
      <c r="Q1241" s="41"/>
      <c r="R1241" s="41"/>
      <c r="S1241" s="41"/>
      <c r="T1241" s="41"/>
      <c r="U1241" s="41"/>
      <c r="V1241" s="41"/>
      <c r="W1241" s="41"/>
      <c r="X1241" s="41"/>
      <c r="Y1241" s="41"/>
      <c r="Z1241" s="41"/>
      <c r="AA1241" s="41"/>
      <c r="AB1241" s="41"/>
      <c r="AC1241" s="41"/>
      <c r="AD1241" s="41"/>
      <c r="AE1241" s="41"/>
      <c r="AF1241" s="41"/>
      <c r="AG1241" s="41"/>
      <c r="AH1241" s="41"/>
      <c r="AI1241" s="41"/>
      <c r="AJ1241" s="41"/>
      <c r="AK1241" s="41"/>
      <c r="AL1241" s="41"/>
      <c r="AM1241" s="41"/>
      <c r="AN1241" s="41"/>
      <c r="AO1241" s="41"/>
      <c r="AP1241" s="41"/>
      <c r="AQ1241" s="41"/>
      <c r="AR1241" s="41"/>
      <c r="AS1241" s="41"/>
      <c r="AT1241" s="41"/>
      <c r="AU1241" s="41"/>
      <c r="AV1241" s="41"/>
      <c r="AW1241" s="41"/>
      <c r="AX1241" s="41"/>
      <c r="AY1241" s="41"/>
      <c r="AZ1241" s="41"/>
      <c r="BA1241" s="41"/>
      <c r="BB1241" s="41"/>
      <c r="BC1241" s="41"/>
      <c r="BD1241" s="41"/>
      <c r="BE1241" s="41"/>
      <c r="BF1241" s="41"/>
      <c r="BG1241" s="41"/>
      <c r="BH1241" s="41"/>
      <c r="BI1241" s="41"/>
      <c r="BJ1241" s="41"/>
      <c r="BK1241" s="41"/>
      <c r="BL1241" s="41"/>
      <c r="BM1241" s="41"/>
      <c r="BN1241" s="41"/>
      <c r="BO1241" s="41"/>
      <c r="BP1241" s="41"/>
      <c r="BQ1241" s="41"/>
      <c r="BR1241" s="41"/>
      <c r="BS1241" s="41"/>
    </row>
    <row r="1242" spans="1:71" x14ac:dyDescent="0.2">
      <c r="A1242" s="40" t="str">
        <f t="shared" si="29"/>
        <v/>
      </c>
      <c r="B1242" s="40"/>
      <c r="C1242" s="40"/>
      <c r="D1242" s="41"/>
      <c r="E1242" s="41"/>
      <c r="F1242" s="41"/>
      <c r="G1242" s="41"/>
      <c r="H1242" s="41"/>
      <c r="I1242" s="41"/>
      <c r="J1242" s="41"/>
      <c r="K1242" s="41"/>
      <c r="L1242" s="41"/>
      <c r="M1242" s="41"/>
      <c r="N1242" s="41"/>
      <c r="O1242" s="41"/>
      <c r="P1242" s="41"/>
      <c r="Q1242" s="41"/>
      <c r="R1242" s="41"/>
      <c r="S1242" s="41"/>
      <c r="T1242" s="41"/>
      <c r="U1242" s="41"/>
      <c r="V1242" s="41"/>
      <c r="W1242" s="41"/>
      <c r="X1242" s="41"/>
      <c r="Y1242" s="41"/>
      <c r="Z1242" s="41"/>
      <c r="AA1242" s="41"/>
      <c r="AB1242" s="41"/>
      <c r="AC1242" s="41"/>
      <c r="AD1242" s="41"/>
      <c r="AE1242" s="41"/>
      <c r="AF1242" s="41"/>
      <c r="AG1242" s="41"/>
      <c r="AH1242" s="41"/>
      <c r="AI1242" s="41"/>
      <c r="AJ1242" s="41"/>
      <c r="AK1242" s="41"/>
      <c r="AL1242" s="41"/>
      <c r="AM1242" s="41"/>
      <c r="AN1242" s="41"/>
      <c r="AO1242" s="41"/>
      <c r="AP1242" s="41"/>
      <c r="AQ1242" s="41"/>
      <c r="AR1242" s="41"/>
      <c r="AS1242" s="41"/>
      <c r="AT1242" s="41"/>
      <c r="AU1242" s="41"/>
      <c r="AV1242" s="41"/>
      <c r="AW1242" s="41"/>
      <c r="AX1242" s="41"/>
      <c r="AY1242" s="41"/>
      <c r="AZ1242" s="41"/>
      <c r="BA1242" s="41"/>
      <c r="BB1242" s="41"/>
      <c r="BC1242" s="41"/>
      <c r="BD1242" s="41"/>
      <c r="BE1242" s="41"/>
      <c r="BF1242" s="41"/>
      <c r="BG1242" s="41"/>
      <c r="BH1242" s="41"/>
      <c r="BI1242" s="41"/>
      <c r="BJ1242" s="41"/>
      <c r="BK1242" s="41"/>
      <c r="BL1242" s="41"/>
      <c r="BM1242" s="41"/>
      <c r="BN1242" s="41"/>
      <c r="BO1242" s="41"/>
      <c r="BP1242" s="41"/>
      <c r="BQ1242" s="41"/>
      <c r="BR1242" s="41"/>
      <c r="BS1242" s="41"/>
    </row>
    <row r="1243" spans="1:71" x14ac:dyDescent="0.2">
      <c r="A1243" s="40" t="str">
        <f t="shared" si="29"/>
        <v/>
      </c>
      <c r="B1243" s="40"/>
      <c r="C1243" s="40"/>
      <c r="D1243" s="41"/>
      <c r="E1243" s="41"/>
      <c r="F1243" s="41"/>
      <c r="G1243" s="41"/>
      <c r="H1243" s="41"/>
      <c r="I1243" s="41"/>
      <c r="J1243" s="41"/>
      <c r="K1243" s="41"/>
      <c r="L1243" s="41"/>
      <c r="M1243" s="41"/>
      <c r="N1243" s="41"/>
      <c r="O1243" s="41"/>
      <c r="P1243" s="41"/>
      <c r="Q1243" s="41"/>
      <c r="R1243" s="41"/>
      <c r="S1243" s="41"/>
      <c r="T1243" s="41"/>
      <c r="U1243" s="41"/>
      <c r="V1243" s="41"/>
      <c r="W1243" s="41"/>
      <c r="X1243" s="41"/>
      <c r="Y1243" s="41"/>
      <c r="Z1243" s="41"/>
      <c r="AA1243" s="41"/>
      <c r="AB1243" s="41"/>
      <c r="AC1243" s="41"/>
      <c r="AD1243" s="41"/>
      <c r="AE1243" s="41"/>
      <c r="AF1243" s="41"/>
      <c r="AG1243" s="41"/>
      <c r="AH1243" s="41"/>
      <c r="AI1243" s="41"/>
      <c r="AJ1243" s="41"/>
      <c r="AK1243" s="41"/>
      <c r="AL1243" s="41"/>
      <c r="AM1243" s="41"/>
      <c r="AN1243" s="41"/>
      <c r="AO1243" s="41"/>
      <c r="AP1243" s="41"/>
      <c r="AQ1243" s="41"/>
      <c r="AR1243" s="41"/>
      <c r="AS1243" s="41"/>
      <c r="AT1243" s="41"/>
      <c r="AU1243" s="41"/>
      <c r="AV1243" s="41"/>
      <c r="AW1243" s="41"/>
      <c r="AX1243" s="41"/>
      <c r="AY1243" s="41"/>
      <c r="AZ1243" s="41"/>
      <c r="BA1243" s="41"/>
      <c r="BB1243" s="41"/>
      <c r="BC1243" s="41"/>
      <c r="BD1243" s="41"/>
      <c r="BE1243" s="41"/>
      <c r="BF1243" s="41"/>
      <c r="BG1243" s="41"/>
      <c r="BH1243" s="41"/>
      <c r="BI1243" s="41"/>
      <c r="BJ1243" s="41"/>
      <c r="BK1243" s="41"/>
      <c r="BL1243" s="41"/>
      <c r="BM1243" s="41"/>
      <c r="BN1243" s="41"/>
      <c r="BO1243" s="41"/>
      <c r="BP1243" s="41"/>
      <c r="BQ1243" s="41"/>
      <c r="BR1243" s="41"/>
      <c r="BS1243" s="41"/>
    </row>
    <row r="1244" spans="1:71" x14ac:dyDescent="0.2">
      <c r="A1244" s="40" t="str">
        <f t="shared" si="29"/>
        <v/>
      </c>
      <c r="B1244" s="40"/>
      <c r="C1244" s="40"/>
      <c r="D1244" s="41"/>
      <c r="E1244" s="41"/>
      <c r="F1244" s="41"/>
      <c r="G1244" s="41"/>
      <c r="H1244" s="41"/>
      <c r="I1244" s="41"/>
      <c r="J1244" s="41"/>
      <c r="K1244" s="41"/>
      <c r="L1244" s="41"/>
      <c r="M1244" s="41"/>
      <c r="N1244" s="41"/>
      <c r="O1244" s="41"/>
      <c r="P1244" s="41"/>
      <c r="Q1244" s="41"/>
      <c r="R1244" s="41"/>
      <c r="S1244" s="41"/>
      <c r="T1244" s="41"/>
      <c r="U1244" s="41"/>
      <c r="V1244" s="41"/>
      <c r="W1244" s="41"/>
      <c r="X1244" s="41"/>
      <c r="Y1244" s="41"/>
      <c r="Z1244" s="41"/>
      <c r="AA1244" s="41"/>
      <c r="AB1244" s="41"/>
      <c r="AC1244" s="41"/>
      <c r="AD1244" s="41"/>
      <c r="AE1244" s="41"/>
      <c r="AF1244" s="41"/>
      <c r="AG1244" s="41"/>
      <c r="AH1244" s="41"/>
      <c r="AI1244" s="41"/>
      <c r="AJ1244" s="41"/>
      <c r="AK1244" s="41"/>
      <c r="AL1244" s="41"/>
      <c r="AM1244" s="41"/>
      <c r="AN1244" s="41"/>
      <c r="AO1244" s="41"/>
      <c r="AP1244" s="41"/>
      <c r="AQ1244" s="41"/>
      <c r="AR1244" s="41"/>
      <c r="AS1244" s="41"/>
      <c r="AT1244" s="41"/>
      <c r="AU1244" s="41"/>
      <c r="AV1244" s="41"/>
      <c r="AW1244" s="41"/>
      <c r="AX1244" s="41"/>
      <c r="AY1244" s="41"/>
      <c r="AZ1244" s="41"/>
      <c r="BA1244" s="41"/>
      <c r="BB1244" s="41"/>
      <c r="BC1244" s="41"/>
      <c r="BD1244" s="41"/>
      <c r="BE1244" s="41"/>
      <c r="BF1244" s="41"/>
      <c r="BG1244" s="41"/>
      <c r="BH1244" s="41"/>
      <c r="BI1244" s="41"/>
      <c r="BJ1244" s="41"/>
      <c r="BK1244" s="41"/>
      <c r="BL1244" s="41"/>
      <c r="BM1244" s="41"/>
      <c r="BN1244" s="41"/>
      <c r="BO1244" s="41"/>
      <c r="BP1244" s="41"/>
      <c r="BQ1244" s="41"/>
      <c r="BR1244" s="41"/>
      <c r="BS1244" s="41"/>
    </row>
    <row r="1245" spans="1:71" x14ac:dyDescent="0.2">
      <c r="A1245" s="40" t="str">
        <f t="shared" si="29"/>
        <v/>
      </c>
      <c r="B1245" s="40"/>
      <c r="C1245" s="40"/>
      <c r="D1245" s="41"/>
      <c r="E1245" s="41"/>
      <c r="F1245" s="41"/>
      <c r="G1245" s="41"/>
      <c r="H1245" s="41"/>
      <c r="I1245" s="41"/>
      <c r="J1245" s="41"/>
      <c r="K1245" s="41"/>
      <c r="L1245" s="41"/>
      <c r="M1245" s="41"/>
      <c r="N1245" s="41"/>
      <c r="O1245" s="41"/>
      <c r="P1245" s="41"/>
      <c r="Q1245" s="41"/>
      <c r="R1245" s="41"/>
      <c r="S1245" s="41"/>
      <c r="T1245" s="41"/>
      <c r="U1245" s="41"/>
      <c r="V1245" s="41"/>
      <c r="W1245" s="41"/>
      <c r="X1245" s="41"/>
      <c r="Y1245" s="41"/>
      <c r="Z1245" s="41"/>
      <c r="AA1245" s="41"/>
      <c r="AB1245" s="41"/>
      <c r="AC1245" s="41"/>
      <c r="AD1245" s="41"/>
      <c r="AE1245" s="41"/>
      <c r="AF1245" s="41"/>
      <c r="AG1245" s="41"/>
      <c r="AH1245" s="41"/>
      <c r="AI1245" s="41"/>
      <c r="AJ1245" s="41"/>
      <c r="AK1245" s="41"/>
      <c r="AL1245" s="41"/>
      <c r="AM1245" s="41"/>
      <c r="AN1245" s="41"/>
      <c r="AO1245" s="41"/>
      <c r="AP1245" s="41"/>
      <c r="AQ1245" s="41"/>
      <c r="AR1245" s="41"/>
      <c r="AS1245" s="41"/>
      <c r="AT1245" s="41"/>
      <c r="AU1245" s="41"/>
      <c r="AV1245" s="41"/>
      <c r="AW1245" s="41"/>
      <c r="AX1245" s="41"/>
      <c r="AY1245" s="41"/>
      <c r="AZ1245" s="41"/>
      <c r="BA1245" s="41"/>
      <c r="BB1245" s="41"/>
      <c r="BC1245" s="41"/>
      <c r="BD1245" s="41"/>
      <c r="BE1245" s="41"/>
      <c r="BF1245" s="41"/>
      <c r="BG1245" s="41"/>
      <c r="BH1245" s="41"/>
      <c r="BI1245" s="41"/>
      <c r="BJ1245" s="41"/>
      <c r="BK1245" s="41"/>
      <c r="BL1245" s="41"/>
      <c r="BM1245" s="41"/>
      <c r="BN1245" s="41"/>
      <c r="BO1245" s="41"/>
      <c r="BP1245" s="41"/>
      <c r="BQ1245" s="41"/>
      <c r="BR1245" s="41"/>
      <c r="BS1245" s="41"/>
    </row>
    <row r="1246" spans="1:71" x14ac:dyDescent="0.2">
      <c r="A1246" s="40" t="str">
        <f t="shared" si="29"/>
        <v/>
      </c>
      <c r="B1246" s="40"/>
      <c r="C1246" s="40"/>
      <c r="D1246" s="41"/>
      <c r="E1246" s="41"/>
      <c r="F1246" s="41"/>
      <c r="G1246" s="41"/>
      <c r="H1246" s="41"/>
      <c r="I1246" s="41"/>
      <c r="J1246" s="41"/>
      <c r="K1246" s="41"/>
      <c r="L1246" s="41"/>
      <c r="M1246" s="41"/>
      <c r="N1246" s="41"/>
      <c r="O1246" s="41"/>
      <c r="P1246" s="41"/>
      <c r="Q1246" s="41"/>
      <c r="R1246" s="41"/>
      <c r="S1246" s="41"/>
      <c r="T1246" s="41"/>
      <c r="U1246" s="41"/>
      <c r="V1246" s="41"/>
      <c r="W1246" s="41"/>
      <c r="X1246" s="41"/>
      <c r="Y1246" s="41"/>
      <c r="Z1246" s="41"/>
      <c r="AA1246" s="41"/>
      <c r="AB1246" s="41"/>
      <c r="AC1246" s="41"/>
      <c r="AD1246" s="41"/>
      <c r="AE1246" s="41"/>
      <c r="AF1246" s="41"/>
      <c r="AG1246" s="41"/>
      <c r="AH1246" s="41"/>
      <c r="AI1246" s="41"/>
      <c r="AJ1246" s="41"/>
      <c r="AK1246" s="41"/>
      <c r="AL1246" s="41"/>
      <c r="AM1246" s="41"/>
      <c r="AN1246" s="41"/>
      <c r="AO1246" s="41"/>
      <c r="AP1246" s="41"/>
      <c r="AQ1246" s="41"/>
      <c r="AR1246" s="41"/>
      <c r="AS1246" s="41"/>
      <c r="AT1246" s="41"/>
      <c r="AU1246" s="41"/>
      <c r="AV1246" s="41"/>
      <c r="AW1246" s="41"/>
      <c r="AX1246" s="41"/>
      <c r="AY1246" s="41"/>
      <c r="AZ1246" s="41"/>
      <c r="BA1246" s="41"/>
      <c r="BB1246" s="41"/>
      <c r="BC1246" s="41"/>
      <c r="BD1246" s="41"/>
      <c r="BE1246" s="41"/>
      <c r="BF1246" s="41"/>
      <c r="BG1246" s="41"/>
      <c r="BH1246" s="41"/>
      <c r="BI1246" s="41"/>
      <c r="BJ1246" s="41"/>
      <c r="BK1246" s="41"/>
      <c r="BL1246" s="41"/>
      <c r="BM1246" s="41"/>
      <c r="BN1246" s="41"/>
      <c r="BO1246" s="41"/>
      <c r="BP1246" s="41"/>
      <c r="BQ1246" s="41"/>
      <c r="BR1246" s="41"/>
      <c r="BS1246" s="41"/>
    </row>
    <row r="1247" spans="1:71" x14ac:dyDescent="0.2">
      <c r="A1247" s="40" t="str">
        <f t="shared" si="29"/>
        <v/>
      </c>
      <c r="B1247" s="40"/>
      <c r="C1247" s="40"/>
      <c r="D1247" s="41"/>
      <c r="E1247" s="41"/>
      <c r="F1247" s="41"/>
      <c r="G1247" s="41"/>
      <c r="H1247" s="41"/>
      <c r="I1247" s="41"/>
      <c r="J1247" s="41"/>
      <c r="K1247" s="41"/>
      <c r="L1247" s="41"/>
      <c r="M1247" s="41"/>
      <c r="N1247" s="41"/>
      <c r="O1247" s="41"/>
      <c r="P1247" s="41"/>
      <c r="Q1247" s="41"/>
      <c r="R1247" s="41"/>
      <c r="S1247" s="41"/>
      <c r="T1247" s="41"/>
      <c r="U1247" s="41"/>
      <c r="V1247" s="41"/>
      <c r="W1247" s="41"/>
      <c r="X1247" s="41"/>
      <c r="Y1247" s="41"/>
      <c r="Z1247" s="41"/>
      <c r="AA1247" s="41"/>
      <c r="AB1247" s="41"/>
      <c r="AC1247" s="41"/>
      <c r="AD1247" s="41"/>
      <c r="AE1247" s="41"/>
      <c r="AF1247" s="41"/>
      <c r="AG1247" s="41"/>
      <c r="AH1247" s="41"/>
      <c r="AI1247" s="41"/>
      <c r="AJ1247" s="41"/>
      <c r="AK1247" s="41"/>
      <c r="AL1247" s="41"/>
      <c r="AM1247" s="41"/>
      <c r="AN1247" s="41"/>
      <c r="AO1247" s="41"/>
      <c r="AP1247" s="41"/>
      <c r="AQ1247" s="41"/>
      <c r="AR1247" s="41"/>
      <c r="AS1247" s="41"/>
      <c r="AT1247" s="41"/>
      <c r="AU1247" s="41"/>
      <c r="AV1247" s="41"/>
      <c r="AW1247" s="41"/>
      <c r="AX1247" s="41"/>
      <c r="AY1247" s="41"/>
      <c r="AZ1247" s="41"/>
      <c r="BA1247" s="41"/>
      <c r="BB1247" s="41"/>
      <c r="BC1247" s="41"/>
      <c r="BD1247" s="41"/>
      <c r="BE1247" s="41"/>
      <c r="BF1247" s="41"/>
      <c r="BG1247" s="41"/>
      <c r="BH1247" s="41"/>
      <c r="BI1247" s="41"/>
      <c r="BJ1247" s="41"/>
      <c r="BK1247" s="41"/>
      <c r="BL1247" s="41"/>
      <c r="BM1247" s="41"/>
      <c r="BN1247" s="41"/>
      <c r="BO1247" s="41"/>
      <c r="BP1247" s="41"/>
      <c r="BQ1247" s="41"/>
      <c r="BR1247" s="41"/>
      <c r="BS1247" s="41"/>
    </row>
    <row r="1248" spans="1:71" x14ac:dyDescent="0.2">
      <c r="A1248" s="40" t="str">
        <f t="shared" si="29"/>
        <v/>
      </c>
      <c r="B1248" s="40"/>
      <c r="C1248" s="40"/>
      <c r="D1248" s="41"/>
      <c r="E1248" s="41"/>
      <c r="F1248" s="41"/>
      <c r="G1248" s="41"/>
      <c r="H1248" s="41"/>
      <c r="I1248" s="41"/>
      <c r="J1248" s="41"/>
      <c r="K1248" s="41"/>
      <c r="L1248" s="41"/>
      <c r="M1248" s="41"/>
      <c r="N1248" s="41"/>
      <c r="O1248" s="41"/>
      <c r="P1248" s="41"/>
      <c r="Q1248" s="41"/>
      <c r="R1248" s="41"/>
      <c r="S1248" s="41"/>
      <c r="T1248" s="41"/>
      <c r="U1248" s="41"/>
      <c r="V1248" s="41"/>
      <c r="W1248" s="41"/>
      <c r="X1248" s="41"/>
      <c r="Y1248" s="41"/>
      <c r="Z1248" s="41"/>
      <c r="AA1248" s="41"/>
      <c r="AB1248" s="41"/>
      <c r="AC1248" s="41"/>
      <c r="AD1248" s="41"/>
      <c r="AE1248" s="41"/>
      <c r="AF1248" s="41"/>
      <c r="AG1248" s="41"/>
      <c r="AH1248" s="41"/>
      <c r="AI1248" s="41"/>
      <c r="AJ1248" s="41"/>
      <c r="AK1248" s="41"/>
      <c r="AL1248" s="41"/>
      <c r="AM1248" s="41"/>
      <c r="AN1248" s="41"/>
      <c r="AO1248" s="41"/>
      <c r="AP1248" s="41"/>
      <c r="AQ1248" s="41"/>
      <c r="AR1248" s="41"/>
      <c r="AS1248" s="41"/>
      <c r="AT1248" s="41"/>
      <c r="AU1248" s="41"/>
      <c r="AV1248" s="41"/>
      <c r="AW1248" s="41"/>
      <c r="AX1248" s="41"/>
      <c r="AY1248" s="41"/>
      <c r="AZ1248" s="41"/>
      <c r="BA1248" s="41"/>
      <c r="BB1248" s="41"/>
      <c r="BC1248" s="41"/>
      <c r="BD1248" s="41"/>
      <c r="BE1248" s="41"/>
      <c r="BF1248" s="41"/>
      <c r="BG1248" s="41"/>
      <c r="BH1248" s="41"/>
      <c r="BI1248" s="41"/>
      <c r="BJ1248" s="41"/>
      <c r="BK1248" s="41"/>
      <c r="BL1248" s="41"/>
      <c r="BM1248" s="41"/>
      <c r="BN1248" s="41"/>
      <c r="BO1248" s="41"/>
      <c r="BP1248" s="41"/>
      <c r="BQ1248" s="41"/>
      <c r="BR1248" s="41"/>
      <c r="BS1248" s="41"/>
    </row>
    <row r="1249" spans="1:71" x14ac:dyDescent="0.2">
      <c r="A1249" s="40" t="str">
        <f t="shared" si="29"/>
        <v/>
      </c>
      <c r="B1249" s="40"/>
      <c r="C1249" s="40"/>
      <c r="D1249" s="41"/>
      <c r="E1249" s="41"/>
      <c r="F1249" s="41"/>
      <c r="G1249" s="41"/>
      <c r="H1249" s="41"/>
      <c r="I1249" s="41"/>
      <c r="J1249" s="41"/>
      <c r="K1249" s="41"/>
      <c r="L1249" s="41"/>
      <c r="M1249" s="41"/>
      <c r="N1249" s="41"/>
      <c r="O1249" s="41"/>
      <c r="P1249" s="41"/>
      <c r="Q1249" s="41"/>
      <c r="R1249" s="41"/>
      <c r="S1249" s="41"/>
      <c r="T1249" s="41"/>
      <c r="U1249" s="41"/>
      <c r="V1249" s="41"/>
      <c r="W1249" s="41"/>
      <c r="X1249" s="41"/>
      <c r="Y1249" s="41"/>
      <c r="Z1249" s="41"/>
      <c r="AA1249" s="41"/>
      <c r="AB1249" s="41"/>
      <c r="AC1249" s="41"/>
      <c r="AD1249" s="41"/>
      <c r="AE1249" s="41"/>
      <c r="AF1249" s="41"/>
      <c r="AG1249" s="41"/>
      <c r="AH1249" s="41"/>
      <c r="AI1249" s="41"/>
      <c r="AJ1249" s="41"/>
      <c r="AK1249" s="41"/>
      <c r="AL1249" s="41"/>
      <c r="AM1249" s="41"/>
      <c r="AN1249" s="41"/>
      <c r="AO1249" s="41"/>
      <c r="AP1249" s="41"/>
      <c r="AQ1249" s="41"/>
      <c r="AR1249" s="41"/>
      <c r="AS1249" s="41"/>
      <c r="AT1249" s="41"/>
      <c r="AU1249" s="41"/>
      <c r="AV1249" s="41"/>
      <c r="AW1249" s="41"/>
      <c r="AX1249" s="41"/>
      <c r="AY1249" s="41"/>
      <c r="AZ1249" s="41"/>
      <c r="BA1249" s="41"/>
      <c r="BB1249" s="41"/>
      <c r="BC1249" s="41"/>
      <c r="BD1249" s="41"/>
      <c r="BE1249" s="41"/>
      <c r="BF1249" s="41"/>
      <c r="BG1249" s="41"/>
      <c r="BH1249" s="41"/>
      <c r="BI1249" s="41"/>
      <c r="BJ1249" s="41"/>
      <c r="BK1249" s="41"/>
      <c r="BL1249" s="41"/>
      <c r="BM1249" s="41"/>
      <c r="BN1249" s="41"/>
      <c r="BO1249" s="41"/>
      <c r="BP1249" s="41"/>
      <c r="BQ1249" s="41"/>
      <c r="BR1249" s="41"/>
      <c r="BS1249" s="41"/>
    </row>
    <row r="1250" spans="1:71" x14ac:dyDescent="0.2">
      <c r="A1250" s="40" t="str">
        <f t="shared" si="29"/>
        <v/>
      </c>
      <c r="B1250" s="40"/>
      <c r="C1250" s="40"/>
      <c r="D1250" s="41"/>
      <c r="E1250" s="41"/>
      <c r="F1250" s="41"/>
      <c r="G1250" s="41"/>
      <c r="H1250" s="41"/>
      <c r="I1250" s="41"/>
      <c r="J1250" s="41"/>
      <c r="K1250" s="41"/>
      <c r="L1250" s="41"/>
      <c r="M1250" s="41"/>
      <c r="N1250" s="41"/>
      <c r="O1250" s="41"/>
      <c r="P1250" s="41"/>
      <c r="Q1250" s="41"/>
      <c r="R1250" s="41"/>
      <c r="S1250" s="41"/>
      <c r="T1250" s="41"/>
      <c r="U1250" s="41"/>
      <c r="V1250" s="41"/>
      <c r="W1250" s="41"/>
      <c r="X1250" s="41"/>
      <c r="Y1250" s="41"/>
      <c r="Z1250" s="41"/>
      <c r="AA1250" s="41"/>
      <c r="AB1250" s="41"/>
      <c r="AC1250" s="41"/>
      <c r="AD1250" s="41"/>
      <c r="AE1250" s="41"/>
      <c r="AF1250" s="41"/>
      <c r="AG1250" s="41"/>
      <c r="AH1250" s="41"/>
      <c r="AI1250" s="41"/>
      <c r="AJ1250" s="41"/>
      <c r="AK1250" s="41"/>
      <c r="AL1250" s="41"/>
      <c r="AM1250" s="41"/>
      <c r="AN1250" s="41"/>
      <c r="AO1250" s="41"/>
      <c r="AP1250" s="41"/>
      <c r="AQ1250" s="41"/>
      <c r="AR1250" s="41"/>
      <c r="AS1250" s="41"/>
      <c r="AT1250" s="41"/>
      <c r="AU1250" s="41"/>
      <c r="AV1250" s="41"/>
      <c r="AW1250" s="41"/>
      <c r="AX1250" s="41"/>
      <c r="AY1250" s="41"/>
      <c r="AZ1250" s="41"/>
      <c r="BA1250" s="41"/>
      <c r="BB1250" s="41"/>
      <c r="BC1250" s="41"/>
      <c r="BD1250" s="41"/>
      <c r="BE1250" s="41"/>
      <c r="BF1250" s="41"/>
      <c r="BG1250" s="41"/>
      <c r="BH1250" s="41"/>
      <c r="BI1250" s="41"/>
      <c r="BJ1250" s="41"/>
      <c r="BK1250" s="41"/>
      <c r="BL1250" s="41"/>
      <c r="BM1250" s="41"/>
      <c r="BN1250" s="41"/>
      <c r="BO1250" s="41"/>
      <c r="BP1250" s="41"/>
      <c r="BQ1250" s="41"/>
      <c r="BR1250" s="41"/>
      <c r="BS1250" s="41"/>
    </row>
    <row r="1251" spans="1:71" x14ac:dyDescent="0.2">
      <c r="A1251" s="40" t="str">
        <f t="shared" si="29"/>
        <v/>
      </c>
      <c r="B1251" s="40"/>
      <c r="C1251" s="40"/>
      <c r="D1251" s="41"/>
      <c r="E1251" s="41"/>
      <c r="F1251" s="41"/>
      <c r="G1251" s="41"/>
      <c r="H1251" s="41"/>
      <c r="I1251" s="41"/>
      <c r="J1251" s="41"/>
      <c r="K1251" s="41"/>
      <c r="L1251" s="41"/>
      <c r="M1251" s="41"/>
      <c r="N1251" s="41"/>
      <c r="O1251" s="41"/>
      <c r="P1251" s="41"/>
      <c r="Q1251" s="41"/>
      <c r="R1251" s="41"/>
      <c r="S1251" s="41"/>
      <c r="T1251" s="41"/>
      <c r="U1251" s="41"/>
      <c r="V1251" s="41"/>
      <c r="W1251" s="41"/>
      <c r="X1251" s="41"/>
      <c r="Y1251" s="41"/>
      <c r="Z1251" s="41"/>
      <c r="AA1251" s="41"/>
      <c r="AB1251" s="41"/>
      <c r="AC1251" s="41"/>
      <c r="AD1251" s="41"/>
      <c r="AE1251" s="41"/>
      <c r="AF1251" s="41"/>
      <c r="AG1251" s="41"/>
      <c r="AH1251" s="41"/>
      <c r="AI1251" s="41"/>
      <c r="AJ1251" s="41"/>
      <c r="AK1251" s="41"/>
      <c r="AL1251" s="41"/>
      <c r="AM1251" s="41"/>
      <c r="AN1251" s="41"/>
      <c r="AO1251" s="41"/>
      <c r="AP1251" s="41"/>
      <c r="AQ1251" s="41"/>
      <c r="AR1251" s="41"/>
      <c r="AS1251" s="41"/>
      <c r="AT1251" s="41"/>
      <c r="AU1251" s="41"/>
      <c r="AV1251" s="41"/>
      <c r="AW1251" s="41"/>
      <c r="AX1251" s="41"/>
      <c r="AY1251" s="41"/>
      <c r="AZ1251" s="41"/>
      <c r="BA1251" s="41"/>
      <c r="BB1251" s="41"/>
      <c r="BC1251" s="41"/>
      <c r="BD1251" s="41"/>
      <c r="BE1251" s="41"/>
      <c r="BF1251" s="41"/>
      <c r="BG1251" s="41"/>
      <c r="BH1251" s="41"/>
      <c r="BI1251" s="41"/>
      <c r="BJ1251" s="41"/>
      <c r="BK1251" s="41"/>
      <c r="BL1251" s="41"/>
      <c r="BM1251" s="41"/>
      <c r="BN1251" s="41"/>
      <c r="BO1251" s="41"/>
      <c r="BP1251" s="41"/>
      <c r="BQ1251" s="41"/>
      <c r="BR1251" s="41"/>
      <c r="BS1251" s="41"/>
    </row>
    <row r="1252" spans="1:71" x14ac:dyDescent="0.2">
      <c r="A1252" s="40" t="str">
        <f t="shared" si="29"/>
        <v/>
      </c>
      <c r="B1252" s="40"/>
      <c r="C1252" s="40"/>
      <c r="D1252" s="41"/>
      <c r="E1252" s="41"/>
      <c r="F1252" s="41"/>
      <c r="G1252" s="41"/>
      <c r="H1252" s="41"/>
      <c r="I1252" s="41"/>
      <c r="J1252" s="41"/>
      <c r="K1252" s="41"/>
      <c r="L1252" s="41"/>
      <c r="M1252" s="41"/>
      <c r="N1252" s="41"/>
      <c r="O1252" s="41"/>
      <c r="P1252" s="41"/>
      <c r="Q1252" s="41"/>
      <c r="R1252" s="41"/>
      <c r="S1252" s="41"/>
      <c r="T1252" s="41"/>
      <c r="U1252" s="41"/>
      <c r="V1252" s="41"/>
      <c r="W1252" s="41"/>
      <c r="X1252" s="41"/>
      <c r="Y1252" s="41"/>
      <c r="Z1252" s="41"/>
      <c r="AA1252" s="41"/>
      <c r="AB1252" s="41"/>
      <c r="AC1252" s="41"/>
      <c r="AD1252" s="41"/>
      <c r="AE1252" s="41"/>
      <c r="AF1252" s="41"/>
      <c r="AG1252" s="41"/>
      <c r="AH1252" s="41"/>
      <c r="AI1252" s="41"/>
      <c r="AJ1252" s="41"/>
      <c r="AK1252" s="41"/>
      <c r="AL1252" s="41"/>
      <c r="AM1252" s="41"/>
      <c r="AN1252" s="41"/>
      <c r="AO1252" s="41"/>
      <c r="AP1252" s="41"/>
      <c r="AQ1252" s="41"/>
      <c r="AR1252" s="41"/>
      <c r="AS1252" s="41"/>
      <c r="AT1252" s="41"/>
      <c r="AU1252" s="41"/>
      <c r="AV1252" s="41"/>
      <c r="AW1252" s="41"/>
      <c r="AX1252" s="41"/>
      <c r="AY1252" s="41"/>
      <c r="AZ1252" s="41"/>
      <c r="BA1252" s="41"/>
      <c r="BB1252" s="41"/>
      <c r="BC1252" s="41"/>
      <c r="BD1252" s="41"/>
      <c r="BE1252" s="41"/>
      <c r="BF1252" s="41"/>
      <c r="BG1252" s="41"/>
      <c r="BH1252" s="41"/>
      <c r="BI1252" s="41"/>
      <c r="BJ1252" s="41"/>
      <c r="BK1252" s="41"/>
      <c r="BL1252" s="41"/>
      <c r="BM1252" s="41"/>
      <c r="BN1252" s="41"/>
      <c r="BO1252" s="41"/>
      <c r="BP1252" s="41"/>
      <c r="BQ1252" s="41"/>
      <c r="BR1252" s="41"/>
      <c r="BS1252" s="41"/>
    </row>
    <row r="1253" spans="1:71" x14ac:dyDescent="0.2">
      <c r="A1253" s="40" t="str">
        <f t="shared" si="29"/>
        <v/>
      </c>
      <c r="B1253" s="40"/>
      <c r="C1253" s="40"/>
      <c r="D1253" s="41"/>
      <c r="E1253" s="41"/>
      <c r="F1253" s="41"/>
      <c r="G1253" s="41"/>
      <c r="H1253" s="41"/>
      <c r="I1253" s="41"/>
      <c r="J1253" s="41"/>
      <c r="K1253" s="41"/>
      <c r="L1253" s="41"/>
      <c r="M1253" s="41"/>
      <c r="N1253" s="41"/>
      <c r="O1253" s="41"/>
      <c r="P1253" s="41"/>
      <c r="Q1253" s="41"/>
      <c r="R1253" s="41"/>
      <c r="S1253" s="41"/>
      <c r="T1253" s="41"/>
      <c r="U1253" s="41"/>
      <c r="V1253" s="41"/>
      <c r="W1253" s="41"/>
      <c r="X1253" s="41"/>
      <c r="Y1253" s="41"/>
      <c r="Z1253" s="41"/>
      <c r="AA1253" s="41"/>
      <c r="AB1253" s="41"/>
      <c r="AC1253" s="41"/>
      <c r="AD1253" s="41"/>
      <c r="AE1253" s="41"/>
      <c r="AF1253" s="41"/>
      <c r="AG1253" s="41"/>
      <c r="AH1253" s="41"/>
      <c r="AI1253" s="41"/>
      <c r="AJ1253" s="41"/>
      <c r="AK1253" s="41"/>
      <c r="AL1253" s="41"/>
      <c r="AM1253" s="41"/>
      <c r="AN1253" s="41"/>
      <c r="AO1253" s="41"/>
      <c r="AP1253" s="41"/>
      <c r="AQ1253" s="41"/>
      <c r="AR1253" s="41"/>
      <c r="AS1253" s="41"/>
      <c r="AT1253" s="41"/>
      <c r="AU1253" s="41"/>
      <c r="AV1253" s="41"/>
      <c r="AW1253" s="41"/>
      <c r="AX1253" s="41"/>
      <c r="AY1253" s="41"/>
      <c r="AZ1253" s="41"/>
      <c r="BA1253" s="41"/>
      <c r="BB1253" s="41"/>
      <c r="BC1253" s="41"/>
      <c r="BD1253" s="41"/>
      <c r="BE1253" s="41"/>
      <c r="BF1253" s="41"/>
      <c r="BG1253" s="41"/>
      <c r="BH1253" s="41"/>
      <c r="BI1253" s="41"/>
      <c r="BJ1253" s="41"/>
      <c r="BK1253" s="41"/>
      <c r="BL1253" s="41"/>
      <c r="BM1253" s="41"/>
      <c r="BN1253" s="41"/>
      <c r="BO1253" s="41"/>
      <c r="BP1253" s="41"/>
      <c r="BQ1253" s="41"/>
      <c r="BR1253" s="41"/>
      <c r="BS1253" s="41"/>
    </row>
    <row r="1254" spans="1:71" x14ac:dyDescent="0.2">
      <c r="A1254" s="40" t="str">
        <f t="shared" si="29"/>
        <v/>
      </c>
      <c r="B1254" s="40"/>
      <c r="C1254" s="40"/>
      <c r="D1254" s="41"/>
      <c r="E1254" s="41"/>
      <c r="F1254" s="41"/>
      <c r="G1254" s="41"/>
      <c r="H1254" s="41"/>
      <c r="I1254" s="41"/>
      <c r="J1254" s="41"/>
      <c r="K1254" s="41"/>
      <c r="L1254" s="41"/>
      <c r="M1254" s="41"/>
      <c r="N1254" s="41"/>
      <c r="O1254" s="41"/>
      <c r="P1254" s="41"/>
      <c r="Q1254" s="41"/>
      <c r="R1254" s="41"/>
      <c r="S1254" s="41"/>
      <c r="T1254" s="41"/>
      <c r="U1254" s="41"/>
      <c r="V1254" s="41"/>
      <c r="W1254" s="41"/>
      <c r="X1254" s="41"/>
      <c r="Y1254" s="41"/>
      <c r="Z1254" s="41"/>
      <c r="AA1254" s="41"/>
      <c r="AB1254" s="41"/>
      <c r="AC1254" s="41"/>
      <c r="AD1254" s="41"/>
      <c r="AE1254" s="41"/>
      <c r="AF1254" s="41"/>
      <c r="AG1254" s="41"/>
      <c r="AH1254" s="41"/>
      <c r="AI1254" s="41"/>
      <c r="AJ1254" s="41"/>
      <c r="AK1254" s="41"/>
      <c r="AL1254" s="41"/>
      <c r="AM1254" s="41"/>
      <c r="AN1254" s="41"/>
      <c r="AO1254" s="41"/>
      <c r="AP1254" s="41"/>
      <c r="AQ1254" s="41"/>
      <c r="AR1254" s="41"/>
      <c r="AS1254" s="41"/>
      <c r="AT1254" s="41"/>
      <c r="AU1254" s="41"/>
      <c r="AV1254" s="41"/>
      <c r="AW1254" s="41"/>
      <c r="AX1254" s="41"/>
      <c r="AY1254" s="41"/>
      <c r="AZ1254" s="41"/>
      <c r="BA1254" s="41"/>
      <c r="BB1254" s="41"/>
      <c r="BC1254" s="41"/>
      <c r="BD1254" s="41"/>
      <c r="BE1254" s="41"/>
      <c r="BF1254" s="41"/>
      <c r="BG1254" s="41"/>
      <c r="BH1254" s="41"/>
      <c r="BI1254" s="41"/>
      <c r="BJ1254" s="41"/>
      <c r="BK1254" s="41"/>
      <c r="BL1254" s="41"/>
      <c r="BM1254" s="41"/>
      <c r="BN1254" s="41"/>
      <c r="BO1254" s="41"/>
      <c r="BP1254" s="41"/>
      <c r="BQ1254" s="41"/>
      <c r="BR1254" s="41"/>
      <c r="BS1254" s="41"/>
    </row>
    <row r="1255" spans="1:71" x14ac:dyDescent="0.2">
      <c r="A1255" s="40" t="str">
        <f t="shared" si="29"/>
        <v/>
      </c>
      <c r="B1255" s="40"/>
      <c r="C1255" s="40"/>
      <c r="D1255" s="41"/>
      <c r="E1255" s="41"/>
      <c r="F1255" s="41"/>
      <c r="G1255" s="41"/>
      <c r="H1255" s="41"/>
      <c r="I1255" s="41"/>
      <c r="J1255" s="41"/>
      <c r="K1255" s="41"/>
      <c r="L1255" s="41"/>
      <c r="M1255" s="41"/>
      <c r="N1255" s="41"/>
      <c r="O1255" s="41"/>
      <c r="P1255" s="41"/>
      <c r="Q1255" s="41"/>
      <c r="R1255" s="41"/>
      <c r="S1255" s="41"/>
      <c r="T1255" s="41"/>
      <c r="U1255" s="41"/>
      <c r="V1255" s="41"/>
      <c r="W1255" s="41"/>
      <c r="X1255" s="41"/>
      <c r="Y1255" s="41"/>
      <c r="Z1255" s="41"/>
      <c r="AA1255" s="41"/>
      <c r="AB1255" s="41"/>
      <c r="AC1255" s="41"/>
      <c r="AD1255" s="41"/>
      <c r="AE1255" s="41"/>
      <c r="AF1255" s="41"/>
      <c r="AG1255" s="41"/>
      <c r="AH1255" s="41"/>
      <c r="AI1255" s="41"/>
      <c r="AJ1255" s="41"/>
      <c r="AK1255" s="41"/>
      <c r="AL1255" s="41"/>
      <c r="AM1255" s="41"/>
      <c r="AN1255" s="41"/>
      <c r="AO1255" s="41"/>
      <c r="AP1255" s="41"/>
      <c r="AQ1255" s="41"/>
      <c r="AR1255" s="41"/>
      <c r="AS1255" s="41"/>
      <c r="AT1255" s="41"/>
      <c r="AU1255" s="41"/>
      <c r="AV1255" s="41"/>
      <c r="AW1255" s="41"/>
      <c r="AX1255" s="41"/>
      <c r="AY1255" s="41"/>
      <c r="AZ1255" s="41"/>
      <c r="BA1255" s="41"/>
      <c r="BB1255" s="41"/>
      <c r="BC1255" s="41"/>
      <c r="BD1255" s="41"/>
      <c r="BE1255" s="41"/>
      <c r="BF1255" s="41"/>
      <c r="BG1255" s="41"/>
      <c r="BH1255" s="41"/>
      <c r="BI1255" s="41"/>
      <c r="BJ1255" s="41"/>
      <c r="BK1255" s="41"/>
      <c r="BL1255" s="41"/>
      <c r="BM1255" s="41"/>
      <c r="BN1255" s="41"/>
      <c r="BO1255" s="41"/>
      <c r="BP1255" s="41"/>
      <c r="BQ1255" s="41"/>
      <c r="BR1255" s="41"/>
      <c r="BS1255" s="41"/>
    </row>
    <row r="1256" spans="1:71" x14ac:dyDescent="0.2">
      <c r="A1256" s="40" t="str">
        <f t="shared" si="29"/>
        <v/>
      </c>
      <c r="B1256" s="40"/>
      <c r="C1256" s="40"/>
      <c r="D1256" s="41"/>
      <c r="E1256" s="41"/>
      <c r="F1256" s="41"/>
      <c r="G1256" s="41"/>
      <c r="H1256" s="41"/>
      <c r="I1256" s="41"/>
      <c r="J1256" s="41"/>
      <c r="K1256" s="41"/>
      <c r="L1256" s="41"/>
      <c r="M1256" s="41"/>
      <c r="N1256" s="41"/>
      <c r="O1256" s="41"/>
      <c r="P1256" s="41"/>
      <c r="Q1256" s="41"/>
      <c r="R1256" s="41"/>
      <c r="S1256" s="41"/>
      <c r="T1256" s="41"/>
      <c r="U1256" s="41"/>
      <c r="V1256" s="41"/>
      <c r="W1256" s="41"/>
      <c r="X1256" s="41"/>
      <c r="Y1256" s="41"/>
      <c r="Z1256" s="41"/>
      <c r="AA1256" s="41"/>
      <c r="AB1256" s="41"/>
      <c r="AC1256" s="41"/>
      <c r="AD1256" s="41"/>
      <c r="AE1256" s="41"/>
      <c r="AF1256" s="41"/>
      <c r="AG1256" s="41"/>
      <c r="AH1256" s="41"/>
      <c r="AI1256" s="41"/>
      <c r="AJ1256" s="41"/>
      <c r="AK1256" s="41"/>
      <c r="AL1256" s="41"/>
      <c r="AM1256" s="41"/>
      <c r="AN1256" s="41"/>
      <c r="AO1256" s="41"/>
      <c r="AP1256" s="41"/>
      <c r="AQ1256" s="41"/>
      <c r="AR1256" s="41"/>
      <c r="AS1256" s="41"/>
      <c r="AT1256" s="41"/>
      <c r="AU1256" s="41"/>
      <c r="AV1256" s="41"/>
      <c r="AW1256" s="41"/>
      <c r="AX1256" s="41"/>
      <c r="AY1256" s="41"/>
      <c r="AZ1256" s="41"/>
      <c r="BA1256" s="41"/>
      <c r="BB1256" s="41"/>
      <c r="BC1256" s="41"/>
      <c r="BD1256" s="41"/>
      <c r="BE1256" s="41"/>
      <c r="BF1256" s="41"/>
      <c r="BG1256" s="41"/>
      <c r="BH1256" s="41"/>
      <c r="BI1256" s="41"/>
      <c r="BJ1256" s="41"/>
      <c r="BK1256" s="41"/>
      <c r="BL1256" s="41"/>
      <c r="BM1256" s="41"/>
      <c r="BN1256" s="41"/>
      <c r="BO1256" s="41"/>
      <c r="BP1256" s="41"/>
      <c r="BQ1256" s="41"/>
      <c r="BR1256" s="41"/>
      <c r="BS1256" s="41"/>
    </row>
    <row r="1257" spans="1:71" x14ac:dyDescent="0.2">
      <c r="A1257" s="40" t="str">
        <f t="shared" si="29"/>
        <v/>
      </c>
      <c r="B1257" s="40"/>
      <c r="C1257" s="40"/>
      <c r="D1257" s="41"/>
      <c r="E1257" s="41"/>
      <c r="F1257" s="41"/>
      <c r="G1257" s="41"/>
      <c r="H1257" s="41"/>
      <c r="I1257" s="41"/>
      <c r="J1257" s="41"/>
      <c r="K1257" s="41"/>
      <c r="L1257" s="41"/>
      <c r="M1257" s="41"/>
      <c r="N1257" s="41"/>
      <c r="O1257" s="41"/>
      <c r="P1257" s="41"/>
      <c r="Q1257" s="41"/>
      <c r="R1257" s="41"/>
      <c r="S1257" s="41"/>
      <c r="T1257" s="41"/>
      <c r="U1257" s="41"/>
      <c r="V1257" s="41"/>
      <c r="W1257" s="41"/>
      <c r="X1257" s="41"/>
      <c r="Y1257" s="41"/>
      <c r="Z1257" s="41"/>
      <c r="AA1257" s="41"/>
      <c r="AB1257" s="41"/>
      <c r="AC1257" s="41"/>
      <c r="AD1257" s="41"/>
      <c r="AE1257" s="41"/>
      <c r="AF1257" s="41"/>
      <c r="AG1257" s="41"/>
      <c r="AH1257" s="41"/>
      <c r="AI1257" s="41"/>
      <c r="AJ1257" s="41"/>
      <c r="AK1257" s="41"/>
      <c r="AL1257" s="41"/>
      <c r="AM1257" s="41"/>
      <c r="AN1257" s="41"/>
      <c r="AO1257" s="41"/>
      <c r="AP1257" s="41"/>
      <c r="AQ1257" s="41"/>
      <c r="AR1257" s="41"/>
      <c r="AS1257" s="41"/>
      <c r="AT1257" s="41"/>
      <c r="AU1257" s="41"/>
      <c r="AV1257" s="41"/>
      <c r="AW1257" s="41"/>
      <c r="AX1257" s="41"/>
      <c r="AY1257" s="41"/>
      <c r="AZ1257" s="41"/>
      <c r="BA1257" s="41"/>
      <c r="BB1257" s="41"/>
      <c r="BC1257" s="41"/>
      <c r="BD1257" s="41"/>
      <c r="BE1257" s="41"/>
      <c r="BF1257" s="41"/>
      <c r="BG1257" s="41"/>
      <c r="BH1257" s="41"/>
      <c r="BI1257" s="41"/>
      <c r="BJ1257" s="41"/>
      <c r="BK1257" s="41"/>
      <c r="BL1257" s="41"/>
      <c r="BM1257" s="41"/>
      <c r="BN1257" s="41"/>
      <c r="BO1257" s="41"/>
      <c r="BP1257" s="41"/>
      <c r="BQ1257" s="41"/>
      <c r="BR1257" s="41"/>
      <c r="BS1257" s="41"/>
    </row>
    <row r="1258" spans="1:71" x14ac:dyDescent="0.2">
      <c r="A1258" s="40" t="str">
        <f t="shared" si="29"/>
        <v/>
      </c>
      <c r="B1258" s="40"/>
      <c r="C1258" s="40"/>
      <c r="D1258" s="41"/>
      <c r="E1258" s="41"/>
      <c r="F1258" s="41"/>
      <c r="G1258" s="41"/>
      <c r="H1258" s="41"/>
      <c r="I1258" s="41"/>
      <c r="J1258" s="41"/>
      <c r="K1258" s="41"/>
      <c r="L1258" s="41"/>
      <c r="M1258" s="41"/>
      <c r="N1258" s="41"/>
      <c r="O1258" s="41"/>
      <c r="P1258" s="41"/>
      <c r="Q1258" s="41"/>
      <c r="R1258" s="41"/>
      <c r="S1258" s="41"/>
      <c r="T1258" s="41"/>
      <c r="U1258" s="41"/>
      <c r="V1258" s="41"/>
      <c r="W1258" s="41"/>
      <c r="X1258" s="41"/>
      <c r="Y1258" s="41"/>
      <c r="Z1258" s="41"/>
      <c r="AA1258" s="41"/>
      <c r="AB1258" s="41"/>
      <c r="AC1258" s="41"/>
      <c r="AD1258" s="41"/>
      <c r="AE1258" s="41"/>
      <c r="AF1258" s="41"/>
      <c r="AG1258" s="41"/>
      <c r="AH1258" s="41"/>
      <c r="AI1258" s="41"/>
      <c r="AJ1258" s="41"/>
      <c r="AK1258" s="41"/>
      <c r="AL1258" s="41"/>
      <c r="AM1258" s="41"/>
      <c r="AN1258" s="41"/>
      <c r="AO1258" s="41"/>
      <c r="AP1258" s="41"/>
      <c r="AQ1258" s="41"/>
      <c r="AR1258" s="41"/>
      <c r="AS1258" s="41"/>
      <c r="AT1258" s="41"/>
      <c r="AU1258" s="41"/>
      <c r="AV1258" s="41"/>
      <c r="AW1258" s="41"/>
      <c r="AX1258" s="41"/>
      <c r="AY1258" s="41"/>
      <c r="AZ1258" s="41"/>
      <c r="BA1258" s="41"/>
      <c r="BB1258" s="41"/>
      <c r="BC1258" s="41"/>
      <c r="BD1258" s="41"/>
      <c r="BE1258" s="41"/>
      <c r="BF1258" s="41"/>
      <c r="BG1258" s="41"/>
      <c r="BH1258" s="41"/>
      <c r="BI1258" s="41"/>
      <c r="BJ1258" s="41"/>
      <c r="BK1258" s="41"/>
      <c r="BL1258" s="41"/>
      <c r="BM1258" s="41"/>
      <c r="BN1258" s="41"/>
      <c r="BO1258" s="41"/>
      <c r="BP1258" s="41"/>
      <c r="BQ1258" s="41"/>
      <c r="BR1258" s="41"/>
      <c r="BS1258" s="41"/>
    </row>
    <row r="1259" spans="1:71" x14ac:dyDescent="0.2">
      <c r="A1259" s="40" t="str">
        <f t="shared" si="29"/>
        <v/>
      </c>
      <c r="B1259" s="40"/>
      <c r="C1259" s="40"/>
      <c r="D1259" s="41"/>
      <c r="E1259" s="41"/>
      <c r="F1259" s="41"/>
      <c r="G1259" s="41"/>
      <c r="H1259" s="41"/>
      <c r="I1259" s="41"/>
      <c r="J1259" s="41"/>
      <c r="K1259" s="41"/>
      <c r="L1259" s="41"/>
      <c r="M1259" s="41"/>
      <c r="N1259" s="41"/>
      <c r="O1259" s="41"/>
      <c r="P1259" s="41"/>
      <c r="Q1259" s="41"/>
      <c r="R1259" s="41"/>
      <c r="S1259" s="41"/>
      <c r="T1259" s="41"/>
      <c r="U1259" s="41"/>
      <c r="V1259" s="41"/>
      <c r="W1259" s="41"/>
      <c r="X1259" s="41"/>
      <c r="Y1259" s="41"/>
      <c r="Z1259" s="41"/>
      <c r="AA1259" s="41"/>
      <c r="AB1259" s="41"/>
      <c r="AC1259" s="41"/>
      <c r="AD1259" s="41"/>
      <c r="AE1259" s="41"/>
      <c r="AF1259" s="41"/>
      <c r="AG1259" s="41"/>
      <c r="AH1259" s="41"/>
      <c r="AI1259" s="41"/>
      <c r="AJ1259" s="41"/>
      <c r="AK1259" s="41"/>
      <c r="AL1259" s="41"/>
      <c r="AM1259" s="41"/>
      <c r="AN1259" s="41"/>
      <c r="AO1259" s="41"/>
      <c r="AP1259" s="41"/>
      <c r="AQ1259" s="41"/>
      <c r="AR1259" s="41"/>
      <c r="AS1259" s="41"/>
      <c r="AT1259" s="41"/>
      <c r="AU1259" s="41"/>
      <c r="AV1259" s="41"/>
      <c r="AW1259" s="41"/>
      <c r="AX1259" s="41"/>
      <c r="AY1259" s="41"/>
      <c r="AZ1259" s="41"/>
      <c r="BA1259" s="41"/>
      <c r="BB1259" s="41"/>
      <c r="BC1259" s="41"/>
      <c r="BD1259" s="41"/>
      <c r="BE1259" s="41"/>
      <c r="BF1259" s="41"/>
      <c r="BG1259" s="41"/>
      <c r="BH1259" s="41"/>
      <c r="BI1259" s="41"/>
      <c r="BJ1259" s="41"/>
      <c r="BK1259" s="41"/>
      <c r="BL1259" s="41"/>
      <c r="BM1259" s="41"/>
      <c r="BN1259" s="41"/>
      <c r="BO1259" s="41"/>
      <c r="BP1259" s="41"/>
      <c r="BQ1259" s="41"/>
      <c r="BR1259" s="41"/>
      <c r="BS1259" s="41"/>
    </row>
    <row r="1260" spans="1:71" x14ac:dyDescent="0.2">
      <c r="A1260" s="40" t="str">
        <f t="shared" si="29"/>
        <v/>
      </c>
      <c r="B1260" s="40"/>
      <c r="C1260" s="40"/>
      <c r="D1260" s="41"/>
      <c r="E1260" s="41"/>
      <c r="F1260" s="41"/>
      <c r="G1260" s="41"/>
      <c r="H1260" s="41"/>
      <c r="I1260" s="41"/>
      <c r="J1260" s="41"/>
      <c r="K1260" s="41"/>
      <c r="L1260" s="41"/>
      <c r="M1260" s="41"/>
      <c r="N1260" s="41"/>
      <c r="O1260" s="41"/>
      <c r="P1260" s="41"/>
      <c r="Q1260" s="41"/>
      <c r="R1260" s="41"/>
      <c r="S1260" s="41"/>
      <c r="T1260" s="41"/>
      <c r="U1260" s="41"/>
      <c r="V1260" s="41"/>
      <c r="W1260" s="41"/>
      <c r="X1260" s="41"/>
      <c r="Y1260" s="41"/>
      <c r="Z1260" s="41"/>
      <c r="AA1260" s="41"/>
      <c r="AB1260" s="41"/>
      <c r="AC1260" s="41"/>
      <c r="AD1260" s="41"/>
      <c r="AE1260" s="41"/>
      <c r="AF1260" s="41"/>
      <c r="AG1260" s="41"/>
      <c r="AH1260" s="41"/>
      <c r="AI1260" s="41"/>
      <c r="AJ1260" s="41"/>
      <c r="AK1260" s="41"/>
      <c r="AL1260" s="41"/>
      <c r="AM1260" s="41"/>
      <c r="AN1260" s="41"/>
      <c r="AO1260" s="41"/>
      <c r="AP1260" s="41"/>
      <c r="AQ1260" s="41"/>
      <c r="AR1260" s="41"/>
      <c r="AS1260" s="41"/>
      <c r="AT1260" s="41"/>
      <c r="AU1260" s="41"/>
      <c r="AV1260" s="41"/>
      <c r="AW1260" s="41"/>
      <c r="AX1260" s="41"/>
      <c r="AY1260" s="41"/>
      <c r="AZ1260" s="41"/>
      <c r="BA1260" s="41"/>
      <c r="BB1260" s="41"/>
      <c r="BC1260" s="41"/>
      <c r="BD1260" s="41"/>
      <c r="BE1260" s="41"/>
      <c r="BF1260" s="41"/>
      <c r="BG1260" s="41"/>
      <c r="BH1260" s="41"/>
      <c r="BI1260" s="41"/>
      <c r="BJ1260" s="41"/>
      <c r="BK1260" s="41"/>
      <c r="BL1260" s="41"/>
      <c r="BM1260" s="41"/>
      <c r="BN1260" s="41"/>
      <c r="BO1260" s="41"/>
      <c r="BP1260" s="41"/>
      <c r="BQ1260" s="41"/>
      <c r="BR1260" s="41"/>
      <c r="BS1260" s="41"/>
    </row>
    <row r="1261" spans="1:71" x14ac:dyDescent="0.2">
      <c r="A1261" s="40" t="str">
        <f t="shared" si="29"/>
        <v/>
      </c>
      <c r="B1261" s="40"/>
      <c r="C1261" s="40"/>
      <c r="D1261" s="41"/>
      <c r="E1261" s="41"/>
      <c r="F1261" s="41"/>
      <c r="G1261" s="41"/>
      <c r="H1261" s="41"/>
      <c r="I1261" s="41"/>
      <c r="J1261" s="41"/>
      <c r="K1261" s="41"/>
      <c r="L1261" s="41"/>
      <c r="M1261" s="41"/>
      <c r="N1261" s="41"/>
      <c r="O1261" s="41"/>
      <c r="P1261" s="41"/>
      <c r="Q1261" s="41"/>
      <c r="R1261" s="41"/>
      <c r="S1261" s="41"/>
      <c r="T1261" s="41"/>
      <c r="U1261" s="41"/>
      <c r="V1261" s="41"/>
      <c r="W1261" s="41"/>
      <c r="X1261" s="41"/>
      <c r="Y1261" s="41"/>
      <c r="Z1261" s="41"/>
      <c r="AA1261" s="41"/>
      <c r="AB1261" s="41"/>
      <c r="AC1261" s="41"/>
      <c r="AD1261" s="41"/>
      <c r="AE1261" s="41"/>
      <c r="AF1261" s="41"/>
      <c r="AG1261" s="41"/>
      <c r="AH1261" s="41"/>
      <c r="AI1261" s="41"/>
      <c r="AJ1261" s="41"/>
      <c r="AK1261" s="41"/>
      <c r="AL1261" s="41"/>
      <c r="AM1261" s="41"/>
      <c r="AN1261" s="41"/>
      <c r="AO1261" s="41"/>
      <c r="AP1261" s="41"/>
      <c r="AQ1261" s="41"/>
      <c r="AR1261" s="41"/>
      <c r="AS1261" s="41"/>
      <c r="AT1261" s="41"/>
      <c r="AU1261" s="41"/>
      <c r="AV1261" s="41"/>
      <c r="AW1261" s="41"/>
      <c r="AX1261" s="41"/>
      <c r="AY1261" s="41"/>
      <c r="AZ1261" s="41"/>
      <c r="BA1261" s="41"/>
      <c r="BB1261" s="41"/>
      <c r="BC1261" s="41"/>
      <c r="BD1261" s="41"/>
      <c r="BE1261" s="41"/>
      <c r="BF1261" s="41"/>
      <c r="BG1261" s="41"/>
      <c r="BH1261" s="41"/>
      <c r="BI1261" s="41"/>
      <c r="BJ1261" s="41"/>
      <c r="BK1261" s="41"/>
      <c r="BL1261" s="41"/>
      <c r="BM1261" s="41"/>
      <c r="BN1261" s="41"/>
      <c r="BO1261" s="41"/>
      <c r="BP1261" s="41"/>
      <c r="BQ1261" s="41"/>
      <c r="BR1261" s="41"/>
      <c r="BS1261" s="41"/>
    </row>
    <row r="1262" spans="1:71" x14ac:dyDescent="0.2">
      <c r="A1262" s="40" t="str">
        <f t="shared" si="29"/>
        <v/>
      </c>
      <c r="B1262" s="40"/>
      <c r="C1262" s="40"/>
      <c r="D1262" s="41"/>
      <c r="E1262" s="41"/>
      <c r="F1262" s="41"/>
      <c r="G1262" s="41"/>
      <c r="H1262" s="41"/>
      <c r="I1262" s="41"/>
      <c r="J1262" s="41"/>
      <c r="K1262" s="41"/>
      <c r="L1262" s="41"/>
      <c r="M1262" s="41"/>
      <c r="N1262" s="41"/>
      <c r="O1262" s="41"/>
      <c r="P1262" s="41"/>
      <c r="Q1262" s="41"/>
      <c r="R1262" s="41"/>
      <c r="S1262" s="41"/>
      <c r="T1262" s="41"/>
      <c r="U1262" s="41"/>
      <c r="V1262" s="41"/>
      <c r="W1262" s="41"/>
      <c r="X1262" s="41"/>
      <c r="Y1262" s="41"/>
      <c r="Z1262" s="41"/>
      <c r="AA1262" s="41"/>
      <c r="AB1262" s="41"/>
      <c r="AC1262" s="41"/>
      <c r="AD1262" s="41"/>
      <c r="AE1262" s="41"/>
      <c r="AF1262" s="41"/>
      <c r="AG1262" s="41"/>
      <c r="AH1262" s="41"/>
      <c r="AI1262" s="41"/>
      <c r="AJ1262" s="41"/>
      <c r="AK1262" s="41"/>
      <c r="AL1262" s="41"/>
      <c r="AM1262" s="41"/>
      <c r="AN1262" s="41"/>
      <c r="AO1262" s="41"/>
      <c r="AP1262" s="41"/>
      <c r="AQ1262" s="41"/>
      <c r="AR1262" s="41"/>
      <c r="AS1262" s="41"/>
      <c r="AT1262" s="41"/>
      <c r="AU1262" s="41"/>
      <c r="AV1262" s="41"/>
      <c r="AW1262" s="41"/>
      <c r="AX1262" s="41"/>
      <c r="AY1262" s="41"/>
      <c r="AZ1262" s="41"/>
      <c r="BA1262" s="41"/>
      <c r="BB1262" s="41"/>
      <c r="BC1262" s="41"/>
      <c r="BD1262" s="41"/>
      <c r="BE1262" s="41"/>
      <c r="BF1262" s="41"/>
      <c r="BG1262" s="41"/>
      <c r="BH1262" s="41"/>
      <c r="BI1262" s="41"/>
      <c r="BJ1262" s="41"/>
      <c r="BK1262" s="41"/>
      <c r="BL1262" s="41"/>
      <c r="BM1262" s="41"/>
      <c r="BN1262" s="41"/>
      <c r="BO1262" s="41"/>
      <c r="BP1262" s="41"/>
      <c r="BQ1262" s="41"/>
      <c r="BR1262" s="41"/>
      <c r="BS1262" s="41"/>
    </row>
    <row r="1263" spans="1:71" x14ac:dyDescent="0.2">
      <c r="A1263" s="40" t="str">
        <f t="shared" si="29"/>
        <v/>
      </c>
      <c r="B1263" s="40"/>
      <c r="C1263" s="40"/>
      <c r="D1263" s="41"/>
      <c r="E1263" s="41"/>
      <c r="F1263" s="41"/>
      <c r="G1263" s="41"/>
      <c r="H1263" s="41"/>
      <c r="I1263" s="41"/>
      <c r="J1263" s="41"/>
      <c r="K1263" s="41"/>
      <c r="L1263" s="41"/>
      <c r="M1263" s="41"/>
      <c r="N1263" s="41"/>
      <c r="O1263" s="41"/>
      <c r="P1263" s="41"/>
      <c r="Q1263" s="41"/>
      <c r="R1263" s="41"/>
      <c r="S1263" s="41"/>
      <c r="T1263" s="41"/>
      <c r="U1263" s="41"/>
      <c r="V1263" s="41"/>
      <c r="W1263" s="41"/>
      <c r="X1263" s="41"/>
      <c r="Y1263" s="41"/>
      <c r="Z1263" s="41"/>
      <c r="AA1263" s="41"/>
      <c r="AB1263" s="41"/>
      <c r="AC1263" s="41"/>
      <c r="AD1263" s="41"/>
      <c r="AE1263" s="41"/>
      <c r="AF1263" s="41"/>
      <c r="AG1263" s="41"/>
      <c r="AH1263" s="41"/>
      <c r="AI1263" s="41"/>
      <c r="AJ1263" s="41"/>
      <c r="AK1263" s="41"/>
      <c r="AL1263" s="41"/>
      <c r="AM1263" s="41"/>
      <c r="AN1263" s="41"/>
      <c r="AO1263" s="41"/>
      <c r="AP1263" s="41"/>
      <c r="AQ1263" s="41"/>
      <c r="AR1263" s="41"/>
      <c r="AS1263" s="41"/>
      <c r="AT1263" s="41"/>
      <c r="AU1263" s="41"/>
      <c r="AV1263" s="41"/>
      <c r="AW1263" s="41"/>
      <c r="AX1263" s="41"/>
      <c r="AY1263" s="41"/>
      <c r="AZ1263" s="41"/>
      <c r="BA1263" s="41"/>
      <c r="BB1263" s="41"/>
      <c r="BC1263" s="41"/>
      <c r="BD1263" s="41"/>
      <c r="BE1263" s="41"/>
      <c r="BF1263" s="41"/>
      <c r="BG1263" s="41"/>
      <c r="BH1263" s="41"/>
      <c r="BI1263" s="41"/>
      <c r="BJ1263" s="41"/>
      <c r="BK1263" s="41"/>
      <c r="BL1263" s="41"/>
      <c r="BM1263" s="41"/>
      <c r="BN1263" s="41"/>
      <c r="BO1263" s="41"/>
      <c r="BP1263" s="41"/>
      <c r="BQ1263" s="41"/>
      <c r="BR1263" s="41"/>
      <c r="BS1263" s="41"/>
    </row>
    <row r="1264" spans="1:71" x14ac:dyDescent="0.2">
      <c r="A1264" s="40" t="str">
        <f t="shared" si="29"/>
        <v/>
      </c>
      <c r="B1264" s="40"/>
      <c r="C1264" s="40"/>
      <c r="D1264" s="41"/>
      <c r="E1264" s="41"/>
      <c r="F1264" s="41"/>
      <c r="G1264" s="41"/>
      <c r="H1264" s="41"/>
      <c r="I1264" s="41"/>
      <c r="J1264" s="41"/>
      <c r="K1264" s="41"/>
      <c r="L1264" s="41"/>
      <c r="M1264" s="41"/>
      <c r="N1264" s="41"/>
      <c r="O1264" s="41"/>
      <c r="P1264" s="41"/>
      <c r="Q1264" s="41"/>
      <c r="R1264" s="41"/>
      <c r="S1264" s="41"/>
      <c r="T1264" s="41"/>
      <c r="U1264" s="41"/>
      <c r="V1264" s="41"/>
      <c r="W1264" s="41"/>
      <c r="X1264" s="41"/>
      <c r="Y1264" s="41"/>
      <c r="Z1264" s="41"/>
      <c r="AA1264" s="41"/>
      <c r="AB1264" s="41"/>
      <c r="AC1264" s="41"/>
      <c r="AD1264" s="41"/>
      <c r="AE1264" s="41"/>
      <c r="AF1264" s="41"/>
      <c r="AG1264" s="41"/>
      <c r="AH1264" s="41"/>
      <c r="AI1264" s="41"/>
      <c r="AJ1264" s="41"/>
      <c r="AK1264" s="41"/>
      <c r="AL1264" s="41"/>
      <c r="AM1264" s="41"/>
      <c r="AN1264" s="41"/>
      <c r="AO1264" s="41"/>
      <c r="AP1264" s="41"/>
      <c r="AQ1264" s="41"/>
      <c r="AR1264" s="41"/>
      <c r="AS1264" s="41"/>
      <c r="AT1264" s="41"/>
      <c r="AU1264" s="41"/>
      <c r="AV1264" s="41"/>
      <c r="AW1264" s="41"/>
      <c r="AX1264" s="41"/>
      <c r="AY1264" s="41"/>
      <c r="AZ1264" s="41"/>
      <c r="BA1264" s="41"/>
      <c r="BB1264" s="41"/>
      <c r="BC1264" s="41"/>
      <c r="BD1264" s="41"/>
      <c r="BE1264" s="41"/>
      <c r="BF1264" s="41"/>
      <c r="BG1264" s="41"/>
      <c r="BH1264" s="41"/>
      <c r="BI1264" s="41"/>
      <c r="BJ1264" s="41"/>
      <c r="BK1264" s="41"/>
      <c r="BL1264" s="41"/>
      <c r="BM1264" s="41"/>
      <c r="BN1264" s="41"/>
      <c r="BO1264" s="41"/>
      <c r="BP1264" s="41"/>
      <c r="BQ1264" s="41"/>
      <c r="BR1264" s="41"/>
      <c r="BS1264" s="41"/>
    </row>
    <row r="1265" spans="1:71" x14ac:dyDescent="0.2">
      <c r="A1265" s="40" t="str">
        <f t="shared" si="29"/>
        <v/>
      </c>
      <c r="B1265" s="40"/>
      <c r="C1265" s="40"/>
      <c r="D1265" s="41"/>
      <c r="E1265" s="41"/>
      <c r="F1265" s="41"/>
      <c r="G1265" s="41"/>
      <c r="H1265" s="41"/>
      <c r="I1265" s="41"/>
      <c r="J1265" s="41"/>
      <c r="K1265" s="41"/>
      <c r="L1265" s="41"/>
      <c r="M1265" s="41"/>
      <c r="N1265" s="41"/>
      <c r="O1265" s="41"/>
      <c r="P1265" s="41"/>
      <c r="Q1265" s="41"/>
      <c r="R1265" s="41"/>
      <c r="S1265" s="41"/>
      <c r="T1265" s="41"/>
      <c r="U1265" s="41"/>
      <c r="V1265" s="41"/>
      <c r="W1265" s="41"/>
      <c r="X1265" s="41"/>
      <c r="Y1265" s="41"/>
      <c r="Z1265" s="41"/>
      <c r="AA1265" s="41"/>
      <c r="AB1265" s="41"/>
      <c r="AC1265" s="41"/>
      <c r="AD1265" s="41"/>
      <c r="AE1265" s="41"/>
      <c r="AF1265" s="41"/>
      <c r="AG1265" s="41"/>
      <c r="AH1265" s="41"/>
      <c r="AI1265" s="41"/>
      <c r="AJ1265" s="41"/>
      <c r="AK1265" s="41"/>
      <c r="AL1265" s="41"/>
      <c r="AM1265" s="41"/>
      <c r="AN1265" s="41"/>
      <c r="AO1265" s="41"/>
      <c r="AP1265" s="41"/>
      <c r="AQ1265" s="41"/>
      <c r="AR1265" s="41"/>
      <c r="AS1265" s="41"/>
      <c r="AT1265" s="41"/>
      <c r="AU1265" s="41"/>
      <c r="AV1265" s="41"/>
      <c r="AW1265" s="41"/>
      <c r="AX1265" s="41"/>
      <c r="AY1265" s="41"/>
      <c r="AZ1265" s="41"/>
      <c r="BA1265" s="41"/>
      <c r="BB1265" s="41"/>
      <c r="BC1265" s="41"/>
      <c r="BD1265" s="41"/>
      <c r="BE1265" s="41"/>
      <c r="BF1265" s="41"/>
      <c r="BG1265" s="41"/>
      <c r="BH1265" s="41"/>
      <c r="BI1265" s="41"/>
      <c r="BJ1265" s="41"/>
      <c r="BK1265" s="41"/>
      <c r="BL1265" s="41"/>
      <c r="BM1265" s="41"/>
      <c r="BN1265" s="41"/>
      <c r="BO1265" s="41"/>
      <c r="BP1265" s="41"/>
      <c r="BQ1265" s="41"/>
      <c r="BR1265" s="41"/>
      <c r="BS1265" s="41"/>
    </row>
    <row r="1266" spans="1:71" x14ac:dyDescent="0.2">
      <c r="A1266" s="40" t="str">
        <f t="shared" si="29"/>
        <v/>
      </c>
      <c r="B1266" s="40"/>
      <c r="C1266" s="40"/>
      <c r="D1266" s="41"/>
      <c r="E1266" s="41"/>
      <c r="F1266" s="41"/>
      <c r="G1266" s="41"/>
      <c r="H1266" s="41"/>
      <c r="I1266" s="41"/>
      <c r="J1266" s="41"/>
      <c r="K1266" s="41"/>
      <c r="L1266" s="41"/>
      <c r="M1266" s="41"/>
      <c r="N1266" s="41"/>
      <c r="O1266" s="41"/>
      <c r="P1266" s="41"/>
      <c r="Q1266" s="41"/>
      <c r="R1266" s="41"/>
      <c r="S1266" s="41"/>
      <c r="T1266" s="41"/>
      <c r="U1266" s="41"/>
      <c r="V1266" s="41"/>
      <c r="W1266" s="41"/>
      <c r="X1266" s="41"/>
      <c r="Y1266" s="41"/>
      <c r="Z1266" s="41"/>
      <c r="AA1266" s="41"/>
      <c r="AB1266" s="41"/>
      <c r="AC1266" s="41"/>
      <c r="AD1266" s="41"/>
      <c r="AE1266" s="41"/>
      <c r="AF1266" s="41"/>
      <c r="AG1266" s="41"/>
      <c r="AH1266" s="41"/>
      <c r="AI1266" s="41"/>
      <c r="AJ1266" s="41"/>
      <c r="AK1266" s="41"/>
      <c r="AL1266" s="41"/>
      <c r="AM1266" s="41"/>
      <c r="AN1266" s="41"/>
      <c r="AO1266" s="41"/>
      <c r="AP1266" s="41"/>
      <c r="AQ1266" s="41"/>
      <c r="AR1266" s="41"/>
      <c r="AS1266" s="41"/>
      <c r="AT1266" s="41"/>
      <c r="AU1266" s="41"/>
      <c r="AV1266" s="41"/>
      <c r="AW1266" s="41"/>
      <c r="AX1266" s="41"/>
      <c r="AY1266" s="41"/>
      <c r="AZ1266" s="41"/>
      <c r="BA1266" s="41"/>
      <c r="BB1266" s="41"/>
      <c r="BC1266" s="41"/>
      <c r="BD1266" s="41"/>
      <c r="BE1266" s="41"/>
      <c r="BF1266" s="41"/>
      <c r="BG1266" s="41"/>
      <c r="BH1266" s="41"/>
      <c r="BI1266" s="41"/>
      <c r="BJ1266" s="41"/>
      <c r="BK1266" s="41"/>
      <c r="BL1266" s="41"/>
      <c r="BM1266" s="41"/>
      <c r="BN1266" s="41"/>
      <c r="BO1266" s="41"/>
      <c r="BP1266" s="41"/>
      <c r="BQ1266" s="41"/>
      <c r="BR1266" s="41"/>
      <c r="BS1266" s="41"/>
    </row>
    <row r="1267" spans="1:71" x14ac:dyDescent="0.2">
      <c r="A1267" s="40" t="str">
        <f t="shared" si="29"/>
        <v/>
      </c>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row>
    <row r="1268" spans="1:71" x14ac:dyDescent="0.2">
      <c r="A1268" s="40" t="str">
        <f t="shared" si="29"/>
        <v/>
      </c>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row>
    <row r="1269" spans="1:71" x14ac:dyDescent="0.2">
      <c r="A1269" s="40" t="str">
        <f t="shared" si="29"/>
        <v/>
      </c>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row>
    <row r="1270" spans="1:71" x14ac:dyDescent="0.2">
      <c r="A1270" s="40" t="str">
        <f t="shared" si="29"/>
        <v/>
      </c>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row>
    <row r="1271" spans="1:71" x14ac:dyDescent="0.2">
      <c r="A1271" s="40" t="str">
        <f t="shared" si="29"/>
        <v/>
      </c>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row>
    <row r="1272" spans="1:71" x14ac:dyDescent="0.2">
      <c r="A1272" s="40" t="str">
        <f t="shared" si="29"/>
        <v/>
      </c>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row>
    <row r="1273" spans="1:71" x14ac:dyDescent="0.2">
      <c r="A1273" s="40" t="str">
        <f t="shared" si="29"/>
        <v/>
      </c>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row>
    <row r="1274" spans="1:71" x14ac:dyDescent="0.2">
      <c r="A1274" s="40" t="str">
        <f t="shared" si="29"/>
        <v/>
      </c>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row>
    <row r="1275" spans="1:71" x14ac:dyDescent="0.2">
      <c r="A1275" s="40" t="str">
        <f t="shared" si="29"/>
        <v/>
      </c>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row>
    <row r="1276" spans="1:71" x14ac:dyDescent="0.2">
      <c r="A1276" s="40" t="str">
        <f t="shared" si="29"/>
        <v/>
      </c>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row>
    <row r="1277" spans="1:71" x14ac:dyDescent="0.2">
      <c r="A1277" s="40" t="str">
        <f t="shared" ref="A1277:A1340" si="30">B1277&amp;C1277</f>
        <v/>
      </c>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row>
    <row r="1278" spans="1:71" x14ac:dyDescent="0.2">
      <c r="A1278" s="40" t="str">
        <f t="shared" si="30"/>
        <v/>
      </c>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row>
    <row r="1279" spans="1:71" x14ac:dyDescent="0.2">
      <c r="A1279" s="40" t="str">
        <f t="shared" si="30"/>
        <v/>
      </c>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row>
    <row r="1280" spans="1:71" x14ac:dyDescent="0.2">
      <c r="A1280" s="40" t="str">
        <f t="shared" si="30"/>
        <v/>
      </c>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row>
    <row r="1281" spans="1:71" x14ac:dyDescent="0.2">
      <c r="A1281" s="40" t="str">
        <f t="shared" si="30"/>
        <v/>
      </c>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row>
    <row r="1282" spans="1:71" x14ac:dyDescent="0.2">
      <c r="A1282" s="40" t="str">
        <f t="shared" si="30"/>
        <v/>
      </c>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row>
    <row r="1283" spans="1:71" x14ac:dyDescent="0.2">
      <c r="A1283" s="40" t="str">
        <f t="shared" si="30"/>
        <v/>
      </c>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row>
    <row r="1284" spans="1:71" x14ac:dyDescent="0.2">
      <c r="A1284" s="40" t="str">
        <f t="shared" si="30"/>
        <v/>
      </c>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row>
    <row r="1285" spans="1:71" x14ac:dyDescent="0.2">
      <c r="A1285" s="40" t="str">
        <f t="shared" si="30"/>
        <v/>
      </c>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row>
    <row r="1286" spans="1:71" x14ac:dyDescent="0.2">
      <c r="A1286" s="40" t="str">
        <f t="shared" si="30"/>
        <v/>
      </c>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row>
    <row r="1287" spans="1:71" x14ac:dyDescent="0.2">
      <c r="A1287" s="40" t="str">
        <f t="shared" si="30"/>
        <v/>
      </c>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row>
    <row r="1288" spans="1:71" x14ac:dyDescent="0.2">
      <c r="A1288" s="40" t="str">
        <f t="shared" si="30"/>
        <v/>
      </c>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row>
    <row r="1289" spans="1:71" x14ac:dyDescent="0.2">
      <c r="A1289" s="40" t="str">
        <f t="shared" si="30"/>
        <v/>
      </c>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row>
    <row r="1290" spans="1:71" x14ac:dyDescent="0.2">
      <c r="A1290" s="40" t="str">
        <f t="shared" si="30"/>
        <v/>
      </c>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row>
    <row r="1291" spans="1:71" x14ac:dyDescent="0.2">
      <c r="A1291" s="40" t="str">
        <f t="shared" si="30"/>
        <v/>
      </c>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row>
    <row r="1292" spans="1:71" x14ac:dyDescent="0.2">
      <c r="A1292" s="40" t="str">
        <f t="shared" si="30"/>
        <v/>
      </c>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row>
    <row r="1293" spans="1:71" x14ac:dyDescent="0.2">
      <c r="A1293" s="40" t="str">
        <f t="shared" si="30"/>
        <v/>
      </c>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row>
    <row r="1294" spans="1:71" x14ac:dyDescent="0.2">
      <c r="A1294" s="40" t="str">
        <f t="shared" si="30"/>
        <v/>
      </c>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row>
    <row r="1295" spans="1:71" x14ac:dyDescent="0.2">
      <c r="A1295" s="40" t="str">
        <f t="shared" si="30"/>
        <v/>
      </c>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row>
    <row r="1296" spans="1:71" x14ac:dyDescent="0.2">
      <c r="A1296" s="40" t="str">
        <f t="shared" si="30"/>
        <v/>
      </c>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row>
    <row r="1297" spans="1:71" x14ac:dyDescent="0.2">
      <c r="A1297" s="40" t="str">
        <f t="shared" si="30"/>
        <v/>
      </c>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row>
    <row r="1298" spans="1:71" x14ac:dyDescent="0.2">
      <c r="A1298" s="40" t="str">
        <f t="shared" si="30"/>
        <v/>
      </c>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row>
    <row r="1299" spans="1:71" x14ac:dyDescent="0.2">
      <c r="A1299" s="40" t="str">
        <f t="shared" si="30"/>
        <v/>
      </c>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row>
    <row r="1300" spans="1:71" x14ac:dyDescent="0.2">
      <c r="A1300" s="40" t="str">
        <f t="shared" si="30"/>
        <v/>
      </c>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row>
    <row r="1301" spans="1:71" x14ac:dyDescent="0.2">
      <c r="A1301" s="40" t="str">
        <f t="shared" si="30"/>
        <v/>
      </c>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row>
    <row r="1302" spans="1:71" x14ac:dyDescent="0.2">
      <c r="A1302" s="40" t="str">
        <f t="shared" si="30"/>
        <v/>
      </c>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row>
    <row r="1303" spans="1:71" x14ac:dyDescent="0.2">
      <c r="A1303" s="40" t="str">
        <f t="shared" si="30"/>
        <v/>
      </c>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row>
    <row r="1304" spans="1:71" x14ac:dyDescent="0.2">
      <c r="A1304" s="40" t="str">
        <f t="shared" si="30"/>
        <v/>
      </c>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row>
    <row r="1305" spans="1:71" x14ac:dyDescent="0.2">
      <c r="A1305" s="40" t="str">
        <f t="shared" si="30"/>
        <v/>
      </c>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row>
    <row r="1306" spans="1:71" x14ac:dyDescent="0.2">
      <c r="A1306" s="40" t="str">
        <f t="shared" si="30"/>
        <v/>
      </c>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row>
    <row r="1307" spans="1:71" x14ac:dyDescent="0.2">
      <c r="A1307" s="40" t="str">
        <f t="shared" si="30"/>
        <v/>
      </c>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row>
    <row r="1308" spans="1:71" x14ac:dyDescent="0.2">
      <c r="A1308" s="40" t="str">
        <f t="shared" si="30"/>
        <v/>
      </c>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row>
    <row r="1309" spans="1:71" x14ac:dyDescent="0.2">
      <c r="A1309" s="40" t="str">
        <f t="shared" si="30"/>
        <v/>
      </c>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row>
    <row r="1310" spans="1:71" x14ac:dyDescent="0.2">
      <c r="A1310" s="40" t="str">
        <f t="shared" si="30"/>
        <v/>
      </c>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row>
    <row r="1311" spans="1:71" x14ac:dyDescent="0.2">
      <c r="A1311" s="40" t="str">
        <f t="shared" si="30"/>
        <v/>
      </c>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row>
    <row r="1312" spans="1:71" x14ac:dyDescent="0.2">
      <c r="A1312" s="40" t="str">
        <f t="shared" si="30"/>
        <v/>
      </c>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row>
    <row r="1313" spans="1:71" x14ac:dyDescent="0.2">
      <c r="A1313" s="40" t="str">
        <f t="shared" si="30"/>
        <v/>
      </c>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row>
    <row r="1314" spans="1:71" x14ac:dyDescent="0.2">
      <c r="A1314" s="40" t="str">
        <f t="shared" si="30"/>
        <v/>
      </c>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row>
    <row r="1315" spans="1:71" x14ac:dyDescent="0.2">
      <c r="A1315" s="40" t="str">
        <f t="shared" si="30"/>
        <v/>
      </c>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row>
    <row r="1316" spans="1:71" x14ac:dyDescent="0.2">
      <c r="A1316" s="40" t="str">
        <f t="shared" si="30"/>
        <v/>
      </c>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row>
    <row r="1317" spans="1:71" x14ac:dyDescent="0.2">
      <c r="A1317" s="40" t="str">
        <f t="shared" si="30"/>
        <v/>
      </c>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row>
    <row r="1318" spans="1:71" x14ac:dyDescent="0.2">
      <c r="A1318" s="40" t="str">
        <f t="shared" si="30"/>
        <v/>
      </c>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row>
    <row r="1319" spans="1:71" x14ac:dyDescent="0.2">
      <c r="A1319" s="40" t="str">
        <f t="shared" si="30"/>
        <v/>
      </c>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row>
    <row r="1320" spans="1:71" x14ac:dyDescent="0.2">
      <c r="A1320" s="40" t="str">
        <f t="shared" si="30"/>
        <v/>
      </c>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row>
    <row r="1321" spans="1:71" x14ac:dyDescent="0.2">
      <c r="A1321" s="40" t="str">
        <f t="shared" si="30"/>
        <v/>
      </c>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row>
    <row r="1322" spans="1:71" x14ac:dyDescent="0.2">
      <c r="A1322" s="40" t="str">
        <f t="shared" si="30"/>
        <v/>
      </c>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row>
    <row r="1323" spans="1:71" x14ac:dyDescent="0.2">
      <c r="A1323" s="40" t="str">
        <f t="shared" si="30"/>
        <v/>
      </c>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row>
    <row r="1324" spans="1:71" x14ac:dyDescent="0.2">
      <c r="A1324" s="40" t="str">
        <f t="shared" si="30"/>
        <v/>
      </c>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row>
    <row r="1325" spans="1:71" x14ac:dyDescent="0.2">
      <c r="A1325" s="40" t="str">
        <f t="shared" si="30"/>
        <v/>
      </c>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row>
    <row r="1326" spans="1:71" x14ac:dyDescent="0.2">
      <c r="A1326" s="40" t="str">
        <f t="shared" si="30"/>
        <v/>
      </c>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row>
    <row r="1327" spans="1:71" x14ac:dyDescent="0.2">
      <c r="A1327" s="40" t="str">
        <f t="shared" si="30"/>
        <v/>
      </c>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row>
    <row r="1328" spans="1:71" x14ac:dyDescent="0.2">
      <c r="A1328" s="40" t="str">
        <f t="shared" si="30"/>
        <v/>
      </c>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row>
    <row r="1329" spans="1:71" x14ac:dyDescent="0.2">
      <c r="A1329" s="40" t="str">
        <f t="shared" si="30"/>
        <v/>
      </c>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row>
    <row r="1330" spans="1:71" x14ac:dyDescent="0.2">
      <c r="A1330" s="40" t="str">
        <f t="shared" si="30"/>
        <v/>
      </c>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row>
    <row r="1331" spans="1:71" x14ac:dyDescent="0.2">
      <c r="A1331" s="40" t="str">
        <f t="shared" si="30"/>
        <v/>
      </c>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row>
    <row r="1332" spans="1:71" x14ac:dyDescent="0.2">
      <c r="A1332" s="40" t="str">
        <f t="shared" si="30"/>
        <v/>
      </c>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row>
    <row r="1333" spans="1:71" x14ac:dyDescent="0.2">
      <c r="A1333" s="40" t="str">
        <f t="shared" si="30"/>
        <v/>
      </c>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row>
    <row r="1334" spans="1:71" x14ac:dyDescent="0.2">
      <c r="A1334" s="40" t="str">
        <f t="shared" si="30"/>
        <v/>
      </c>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row>
    <row r="1335" spans="1:71" x14ac:dyDescent="0.2">
      <c r="A1335" s="40" t="str">
        <f t="shared" si="30"/>
        <v/>
      </c>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row>
    <row r="1336" spans="1:71" x14ac:dyDescent="0.2">
      <c r="A1336" s="40" t="str">
        <f t="shared" si="30"/>
        <v/>
      </c>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row>
    <row r="1337" spans="1:71" x14ac:dyDescent="0.2">
      <c r="A1337" s="40" t="str">
        <f t="shared" si="30"/>
        <v/>
      </c>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row>
    <row r="1338" spans="1:71" x14ac:dyDescent="0.2">
      <c r="A1338" s="40" t="str">
        <f t="shared" si="30"/>
        <v/>
      </c>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row>
    <row r="1339" spans="1:71" x14ac:dyDescent="0.2">
      <c r="A1339" s="40" t="str">
        <f t="shared" si="30"/>
        <v/>
      </c>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row>
    <row r="1340" spans="1:71" x14ac:dyDescent="0.2">
      <c r="A1340" s="40" t="str">
        <f t="shared" si="30"/>
        <v/>
      </c>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row>
    <row r="1341" spans="1:71" x14ac:dyDescent="0.2">
      <c r="A1341" s="40" t="str">
        <f t="shared" ref="A1341:A1404" si="31">B1341&amp;C1341</f>
        <v/>
      </c>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row>
    <row r="1342" spans="1:71" x14ac:dyDescent="0.2">
      <c r="A1342" s="40" t="str">
        <f t="shared" si="31"/>
        <v/>
      </c>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row>
    <row r="1343" spans="1:71" x14ac:dyDescent="0.2">
      <c r="A1343" s="40" t="str">
        <f t="shared" si="31"/>
        <v/>
      </c>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row>
    <row r="1344" spans="1:71" x14ac:dyDescent="0.2">
      <c r="A1344" s="40" t="str">
        <f t="shared" si="31"/>
        <v/>
      </c>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row>
    <row r="1345" spans="1:71" x14ac:dyDescent="0.2">
      <c r="A1345" s="40" t="str">
        <f t="shared" si="31"/>
        <v/>
      </c>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row>
    <row r="1346" spans="1:71" x14ac:dyDescent="0.2">
      <c r="A1346" s="40" t="str">
        <f t="shared" si="31"/>
        <v/>
      </c>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row>
    <row r="1347" spans="1:71" x14ac:dyDescent="0.2">
      <c r="A1347" s="40" t="str">
        <f t="shared" si="31"/>
        <v/>
      </c>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row>
    <row r="1348" spans="1:71" x14ac:dyDescent="0.2">
      <c r="A1348" s="40" t="str">
        <f t="shared" si="31"/>
        <v/>
      </c>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row>
    <row r="1349" spans="1:71" x14ac:dyDescent="0.2">
      <c r="A1349" s="40" t="str">
        <f t="shared" si="31"/>
        <v/>
      </c>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row>
    <row r="1350" spans="1:71" x14ac:dyDescent="0.2">
      <c r="A1350" s="40" t="str">
        <f t="shared" si="31"/>
        <v/>
      </c>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row>
    <row r="1351" spans="1:71" x14ac:dyDescent="0.2">
      <c r="A1351" s="40" t="str">
        <f t="shared" si="31"/>
        <v/>
      </c>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row>
    <row r="1352" spans="1:71" x14ac:dyDescent="0.2">
      <c r="A1352" s="40" t="str">
        <f t="shared" si="31"/>
        <v/>
      </c>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row>
    <row r="1353" spans="1:71" x14ac:dyDescent="0.2">
      <c r="A1353" s="40" t="str">
        <f t="shared" si="31"/>
        <v/>
      </c>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row>
    <row r="1354" spans="1:71" x14ac:dyDescent="0.2">
      <c r="A1354" s="40" t="str">
        <f t="shared" si="31"/>
        <v/>
      </c>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row>
    <row r="1355" spans="1:71" x14ac:dyDescent="0.2">
      <c r="A1355" s="40" t="str">
        <f t="shared" si="31"/>
        <v/>
      </c>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row>
    <row r="1356" spans="1:71" x14ac:dyDescent="0.2">
      <c r="A1356" s="40" t="str">
        <f t="shared" si="31"/>
        <v/>
      </c>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row>
    <row r="1357" spans="1:71" x14ac:dyDescent="0.2">
      <c r="A1357" s="40" t="str">
        <f t="shared" si="31"/>
        <v/>
      </c>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row>
    <row r="1358" spans="1:71" x14ac:dyDescent="0.2">
      <c r="A1358" s="40" t="str">
        <f t="shared" si="31"/>
        <v/>
      </c>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row>
    <row r="1359" spans="1:71" x14ac:dyDescent="0.2">
      <c r="A1359" s="40" t="str">
        <f t="shared" si="31"/>
        <v/>
      </c>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row>
    <row r="1360" spans="1:71" x14ac:dyDescent="0.2">
      <c r="A1360" s="40" t="str">
        <f t="shared" si="31"/>
        <v/>
      </c>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row>
    <row r="1361" spans="1:71" x14ac:dyDescent="0.2">
      <c r="A1361" s="40" t="str">
        <f t="shared" si="31"/>
        <v/>
      </c>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row>
    <row r="1362" spans="1:71" x14ac:dyDescent="0.2">
      <c r="A1362" s="40" t="str">
        <f t="shared" si="31"/>
        <v/>
      </c>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row>
    <row r="1363" spans="1:71" x14ac:dyDescent="0.2">
      <c r="A1363" s="40" t="str">
        <f t="shared" si="31"/>
        <v/>
      </c>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row>
    <row r="1364" spans="1:71" x14ac:dyDescent="0.2">
      <c r="A1364" s="40" t="str">
        <f t="shared" si="31"/>
        <v/>
      </c>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row>
    <row r="1365" spans="1:71" x14ac:dyDescent="0.2">
      <c r="A1365" s="40" t="str">
        <f t="shared" si="31"/>
        <v/>
      </c>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row>
    <row r="1366" spans="1:71" x14ac:dyDescent="0.2">
      <c r="A1366" s="40" t="str">
        <f t="shared" si="31"/>
        <v/>
      </c>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row>
    <row r="1367" spans="1:71" x14ac:dyDescent="0.2">
      <c r="A1367" s="40" t="str">
        <f t="shared" si="31"/>
        <v/>
      </c>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row>
    <row r="1368" spans="1:71" x14ac:dyDescent="0.2">
      <c r="A1368" s="40" t="str">
        <f t="shared" si="31"/>
        <v/>
      </c>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row>
    <row r="1369" spans="1:71" x14ac:dyDescent="0.2">
      <c r="A1369" s="40" t="str">
        <f t="shared" si="31"/>
        <v/>
      </c>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row>
    <row r="1370" spans="1:71" x14ac:dyDescent="0.2">
      <c r="A1370" s="40" t="str">
        <f t="shared" si="31"/>
        <v/>
      </c>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row>
    <row r="1371" spans="1:71" x14ac:dyDescent="0.2">
      <c r="A1371" s="40" t="str">
        <f t="shared" si="31"/>
        <v/>
      </c>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row>
    <row r="1372" spans="1:71" x14ac:dyDescent="0.2">
      <c r="A1372" s="40" t="str">
        <f t="shared" si="31"/>
        <v/>
      </c>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row>
    <row r="1373" spans="1:71" x14ac:dyDescent="0.2">
      <c r="A1373" s="40" t="str">
        <f t="shared" si="31"/>
        <v/>
      </c>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row>
    <row r="1374" spans="1:71" x14ac:dyDescent="0.2">
      <c r="A1374" s="40" t="str">
        <f t="shared" si="31"/>
        <v/>
      </c>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row>
    <row r="1375" spans="1:71" x14ac:dyDescent="0.2">
      <c r="A1375" s="40" t="str">
        <f t="shared" si="31"/>
        <v/>
      </c>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row>
    <row r="1376" spans="1:71" x14ac:dyDescent="0.2">
      <c r="A1376" s="40" t="str">
        <f t="shared" si="31"/>
        <v/>
      </c>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row>
    <row r="1377" spans="1:71" x14ac:dyDescent="0.2">
      <c r="A1377" s="40" t="str">
        <f t="shared" si="31"/>
        <v/>
      </c>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row>
    <row r="1378" spans="1:71" x14ac:dyDescent="0.2">
      <c r="A1378" s="40" t="str">
        <f t="shared" si="31"/>
        <v/>
      </c>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row>
    <row r="1379" spans="1:71" x14ac:dyDescent="0.2">
      <c r="A1379" s="40" t="str">
        <f t="shared" si="31"/>
        <v/>
      </c>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row>
    <row r="1380" spans="1:71" x14ac:dyDescent="0.2">
      <c r="A1380" s="40" t="str">
        <f t="shared" si="31"/>
        <v/>
      </c>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row>
    <row r="1381" spans="1:71" x14ac:dyDescent="0.2">
      <c r="A1381" s="40" t="str">
        <f t="shared" si="31"/>
        <v/>
      </c>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row>
    <row r="1382" spans="1:71" x14ac:dyDescent="0.2">
      <c r="A1382" s="40" t="str">
        <f t="shared" si="31"/>
        <v/>
      </c>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row>
    <row r="1383" spans="1:71" x14ac:dyDescent="0.2">
      <c r="A1383" s="40" t="str">
        <f t="shared" si="31"/>
        <v/>
      </c>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row>
    <row r="1384" spans="1:71" x14ac:dyDescent="0.2">
      <c r="A1384" s="40" t="str">
        <f t="shared" si="31"/>
        <v/>
      </c>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row>
    <row r="1385" spans="1:71" x14ac:dyDescent="0.2">
      <c r="A1385" s="40" t="str">
        <f t="shared" si="31"/>
        <v/>
      </c>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row>
    <row r="1386" spans="1:71" x14ac:dyDescent="0.2">
      <c r="A1386" s="40" t="str">
        <f t="shared" si="31"/>
        <v/>
      </c>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row>
    <row r="1387" spans="1:71" x14ac:dyDescent="0.2">
      <c r="A1387" s="40" t="str">
        <f t="shared" si="31"/>
        <v/>
      </c>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row>
    <row r="1388" spans="1:71" x14ac:dyDescent="0.2">
      <c r="A1388" s="40" t="str">
        <f t="shared" si="31"/>
        <v/>
      </c>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row>
    <row r="1389" spans="1:71" x14ac:dyDescent="0.2">
      <c r="A1389" s="40" t="str">
        <f t="shared" si="31"/>
        <v/>
      </c>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row>
    <row r="1390" spans="1:71" x14ac:dyDescent="0.2">
      <c r="A1390" s="40" t="str">
        <f t="shared" si="31"/>
        <v/>
      </c>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row>
    <row r="1391" spans="1:71" x14ac:dyDescent="0.2">
      <c r="A1391" s="40" t="str">
        <f t="shared" si="31"/>
        <v/>
      </c>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row>
    <row r="1392" spans="1:71" x14ac:dyDescent="0.2">
      <c r="A1392" s="40" t="str">
        <f t="shared" si="31"/>
        <v/>
      </c>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row>
    <row r="1393" spans="1:71" x14ac:dyDescent="0.2">
      <c r="A1393" s="40" t="str">
        <f t="shared" si="31"/>
        <v/>
      </c>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row>
    <row r="1394" spans="1:71" x14ac:dyDescent="0.2">
      <c r="A1394" s="40" t="str">
        <f t="shared" si="31"/>
        <v/>
      </c>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row>
    <row r="1395" spans="1:71" x14ac:dyDescent="0.2">
      <c r="A1395" s="40" t="str">
        <f t="shared" si="31"/>
        <v/>
      </c>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row>
    <row r="1396" spans="1:71" x14ac:dyDescent="0.2">
      <c r="A1396" s="40" t="str">
        <f t="shared" si="31"/>
        <v/>
      </c>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row>
    <row r="1397" spans="1:71" x14ac:dyDescent="0.2">
      <c r="A1397" s="40" t="str">
        <f t="shared" si="31"/>
        <v/>
      </c>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row>
    <row r="1398" spans="1:71" x14ac:dyDescent="0.2">
      <c r="A1398" s="40" t="str">
        <f t="shared" si="31"/>
        <v/>
      </c>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row>
    <row r="1399" spans="1:71" x14ac:dyDescent="0.2">
      <c r="A1399" s="40" t="str">
        <f t="shared" si="31"/>
        <v/>
      </c>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row>
    <row r="1400" spans="1:71" x14ac:dyDescent="0.2">
      <c r="A1400" s="40" t="str">
        <f t="shared" si="31"/>
        <v/>
      </c>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row>
    <row r="1401" spans="1:71" x14ac:dyDescent="0.2">
      <c r="A1401" s="40" t="str">
        <f t="shared" si="31"/>
        <v/>
      </c>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row>
    <row r="1402" spans="1:71" x14ac:dyDescent="0.2">
      <c r="A1402" s="40" t="str">
        <f t="shared" si="31"/>
        <v/>
      </c>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row>
    <row r="1403" spans="1:71" x14ac:dyDescent="0.2">
      <c r="A1403" s="40" t="str">
        <f t="shared" si="31"/>
        <v/>
      </c>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row>
    <row r="1404" spans="1:71" x14ac:dyDescent="0.2">
      <c r="A1404" s="40" t="str">
        <f t="shared" si="31"/>
        <v/>
      </c>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row>
    <row r="1405" spans="1:71" x14ac:dyDescent="0.2">
      <c r="A1405" s="40" t="str">
        <f t="shared" ref="A1405:A1455" si="32">B1405&amp;C1405</f>
        <v/>
      </c>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row>
    <row r="1406" spans="1:71" x14ac:dyDescent="0.2">
      <c r="A1406" s="40" t="str">
        <f t="shared" si="32"/>
        <v/>
      </c>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row>
    <row r="1407" spans="1:71" x14ac:dyDescent="0.2">
      <c r="A1407" s="40" t="str">
        <f t="shared" si="32"/>
        <v/>
      </c>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row>
    <row r="1408" spans="1:71" x14ac:dyDescent="0.2">
      <c r="A1408" s="40" t="str">
        <f t="shared" si="32"/>
        <v/>
      </c>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row>
    <row r="1409" spans="1:71" x14ac:dyDescent="0.2">
      <c r="A1409" s="40" t="str">
        <f t="shared" si="32"/>
        <v/>
      </c>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row>
    <row r="1410" spans="1:71" x14ac:dyDescent="0.2">
      <c r="A1410" s="40" t="str">
        <f t="shared" si="32"/>
        <v/>
      </c>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row>
    <row r="1411" spans="1:71" x14ac:dyDescent="0.2">
      <c r="A1411" s="40" t="str">
        <f t="shared" si="32"/>
        <v/>
      </c>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row>
    <row r="1412" spans="1:71" x14ac:dyDescent="0.2">
      <c r="A1412" s="40" t="str">
        <f t="shared" si="32"/>
        <v/>
      </c>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row>
    <row r="1413" spans="1:71" x14ac:dyDescent="0.2">
      <c r="A1413" s="40" t="str">
        <f t="shared" si="32"/>
        <v/>
      </c>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row>
    <row r="1414" spans="1:71" x14ac:dyDescent="0.2">
      <c r="A1414" s="40" t="str">
        <f t="shared" si="32"/>
        <v/>
      </c>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row>
    <row r="1415" spans="1:71" x14ac:dyDescent="0.2">
      <c r="A1415" s="40" t="str">
        <f t="shared" si="32"/>
        <v/>
      </c>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row>
    <row r="1416" spans="1:71" x14ac:dyDescent="0.2">
      <c r="A1416" s="40" t="str">
        <f t="shared" si="32"/>
        <v/>
      </c>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row>
    <row r="1417" spans="1:71" x14ac:dyDescent="0.2">
      <c r="A1417" s="40" t="str">
        <f t="shared" si="32"/>
        <v/>
      </c>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row>
    <row r="1418" spans="1:71" x14ac:dyDescent="0.2">
      <c r="A1418" s="40" t="str">
        <f t="shared" si="32"/>
        <v/>
      </c>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row>
    <row r="1419" spans="1:71" x14ac:dyDescent="0.2">
      <c r="A1419" s="40" t="str">
        <f t="shared" si="32"/>
        <v/>
      </c>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row>
    <row r="1420" spans="1:71" x14ac:dyDescent="0.2">
      <c r="A1420" s="40" t="str">
        <f t="shared" si="32"/>
        <v/>
      </c>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row>
    <row r="1421" spans="1:71" x14ac:dyDescent="0.2">
      <c r="A1421" s="40" t="str">
        <f t="shared" si="32"/>
        <v/>
      </c>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row>
    <row r="1422" spans="1:71" x14ac:dyDescent="0.2">
      <c r="A1422" s="40" t="str">
        <f t="shared" si="32"/>
        <v/>
      </c>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row>
    <row r="1423" spans="1:71" x14ac:dyDescent="0.2">
      <c r="A1423" s="40" t="str">
        <f t="shared" si="32"/>
        <v/>
      </c>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row>
    <row r="1424" spans="1:71" x14ac:dyDescent="0.2">
      <c r="A1424" s="40" t="str">
        <f t="shared" si="32"/>
        <v/>
      </c>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row>
    <row r="1425" spans="1:71" x14ac:dyDescent="0.2">
      <c r="A1425" s="40" t="str">
        <f t="shared" si="32"/>
        <v/>
      </c>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row>
    <row r="1426" spans="1:71" x14ac:dyDescent="0.2">
      <c r="A1426" s="40" t="str">
        <f t="shared" si="32"/>
        <v/>
      </c>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row>
    <row r="1427" spans="1:71" x14ac:dyDescent="0.2">
      <c r="A1427" s="40" t="str">
        <f t="shared" si="32"/>
        <v/>
      </c>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row>
    <row r="1428" spans="1:71" x14ac:dyDescent="0.2">
      <c r="A1428" s="40" t="str">
        <f t="shared" si="32"/>
        <v/>
      </c>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row>
    <row r="1429" spans="1:71" x14ac:dyDescent="0.2">
      <c r="A1429" s="40" t="str">
        <f t="shared" si="32"/>
        <v/>
      </c>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row>
    <row r="1430" spans="1:71" x14ac:dyDescent="0.2">
      <c r="A1430" s="40" t="str">
        <f t="shared" si="32"/>
        <v/>
      </c>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row>
    <row r="1431" spans="1:71" x14ac:dyDescent="0.2">
      <c r="A1431" s="40" t="str">
        <f t="shared" si="32"/>
        <v/>
      </c>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row>
    <row r="1432" spans="1:71" x14ac:dyDescent="0.2">
      <c r="A1432" s="40" t="str">
        <f t="shared" si="32"/>
        <v/>
      </c>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row>
    <row r="1433" spans="1:71" x14ac:dyDescent="0.2">
      <c r="A1433" s="40" t="str">
        <f t="shared" si="32"/>
        <v/>
      </c>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row>
    <row r="1434" spans="1:71" x14ac:dyDescent="0.2">
      <c r="A1434" s="40" t="str">
        <f t="shared" si="32"/>
        <v/>
      </c>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row>
    <row r="1435" spans="1:71" x14ac:dyDescent="0.2">
      <c r="A1435" s="40" t="str">
        <f t="shared" si="32"/>
        <v/>
      </c>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row>
    <row r="1436" spans="1:71" x14ac:dyDescent="0.2">
      <c r="A1436" s="40" t="str">
        <f t="shared" si="32"/>
        <v/>
      </c>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row>
    <row r="1437" spans="1:71" x14ac:dyDescent="0.2">
      <c r="A1437" s="40" t="str">
        <f t="shared" si="32"/>
        <v/>
      </c>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row>
    <row r="1438" spans="1:71" x14ac:dyDescent="0.2">
      <c r="A1438" s="40" t="str">
        <f t="shared" si="32"/>
        <v/>
      </c>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row>
    <row r="1439" spans="1:71" x14ac:dyDescent="0.2">
      <c r="A1439" s="40" t="str">
        <f t="shared" si="32"/>
        <v/>
      </c>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row>
    <row r="1440" spans="1:71" x14ac:dyDescent="0.2">
      <c r="A1440" s="40" t="str">
        <f t="shared" si="32"/>
        <v/>
      </c>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row>
    <row r="1441" spans="1:71" x14ac:dyDescent="0.2">
      <c r="A1441" s="40" t="str">
        <f t="shared" si="32"/>
        <v/>
      </c>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row>
    <row r="1442" spans="1:71" x14ac:dyDescent="0.2">
      <c r="A1442" s="40" t="str">
        <f t="shared" si="32"/>
        <v/>
      </c>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row>
    <row r="1443" spans="1:71" x14ac:dyDescent="0.2">
      <c r="A1443" s="40" t="str">
        <f t="shared" si="32"/>
        <v/>
      </c>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row>
    <row r="1444" spans="1:71" x14ac:dyDescent="0.2">
      <c r="A1444" s="40" t="str">
        <f t="shared" si="32"/>
        <v/>
      </c>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row>
    <row r="1445" spans="1:71" x14ac:dyDescent="0.2">
      <c r="A1445" s="40" t="str">
        <f t="shared" si="32"/>
        <v/>
      </c>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row>
    <row r="1446" spans="1:71" x14ac:dyDescent="0.2">
      <c r="A1446" s="40" t="str">
        <f t="shared" si="32"/>
        <v/>
      </c>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row>
    <row r="1447" spans="1:71" x14ac:dyDescent="0.2">
      <c r="A1447" s="40" t="str">
        <f t="shared" si="32"/>
        <v/>
      </c>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row>
    <row r="1448" spans="1:71" x14ac:dyDescent="0.2">
      <c r="A1448" s="40" t="str">
        <f t="shared" si="32"/>
        <v/>
      </c>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row>
    <row r="1449" spans="1:71" x14ac:dyDescent="0.2">
      <c r="A1449" s="40" t="str">
        <f t="shared" si="32"/>
        <v/>
      </c>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row>
    <row r="1450" spans="1:71" x14ac:dyDescent="0.2">
      <c r="A1450" s="40" t="str">
        <f t="shared" si="32"/>
        <v/>
      </c>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row>
    <row r="1451" spans="1:71" x14ac:dyDescent="0.2">
      <c r="A1451" s="40" t="str">
        <f t="shared" si="32"/>
        <v/>
      </c>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row>
    <row r="1452" spans="1:71" x14ac:dyDescent="0.2">
      <c r="A1452" s="40" t="str">
        <f t="shared" si="32"/>
        <v/>
      </c>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row>
    <row r="1453" spans="1:71" x14ac:dyDescent="0.2">
      <c r="A1453" s="40" t="str">
        <f t="shared" si="32"/>
        <v/>
      </c>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row>
    <row r="1454" spans="1:71" x14ac:dyDescent="0.2">
      <c r="A1454" s="40" t="str">
        <f t="shared" si="32"/>
        <v/>
      </c>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row>
    <row r="1455" spans="1:71" x14ac:dyDescent="0.2">
      <c r="A1455" s="40" t="str">
        <f t="shared" si="32"/>
        <v/>
      </c>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row>
  </sheetData>
  <autoFilter ref="A1:BX1077" xr:uid="{00000000-0009-0000-0000-000004000000}"/>
  <phoneticPr fontId="4"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sheetPr>
  <dimension ref="A1:AC1975"/>
  <sheetViews>
    <sheetView workbookViewId="0"/>
  </sheetViews>
  <sheetFormatPr defaultColWidth="9.140625" defaultRowHeight="12.75" x14ac:dyDescent="0.2"/>
  <cols>
    <col min="1" max="1" width="13.5703125" style="28" customWidth="1"/>
    <col min="2" max="2" width="10.85546875" style="28" bestFit="1" customWidth="1"/>
    <col min="3" max="4" width="13.85546875" style="28" customWidth="1"/>
    <col min="5" max="5" width="1.42578125" style="28" customWidth="1"/>
    <col min="6" max="11" width="14.28515625" style="28" customWidth="1"/>
    <col min="12" max="12" width="1.42578125" style="28" customWidth="1"/>
    <col min="13" max="13" width="11.85546875" style="28" customWidth="1"/>
    <col min="14" max="15" width="18" style="28" customWidth="1"/>
    <col min="16" max="17" width="9.140625" style="28"/>
    <col min="18" max="21" width="8.7109375" customWidth="1"/>
    <col min="22" max="16384" width="9.140625" style="28"/>
  </cols>
  <sheetData>
    <row r="1" spans="1:29" x14ac:dyDescent="0.2">
      <c r="A1" s="43" t="s">
        <v>97</v>
      </c>
      <c r="B1" s="43" t="s">
        <v>98</v>
      </c>
      <c r="C1" s="43" t="s">
        <v>23</v>
      </c>
      <c r="D1" s="43" t="s">
        <v>24</v>
      </c>
      <c r="E1" s="43"/>
      <c r="F1" s="43" t="s">
        <v>338</v>
      </c>
      <c r="G1" s="43" t="s">
        <v>339</v>
      </c>
      <c r="H1" s="43" t="s">
        <v>340</v>
      </c>
      <c r="I1" s="43" t="s">
        <v>98</v>
      </c>
      <c r="J1" s="43" t="s">
        <v>341</v>
      </c>
      <c r="K1" s="43" t="s">
        <v>342</v>
      </c>
      <c r="L1" s="43"/>
      <c r="M1" s="43" t="s">
        <v>343</v>
      </c>
      <c r="N1" s="42" t="s">
        <v>344</v>
      </c>
      <c r="O1" s="42" t="s">
        <v>345</v>
      </c>
      <c r="P1" s="40"/>
      <c r="Q1" s="40"/>
      <c r="V1" s="40"/>
      <c r="W1" s="40"/>
      <c r="X1" s="40"/>
      <c r="Y1" s="40"/>
      <c r="Z1" s="40"/>
      <c r="AA1" s="40"/>
      <c r="AB1" s="40"/>
      <c r="AC1" s="40"/>
    </row>
    <row r="2" spans="1:29" x14ac:dyDescent="0.2">
      <c r="A2" t="s">
        <v>319</v>
      </c>
      <c r="B2" t="s">
        <v>118</v>
      </c>
      <c r="C2">
        <v>21831.17</v>
      </c>
      <c r="D2" s="37">
        <v>757522.91</v>
      </c>
      <c r="E2" s="56"/>
      <c r="F2" s="56" t="str">
        <f t="shared" ref="F2:F65" si="0">A2&amp;" "&amp;B2</f>
        <v>2018–19 AFGH</v>
      </c>
      <c r="G2" s="56" t="str">
        <f t="array" ref="G2">A2&amp;" "&amp;SUM(IF(A2=FinyearIm,IF(C2&lt;=QldIm,1,0),0))</f>
        <v>2018–19 158</v>
      </c>
      <c r="H2" s="56" t="str">
        <f t="array" ref="H2">A2&amp;" "&amp;SUM(IF(A2=FinyearIm,IF(D2&lt;=AustraliaIm,1,0),0))</f>
        <v>2018–19 162</v>
      </c>
      <c r="I2" s="56" t="str">
        <f t="shared" ref="I2:I65" si="1">B2</f>
        <v>AFGH</v>
      </c>
      <c r="J2" s="57">
        <f t="shared" ref="J2:J65" si="2">C2/1000000</f>
        <v>2.1831169999999997E-2</v>
      </c>
      <c r="K2" s="57">
        <f t="shared" ref="K2:K65" si="3">D2/1000000</f>
        <v>0.75752291000000005</v>
      </c>
      <c r="L2" s="57"/>
      <c r="M2" s="40" t="str">
        <f>country_lookup!$G3</f>
        <v>2018–19</v>
      </c>
      <c r="N2" s="58">
        <f t="array" ref="N2">SUM(IF(FinyearIm=$M2,QldIm))/1000000</f>
        <v>49011.854567200076</v>
      </c>
      <c r="O2" s="58">
        <f t="array" ref="O2">SUM(IF(FinyearIm=$M2,AustraliaIm))/1000000</f>
        <v>306637.92797271017</v>
      </c>
      <c r="P2" s="40"/>
      <c r="Q2" s="40"/>
      <c r="V2" s="40"/>
      <c r="W2" s="40"/>
      <c r="X2" s="40"/>
      <c r="Y2" s="40"/>
      <c r="Z2" s="40"/>
      <c r="AA2" s="40"/>
      <c r="AB2" s="40"/>
      <c r="AC2" s="40"/>
    </row>
    <row r="3" spans="1:29" x14ac:dyDescent="0.2">
      <c r="A3" t="s">
        <v>319</v>
      </c>
      <c r="B3" t="s">
        <v>119</v>
      </c>
      <c r="C3">
        <v>0</v>
      </c>
      <c r="D3" s="37">
        <v>341751.01</v>
      </c>
      <c r="E3" s="56"/>
      <c r="F3" s="56" t="str">
        <f t="shared" si="0"/>
        <v>2018–19 AGUA</v>
      </c>
      <c r="G3" s="56" t="str">
        <f t="array" ref="G3">A3&amp;" "&amp;SUM(IF(A3=FinyearIm,IF(C3&lt;=QldIm,1,0),0))</f>
        <v>2018–19 223</v>
      </c>
      <c r="H3" s="56" t="str">
        <f t="array" ref="H3">A3&amp;" "&amp;SUM(IF(A3=FinyearIm,IF(D3&lt;=AustraliaIm,1,0),0))</f>
        <v>2018–19 170</v>
      </c>
      <c r="I3" s="56" t="str">
        <f t="shared" si="1"/>
        <v>AGUA</v>
      </c>
      <c r="J3" s="57">
        <f t="shared" si="2"/>
        <v>0</v>
      </c>
      <c r="K3" s="57">
        <f t="shared" si="3"/>
        <v>0.34175101000000002</v>
      </c>
      <c r="L3" s="57"/>
      <c r="M3" s="40" t="str">
        <f>country_lookup!$G4</f>
        <v>2019–20</v>
      </c>
      <c r="N3" s="58">
        <f t="array" ref="N3">SUM(IF(FinyearIm=$M3,QldIm))/1000000</f>
        <v>45530.729178610127</v>
      </c>
      <c r="O3" s="58">
        <f t="array" ref="O3">SUM(IF(FinyearIm=$M3,AustraliaIm))/1000000</f>
        <v>298691.14366175019</v>
      </c>
      <c r="P3" s="40"/>
      <c r="Q3" s="40"/>
      <c r="V3" s="40"/>
      <c r="W3" s="40"/>
      <c r="X3" s="40"/>
      <c r="Y3" s="40"/>
      <c r="Z3" s="40"/>
      <c r="AA3" s="40"/>
      <c r="AB3" s="40"/>
      <c r="AC3" s="40" t="s">
        <v>96</v>
      </c>
    </row>
    <row r="4" spans="1:29" x14ac:dyDescent="0.2">
      <c r="A4" t="s">
        <v>319</v>
      </c>
      <c r="B4" t="s">
        <v>120</v>
      </c>
      <c r="C4" s="37">
        <v>99041.24</v>
      </c>
      <c r="D4" s="37">
        <v>7690333.4100000001</v>
      </c>
      <c r="E4" s="56"/>
      <c r="F4" s="56" t="str">
        <f t="shared" si="0"/>
        <v>2018–19 ALBA</v>
      </c>
      <c r="G4" s="56" t="str">
        <f t="array" ref="G4">A4&amp;" "&amp;SUM(IF(A4=FinyearIm,IF(C4&lt;=QldIm,1,0),0))</f>
        <v>2018–19 139</v>
      </c>
      <c r="H4" s="56" t="str">
        <f t="array" ref="H4">A4&amp;" "&amp;SUM(IF(A4=FinyearIm,IF(D4&lt;=AustraliaIm,1,0),0))</f>
        <v>2018–19 122</v>
      </c>
      <c r="I4" s="56" t="str">
        <f t="shared" si="1"/>
        <v>ALBA</v>
      </c>
      <c r="J4" s="57">
        <f t="shared" si="2"/>
        <v>9.9041240000000003E-2</v>
      </c>
      <c r="K4" s="57">
        <f t="shared" si="3"/>
        <v>7.69033341</v>
      </c>
      <c r="L4" s="57"/>
      <c r="M4" s="40" t="str">
        <f>country_lookup!$G5</f>
        <v>2020–21</v>
      </c>
      <c r="N4" s="58">
        <f t="array" ref="N4">SUM(IF(FinyearIm=$M4,QldIm))/1000000</f>
        <v>48273.03833897</v>
      </c>
      <c r="O4" s="58">
        <f t="array" ref="O4">SUM(IF(FinyearIm=$M4,AustraliaIm))/1000000</f>
        <v>308788.5806081589</v>
      </c>
      <c r="P4" s="40"/>
      <c r="Q4" s="40"/>
      <c r="V4" s="40"/>
      <c r="W4" s="40"/>
      <c r="X4" s="40"/>
      <c r="Y4" s="40"/>
      <c r="Z4" s="40"/>
      <c r="AA4" s="40"/>
      <c r="AB4" s="40"/>
      <c r="AC4" s="40"/>
    </row>
    <row r="5" spans="1:29" x14ac:dyDescent="0.2">
      <c r="A5" t="s">
        <v>319</v>
      </c>
      <c r="B5" t="s">
        <v>121</v>
      </c>
      <c r="C5" s="37">
        <v>542963680.21000004</v>
      </c>
      <c r="D5" s="37">
        <v>815725735.22000003</v>
      </c>
      <c r="E5" s="56"/>
      <c r="F5" s="56" t="str">
        <f t="shared" si="0"/>
        <v>2018–19 ALGR</v>
      </c>
      <c r="G5" s="56" t="str">
        <f t="array" ref="G5">A5&amp;" "&amp;SUM(IF(A5=FinyearIm,IF(C5&lt;=QldIm,1,0),0))</f>
        <v>2018–19 19</v>
      </c>
      <c r="H5" s="56" t="str">
        <f t="array" ref="H5">A5&amp;" "&amp;SUM(IF(A5=FinyearIm,IF(D5&lt;=AustraliaIm,1,0),0))</f>
        <v>2018–19 39</v>
      </c>
      <c r="I5" s="56" t="str">
        <f t="shared" si="1"/>
        <v>ALGR</v>
      </c>
      <c r="J5" s="57">
        <f t="shared" si="2"/>
        <v>542.96368021000001</v>
      </c>
      <c r="K5" s="57">
        <f t="shared" si="3"/>
        <v>815.72573522000005</v>
      </c>
      <c r="L5" s="57"/>
      <c r="M5" s="40" t="str">
        <f>country_lookup!$G6</f>
        <v>2021–22</v>
      </c>
      <c r="N5" s="58">
        <f t="array" ref="N5">SUM(IF(FinyearIm=$M5,QldIm))/1000000</f>
        <v>61816.510936959952</v>
      </c>
      <c r="O5" s="58">
        <f t="array" ref="O5">SUM(IF(FinyearIm=$M5,AustraliaIm))/1000000</f>
        <v>373459.38010692841</v>
      </c>
      <c r="P5" s="40"/>
      <c r="Q5" s="40"/>
      <c r="V5" s="40"/>
      <c r="W5" s="40"/>
      <c r="X5" s="40"/>
      <c r="Y5" s="40"/>
      <c r="Z5" s="40"/>
      <c r="AA5" s="40"/>
      <c r="AB5" s="40"/>
      <c r="AC5" s="40"/>
    </row>
    <row r="6" spans="1:29" x14ac:dyDescent="0.2">
      <c r="A6" t="s">
        <v>319</v>
      </c>
      <c r="B6" t="s">
        <v>346</v>
      </c>
      <c r="C6">
        <v>0</v>
      </c>
      <c r="D6" s="37">
        <v>30968.63</v>
      </c>
      <c r="E6" s="56"/>
      <c r="F6" s="56" t="str">
        <f t="shared" si="0"/>
        <v>2018–19 ANGA</v>
      </c>
      <c r="G6" s="56" t="str">
        <f t="array" ref="G6">A6&amp;" "&amp;SUM(IF(A6=FinyearIm,IF(C6&lt;=QldIm,1,0),0))</f>
        <v>2018–19 223</v>
      </c>
      <c r="H6" s="56" t="str">
        <f t="array" ref="H6">A6&amp;" "&amp;SUM(IF(A6=FinyearIm,IF(D6&lt;=AustraliaIm,1,0),0))</f>
        <v>2018–19 205</v>
      </c>
      <c r="I6" s="56" t="str">
        <f t="shared" si="1"/>
        <v>ANGA</v>
      </c>
      <c r="J6" s="57">
        <f t="shared" si="2"/>
        <v>0</v>
      </c>
      <c r="K6" s="57">
        <f t="shared" si="3"/>
        <v>3.096863E-2</v>
      </c>
      <c r="L6" s="57"/>
      <c r="M6" s="40" t="str">
        <f>country_lookup!$G7</f>
        <v>2022–23</v>
      </c>
      <c r="N6" s="58">
        <f t="array" ref="N6">SUM(IF(FinyearIm=$M6,QldIm))/1000000</f>
        <v>71884.430385830114</v>
      </c>
      <c r="O6" s="58">
        <f t="array" ref="O6">SUM(IF(FinyearIm=$M6,AustraliaIm))/1000000</f>
        <v>419662.65419148101</v>
      </c>
      <c r="P6" s="40"/>
      <c r="Q6" s="40"/>
      <c r="V6" s="40"/>
      <c r="W6" s="40"/>
      <c r="X6" s="40"/>
      <c r="Y6" s="40"/>
      <c r="Z6" s="40"/>
      <c r="AA6" s="40"/>
      <c r="AB6" s="40"/>
      <c r="AC6" s="40"/>
    </row>
    <row r="7" spans="1:29" x14ac:dyDescent="0.2">
      <c r="A7" t="s">
        <v>319</v>
      </c>
      <c r="B7" t="s">
        <v>122</v>
      </c>
      <c r="C7">
        <v>0</v>
      </c>
      <c r="D7" s="37">
        <v>25064.83</v>
      </c>
      <c r="E7" s="56"/>
      <c r="F7" s="56" t="str">
        <f t="shared" si="0"/>
        <v>2018–19 ANGO</v>
      </c>
      <c r="G7" s="56" t="str">
        <f t="array" ref="G7">A7&amp;" "&amp;SUM(IF(A7=FinyearIm,IF(C7&lt;=QldIm,1,0),0))</f>
        <v>2018–19 223</v>
      </c>
      <c r="H7" s="56" t="str">
        <f t="array" ref="H7">A7&amp;" "&amp;SUM(IF(A7=FinyearIm,IF(D7&lt;=AustraliaIm,1,0),0))</f>
        <v>2018–19 207</v>
      </c>
      <c r="I7" s="56" t="str">
        <f t="shared" si="1"/>
        <v>ANGO</v>
      </c>
      <c r="J7" s="57">
        <f t="shared" si="2"/>
        <v>0</v>
      </c>
      <c r="K7" s="57">
        <f t="shared" si="3"/>
        <v>2.5064830000000003E-2</v>
      </c>
      <c r="L7" s="57"/>
      <c r="M7" s="40"/>
      <c r="N7" s="40"/>
      <c r="O7" s="40"/>
      <c r="P7" s="40"/>
      <c r="Q7" s="40"/>
      <c r="V7" s="40"/>
      <c r="W7" s="40"/>
      <c r="X7" s="40"/>
      <c r="Y7" s="40"/>
      <c r="Z7" s="40"/>
      <c r="AA7" s="40"/>
      <c r="AB7" s="40"/>
      <c r="AC7" s="40"/>
    </row>
    <row r="8" spans="1:29" x14ac:dyDescent="0.2">
      <c r="A8" t="s">
        <v>319</v>
      </c>
      <c r="B8" t="s">
        <v>123</v>
      </c>
      <c r="C8">
        <v>0</v>
      </c>
      <c r="D8" s="37">
        <v>3199824.62</v>
      </c>
      <c r="E8" s="56"/>
      <c r="F8" s="56" t="str">
        <f t="shared" si="0"/>
        <v>2018–19 ANTC</v>
      </c>
      <c r="G8" s="56" t="str">
        <f t="array" ref="G8">A8&amp;" "&amp;SUM(IF(A8=FinyearIm,IF(C8&lt;=QldIm,1,0),0))</f>
        <v>2018–19 223</v>
      </c>
      <c r="H8" s="56" t="str">
        <f t="array" ref="H8">A8&amp;" "&amp;SUM(IF(A8=FinyearIm,IF(D8&lt;=AustraliaIm,1,0),0))</f>
        <v>2018–19 133</v>
      </c>
      <c r="I8" s="56" t="str">
        <f t="shared" si="1"/>
        <v>ANTC</v>
      </c>
      <c r="J8" s="57">
        <f t="shared" si="2"/>
        <v>0</v>
      </c>
      <c r="K8" s="57">
        <f t="shared" si="3"/>
        <v>3.1998246200000002</v>
      </c>
      <c r="L8" s="57"/>
      <c r="M8" s="40"/>
      <c r="N8" s="40"/>
      <c r="O8" s="40"/>
      <c r="P8" s="40"/>
      <c r="Q8" s="40"/>
      <c r="V8" s="40"/>
      <c r="W8" s="40"/>
      <c r="X8" s="40"/>
      <c r="Y8" s="40"/>
      <c r="Z8" s="40"/>
      <c r="AA8" s="40"/>
      <c r="AB8" s="40"/>
      <c r="AC8" s="40"/>
    </row>
    <row r="9" spans="1:29" x14ac:dyDescent="0.2">
      <c r="A9" t="s">
        <v>319</v>
      </c>
      <c r="B9" t="s">
        <v>124</v>
      </c>
      <c r="C9" s="37">
        <v>70064.960000000006</v>
      </c>
      <c r="D9" s="37">
        <v>397872.92</v>
      </c>
      <c r="E9" s="56"/>
      <c r="F9" s="56" t="str">
        <f t="shared" si="0"/>
        <v>2018–19 ANTI</v>
      </c>
      <c r="G9" s="56" t="str">
        <f t="array" ref="G9">A9&amp;" "&amp;SUM(IF(A9=FinyearIm,IF(C9&lt;=QldIm,1,0),0))</f>
        <v>2018–19 151</v>
      </c>
      <c r="H9" s="56" t="str">
        <f t="array" ref="H9">A9&amp;" "&amp;SUM(IF(A9=FinyearIm,IF(D9&lt;=AustraliaIm,1,0),0))</f>
        <v>2018–19 167</v>
      </c>
      <c r="I9" s="56" t="str">
        <f t="shared" si="1"/>
        <v>ANTI</v>
      </c>
      <c r="J9" s="57">
        <f t="shared" si="2"/>
        <v>7.0064960000000009E-2</v>
      </c>
      <c r="K9" s="57">
        <f t="shared" si="3"/>
        <v>0.39787291999999996</v>
      </c>
      <c r="L9" s="57"/>
      <c r="M9" s="40"/>
      <c r="N9" s="40"/>
      <c r="O9" s="40"/>
      <c r="P9" s="40"/>
      <c r="Q9" s="40"/>
      <c r="V9" s="40"/>
      <c r="W9" s="40"/>
      <c r="X9" s="40"/>
      <c r="Y9" s="40"/>
      <c r="Z9" s="40"/>
      <c r="AA9" s="40"/>
      <c r="AB9" s="40"/>
      <c r="AC9" s="40"/>
    </row>
    <row r="10" spans="1:29" x14ac:dyDescent="0.2">
      <c r="A10" t="s">
        <v>319</v>
      </c>
      <c r="B10" t="s">
        <v>125</v>
      </c>
      <c r="C10" s="37">
        <v>179469716.37</v>
      </c>
      <c r="D10" s="37">
        <v>790370222.70000005</v>
      </c>
      <c r="E10" s="56"/>
      <c r="F10" s="56" t="str">
        <f t="shared" si="0"/>
        <v>2018–19 ARGE</v>
      </c>
      <c r="G10" s="56" t="str">
        <f t="array" ref="G10">A10&amp;" "&amp;SUM(IF(A10=FinyearIm,IF(C10&lt;=QldIm,1,0),0))</f>
        <v>2018–19 31</v>
      </c>
      <c r="H10" s="56" t="str">
        <f t="array" ref="H10">A10&amp;" "&amp;SUM(IF(A10=FinyearIm,IF(D10&lt;=AustraliaIm,1,0),0))</f>
        <v>2018–19 40</v>
      </c>
      <c r="I10" s="56" t="str">
        <f t="shared" si="1"/>
        <v>ARGE</v>
      </c>
      <c r="J10" s="57">
        <f t="shared" si="2"/>
        <v>179.46971637000001</v>
      </c>
      <c r="K10" s="57">
        <f t="shared" si="3"/>
        <v>790.3702227</v>
      </c>
      <c r="L10" s="57"/>
      <c r="M10" s="40"/>
      <c r="N10" s="40"/>
      <c r="O10" s="40"/>
      <c r="P10" s="40"/>
      <c r="Q10" s="40"/>
      <c r="V10" s="40"/>
      <c r="W10" s="40"/>
      <c r="X10" s="40"/>
      <c r="Y10" s="40"/>
      <c r="Z10" s="40"/>
      <c r="AA10" s="40"/>
      <c r="AB10" s="40"/>
      <c r="AC10" s="40"/>
    </row>
    <row r="11" spans="1:29" x14ac:dyDescent="0.2">
      <c r="A11" t="s">
        <v>319</v>
      </c>
      <c r="B11" t="s">
        <v>126</v>
      </c>
      <c r="C11" s="37">
        <v>9375.69</v>
      </c>
      <c r="D11" s="37">
        <v>1682794.83</v>
      </c>
      <c r="E11" s="56"/>
      <c r="F11" s="56" t="str">
        <f t="shared" si="0"/>
        <v>2018–19 ARMN</v>
      </c>
      <c r="G11" s="56" t="str">
        <f t="array" ref="G11">A11&amp;" "&amp;SUM(IF(A11=FinyearIm,IF(C11&lt;=QldIm,1,0),0))</f>
        <v>2018–19 166</v>
      </c>
      <c r="H11" s="56" t="str">
        <f t="array" ref="H11">A11&amp;" "&amp;SUM(IF(A11=FinyearIm,IF(D11&lt;=AustraliaIm,1,0),0))</f>
        <v>2018–19 151</v>
      </c>
      <c r="I11" s="56" t="str">
        <f t="shared" si="1"/>
        <v>ARMN</v>
      </c>
      <c r="J11" s="57">
        <f t="shared" si="2"/>
        <v>9.3756900000000008E-3</v>
      </c>
      <c r="K11" s="57">
        <f t="shared" si="3"/>
        <v>1.68279483</v>
      </c>
      <c r="L11" s="57"/>
      <c r="M11" s="40"/>
      <c r="N11" s="40"/>
      <c r="O11" s="40"/>
      <c r="P11" s="40"/>
      <c r="Q11" s="40"/>
      <c r="V11" s="40"/>
      <c r="W11" s="40"/>
      <c r="X11" s="40"/>
      <c r="Y11" s="40"/>
      <c r="Z11" s="40"/>
      <c r="AA11" s="40"/>
      <c r="AB11" s="40"/>
      <c r="AC11" s="40"/>
    </row>
    <row r="12" spans="1:29" x14ac:dyDescent="0.2">
      <c r="A12" t="s">
        <v>319</v>
      </c>
      <c r="B12" t="s">
        <v>127</v>
      </c>
      <c r="C12" s="37">
        <v>679234375.17999899</v>
      </c>
      <c r="D12" s="37">
        <v>1985658831.51</v>
      </c>
      <c r="E12" s="56"/>
      <c r="F12" s="56" t="str">
        <f t="shared" si="0"/>
        <v>2018–19 ASTA</v>
      </c>
      <c r="G12" s="56" t="str">
        <f t="array" ref="G12">A12&amp;" "&amp;SUM(IF(A12=FinyearIm,IF(C12&lt;=QldIm,1,0),0))</f>
        <v>2018–19 16</v>
      </c>
      <c r="H12" s="56" t="str">
        <f t="array" ref="H12">A12&amp;" "&amp;SUM(IF(A12=FinyearIm,IF(D12&lt;=AustraliaIm,1,0),0))</f>
        <v>2018–19 26</v>
      </c>
      <c r="I12" s="56" t="str">
        <f t="shared" si="1"/>
        <v>ASTA</v>
      </c>
      <c r="J12" s="57">
        <f t="shared" si="2"/>
        <v>679.23437517999901</v>
      </c>
      <c r="K12" s="57">
        <f t="shared" si="3"/>
        <v>1985.65883151</v>
      </c>
      <c r="L12" s="57"/>
      <c r="M12" s="40"/>
      <c r="N12" s="40"/>
      <c r="O12" s="40"/>
      <c r="P12" s="40"/>
      <c r="Q12" s="40"/>
      <c r="V12" s="40"/>
      <c r="W12" s="40"/>
      <c r="X12" s="40"/>
      <c r="Y12" s="40"/>
      <c r="Z12" s="40"/>
      <c r="AA12" s="40"/>
      <c r="AB12" s="40"/>
      <c r="AC12" s="40"/>
    </row>
    <row r="13" spans="1:29" x14ac:dyDescent="0.2">
      <c r="A13" t="s">
        <v>319</v>
      </c>
      <c r="B13" t="s">
        <v>356</v>
      </c>
      <c r="C13" s="37">
        <v>178544333.99000001</v>
      </c>
      <c r="D13" s="37">
        <v>961729280.47000003</v>
      </c>
      <c r="E13" s="56"/>
      <c r="F13" s="56" t="str">
        <f t="shared" si="0"/>
        <v>2018–19 AUST</v>
      </c>
      <c r="G13" s="56" t="str">
        <f t="array" ref="G13">A13&amp;" "&amp;SUM(IF(A13=FinyearIm,IF(C13&lt;=QldIm,1,0),0))</f>
        <v>2018–19 32</v>
      </c>
      <c r="H13" s="56" t="str">
        <f t="array" ref="H13">A13&amp;" "&amp;SUM(IF(A13=FinyearIm,IF(D13&lt;=AustraliaIm,1,0),0))</f>
        <v>2018–19 35</v>
      </c>
      <c r="I13" s="56" t="str">
        <f t="shared" si="1"/>
        <v>AUST</v>
      </c>
      <c r="J13" s="57">
        <f t="shared" si="2"/>
        <v>178.54433399000001</v>
      </c>
      <c r="K13" s="57">
        <f t="shared" si="3"/>
        <v>961.72928047000005</v>
      </c>
      <c r="L13" s="57"/>
      <c r="M13" s="40"/>
      <c r="N13" s="40"/>
      <c r="O13" s="40"/>
      <c r="P13" s="40"/>
      <c r="Q13" s="40"/>
      <c r="V13" s="40"/>
      <c r="W13" s="40"/>
      <c r="X13" s="40"/>
      <c r="Y13" s="40"/>
      <c r="Z13" s="40"/>
      <c r="AA13" s="40"/>
      <c r="AB13" s="40"/>
      <c r="AC13" s="40"/>
    </row>
    <row r="14" spans="1:29" x14ac:dyDescent="0.2">
      <c r="A14" t="s">
        <v>319</v>
      </c>
      <c r="B14" t="s">
        <v>128</v>
      </c>
      <c r="C14">
        <v>1330.94</v>
      </c>
      <c r="D14" s="37">
        <v>57876044.479999997</v>
      </c>
      <c r="E14" s="56"/>
      <c r="F14" s="56" t="str">
        <f t="shared" si="0"/>
        <v>2018–19 AZBJ</v>
      </c>
      <c r="G14" s="56" t="str">
        <f t="array" ref="G14">A14&amp;" "&amp;SUM(IF(A14=FinyearIm,IF(C14&lt;=QldIm,1,0),0))</f>
        <v>2018–19 183</v>
      </c>
      <c r="H14" s="56" t="str">
        <f t="array" ref="H14">A14&amp;" "&amp;SUM(IF(A14=FinyearIm,IF(D14&lt;=AustraliaIm,1,0),0))</f>
        <v>2018–19 75</v>
      </c>
      <c r="I14" s="56" t="str">
        <f t="shared" si="1"/>
        <v>AZBJ</v>
      </c>
      <c r="J14" s="57">
        <f t="shared" si="2"/>
        <v>1.3309400000000001E-3</v>
      </c>
      <c r="K14" s="57">
        <f t="shared" si="3"/>
        <v>57.876044479999997</v>
      </c>
      <c r="L14" s="57"/>
      <c r="M14" s="40"/>
      <c r="N14" s="40"/>
      <c r="O14" s="40"/>
      <c r="P14" s="40"/>
      <c r="Q14" s="40"/>
      <c r="V14" s="40"/>
      <c r="W14" s="40"/>
      <c r="X14" s="40"/>
      <c r="Y14" s="40"/>
      <c r="Z14" s="40"/>
      <c r="AA14" s="40"/>
      <c r="AB14" s="40"/>
      <c r="AC14" s="40"/>
    </row>
    <row r="15" spans="1:29" x14ac:dyDescent="0.2">
      <c r="A15" t="s">
        <v>319</v>
      </c>
      <c r="B15" t="s">
        <v>129</v>
      </c>
      <c r="C15" s="37">
        <v>163184721.55000001</v>
      </c>
      <c r="D15" s="37">
        <v>1072357545.97</v>
      </c>
      <c r="E15" s="56"/>
      <c r="F15" s="56" t="str">
        <f t="shared" si="0"/>
        <v>2018–19 BADE</v>
      </c>
      <c r="G15" s="56" t="str">
        <f t="array" ref="G15">A15&amp;" "&amp;SUM(IF(A15=FinyearIm,IF(C15&lt;=QldIm,1,0),0))</f>
        <v>2018–19 35</v>
      </c>
      <c r="H15" s="56" t="str">
        <f t="array" ref="H15">A15&amp;" "&amp;SUM(IF(A15=FinyearIm,IF(D15&lt;=AustraliaIm,1,0),0))</f>
        <v>2018–19 33</v>
      </c>
      <c r="I15" s="56" t="str">
        <f t="shared" si="1"/>
        <v>BADE</v>
      </c>
      <c r="J15" s="57">
        <f t="shared" si="2"/>
        <v>163.18472155000001</v>
      </c>
      <c r="K15" s="57">
        <f t="shared" si="3"/>
        <v>1072.35754597</v>
      </c>
      <c r="L15" s="57"/>
      <c r="M15" s="40"/>
      <c r="N15" s="40"/>
      <c r="O15" s="40"/>
      <c r="P15" s="40"/>
      <c r="Q15" s="40"/>
      <c r="V15" s="40"/>
      <c r="W15" s="40"/>
      <c r="X15" s="40"/>
      <c r="Y15" s="40"/>
      <c r="Z15" s="40"/>
      <c r="AA15" s="40"/>
      <c r="AB15" s="40"/>
      <c r="AC15" s="40"/>
    </row>
    <row r="16" spans="1:29" x14ac:dyDescent="0.2">
      <c r="A16" t="s">
        <v>319</v>
      </c>
      <c r="B16" t="s">
        <v>312</v>
      </c>
      <c r="C16" s="37">
        <v>0</v>
      </c>
      <c r="D16" s="37">
        <v>3388448.77</v>
      </c>
      <c r="E16" s="56"/>
      <c r="F16" s="56" t="str">
        <f t="shared" si="0"/>
        <v>2018–19 BAHA</v>
      </c>
      <c r="G16" s="56" t="str">
        <f t="array" ref="G16">A16&amp;" "&amp;SUM(IF(A16=FinyearIm,IF(C16&lt;=QldIm,1,0),0))</f>
        <v>2018–19 223</v>
      </c>
      <c r="H16" s="56" t="str">
        <f t="array" ref="H16">A16&amp;" "&amp;SUM(IF(A16=FinyearIm,IF(D16&lt;=AustraliaIm,1,0),0))</f>
        <v>2018–19 132</v>
      </c>
      <c r="I16" s="56" t="str">
        <f t="shared" si="1"/>
        <v>BAHA</v>
      </c>
      <c r="J16" s="57">
        <f t="shared" si="2"/>
        <v>0</v>
      </c>
      <c r="K16" s="57">
        <f t="shared" si="3"/>
        <v>3.3884487700000001</v>
      </c>
      <c r="L16" s="57"/>
      <c r="M16" s="40"/>
      <c r="N16" s="40"/>
      <c r="O16" s="40"/>
      <c r="P16" s="40"/>
      <c r="Q16" s="40"/>
      <c r="V16" s="40"/>
      <c r="W16" s="40"/>
      <c r="X16" s="40"/>
      <c r="Y16" s="40"/>
      <c r="Z16" s="40"/>
      <c r="AA16" s="40"/>
      <c r="AB16" s="40"/>
      <c r="AC16" s="40"/>
    </row>
    <row r="17" spans="1:12" x14ac:dyDescent="0.2">
      <c r="A17" t="s">
        <v>319</v>
      </c>
      <c r="B17" t="s">
        <v>130</v>
      </c>
      <c r="C17">
        <v>1822.28</v>
      </c>
      <c r="D17" s="37">
        <v>2292095.35</v>
      </c>
      <c r="E17" s="56"/>
      <c r="F17" s="56" t="str">
        <f t="shared" si="0"/>
        <v>2018–19 BARB</v>
      </c>
      <c r="G17" s="56" t="str">
        <f t="array" ref="G17">A17&amp;" "&amp;SUM(IF(A17=FinyearIm,IF(C17&lt;=QldIm,1,0),0))</f>
        <v>2018–19 180</v>
      </c>
      <c r="H17" s="56" t="str">
        <f t="array" ref="H17">A17&amp;" "&amp;SUM(IF(A17=FinyearIm,IF(D17&lt;=AustraliaIm,1,0),0))</f>
        <v>2018–19 143</v>
      </c>
      <c r="I17" s="56" t="str">
        <f t="shared" si="1"/>
        <v>BARB</v>
      </c>
      <c r="J17" s="57">
        <f t="shared" si="2"/>
        <v>1.8222799999999999E-3</v>
      </c>
      <c r="K17" s="57">
        <f t="shared" si="3"/>
        <v>2.2920953500000003</v>
      </c>
      <c r="L17" s="57"/>
    </row>
    <row r="18" spans="1:12" x14ac:dyDescent="0.2">
      <c r="A18" t="s">
        <v>319</v>
      </c>
      <c r="B18" t="s">
        <v>313</v>
      </c>
      <c r="C18" s="37">
        <v>1666318.33</v>
      </c>
      <c r="D18" s="37">
        <v>32347238.059999999</v>
      </c>
      <c r="E18" s="56"/>
      <c r="F18" s="56" t="str">
        <f t="shared" si="0"/>
        <v>2018–19 BELA</v>
      </c>
      <c r="G18" s="56" t="str">
        <f t="array" ref="G18">A18&amp;" "&amp;SUM(IF(A18=FinyearIm,IF(C18&lt;=QldIm,1,0),0))</f>
        <v>2018–19 93</v>
      </c>
      <c r="H18" s="56" t="str">
        <f t="array" ref="H18">A18&amp;" "&amp;SUM(IF(A18=FinyearIm,IF(D18&lt;=AustraliaIm,1,0),0))</f>
        <v>2018–19 89</v>
      </c>
      <c r="I18" s="56" t="str">
        <f t="shared" si="1"/>
        <v>BELA</v>
      </c>
      <c r="J18" s="57">
        <f t="shared" si="2"/>
        <v>1.6663183300000002</v>
      </c>
      <c r="K18" s="57">
        <f t="shared" si="3"/>
        <v>32.347238059999995</v>
      </c>
      <c r="L18" s="57"/>
    </row>
    <row r="19" spans="1:12" x14ac:dyDescent="0.2">
      <c r="A19" t="s">
        <v>319</v>
      </c>
      <c r="B19" t="s">
        <v>131</v>
      </c>
      <c r="C19" s="37">
        <v>70822.259999999995</v>
      </c>
      <c r="D19" s="37">
        <v>1940728.79</v>
      </c>
      <c r="E19" s="56"/>
      <c r="F19" s="56" t="str">
        <f t="shared" si="0"/>
        <v>2018–19 BELE</v>
      </c>
      <c r="G19" s="56" t="str">
        <f t="array" ref="G19">A19&amp;" "&amp;SUM(IF(A19=FinyearIm,IF(C19&lt;=QldIm,1,0),0))</f>
        <v>2018–19 149</v>
      </c>
      <c r="H19" s="56" t="str">
        <f t="array" ref="H19">A19&amp;" "&amp;SUM(IF(A19=FinyearIm,IF(D19&lt;=AustraliaIm,1,0),0))</f>
        <v>2018–19 147</v>
      </c>
      <c r="I19" s="56" t="str">
        <f t="shared" si="1"/>
        <v>BELE</v>
      </c>
      <c r="J19" s="57">
        <f t="shared" si="2"/>
        <v>7.0822259999999998E-2</v>
      </c>
      <c r="K19" s="57">
        <f t="shared" si="3"/>
        <v>1.9407287900000001</v>
      </c>
      <c r="L19" s="57"/>
    </row>
    <row r="20" spans="1:12" x14ac:dyDescent="0.2">
      <c r="A20" t="s">
        <v>319</v>
      </c>
      <c r="B20" t="s">
        <v>132</v>
      </c>
      <c r="C20" s="37">
        <v>206965017.86000001</v>
      </c>
      <c r="D20" s="37">
        <v>1895727544.3</v>
      </c>
      <c r="E20" s="56"/>
      <c r="F20" s="56" t="str">
        <f t="shared" si="0"/>
        <v>2018–19 BELG</v>
      </c>
      <c r="G20" s="56" t="str">
        <f t="array" ref="G20">A20&amp;" "&amp;SUM(IF(A20=FinyearIm,IF(C20&lt;=QldIm,1,0),0))</f>
        <v>2018–19 29</v>
      </c>
      <c r="H20" s="56" t="str">
        <f t="array" ref="H20">A20&amp;" "&amp;SUM(IF(A20=FinyearIm,IF(D20&lt;=AustraliaIm,1,0),0))</f>
        <v>2018–19 27</v>
      </c>
      <c r="I20" s="56" t="str">
        <f t="shared" si="1"/>
        <v>BELG</v>
      </c>
      <c r="J20" s="57">
        <f t="shared" si="2"/>
        <v>206.96501786000002</v>
      </c>
      <c r="K20" s="57">
        <f t="shared" si="3"/>
        <v>1895.7275442999999</v>
      </c>
      <c r="L20" s="57"/>
    </row>
    <row r="21" spans="1:12" x14ac:dyDescent="0.2">
      <c r="A21" t="s">
        <v>319</v>
      </c>
      <c r="B21" t="s">
        <v>133</v>
      </c>
      <c r="C21">
        <v>12464.72</v>
      </c>
      <c r="D21" s="37">
        <v>25863.86</v>
      </c>
      <c r="E21" s="56"/>
      <c r="F21" s="56" t="str">
        <f t="shared" si="0"/>
        <v>2018–19 BENR</v>
      </c>
      <c r="G21" s="56" t="str">
        <f t="array" ref="G21">A21&amp;" "&amp;SUM(IF(A21=FinyearIm,IF(C21&lt;=QldIm,1,0),0))</f>
        <v>2018–19 163</v>
      </c>
      <c r="H21" s="56" t="str">
        <f t="array" ref="H21">A21&amp;" "&amp;SUM(IF(A21=FinyearIm,IF(D21&lt;=AustraliaIm,1,0),0))</f>
        <v>2018–19 206</v>
      </c>
      <c r="I21" s="56" t="str">
        <f t="shared" si="1"/>
        <v>BENR</v>
      </c>
      <c r="J21" s="57">
        <f t="shared" si="2"/>
        <v>1.2464719999999999E-2</v>
      </c>
      <c r="K21" s="57">
        <f t="shared" si="3"/>
        <v>2.5863859999999999E-2</v>
      </c>
      <c r="L21" s="57"/>
    </row>
    <row r="22" spans="1:12" x14ac:dyDescent="0.2">
      <c r="A22" t="s">
        <v>319</v>
      </c>
      <c r="B22" t="s">
        <v>332</v>
      </c>
      <c r="C22">
        <v>0</v>
      </c>
      <c r="D22">
        <v>4078.87</v>
      </c>
      <c r="E22" s="56"/>
      <c r="F22" s="56" t="str">
        <f t="shared" si="0"/>
        <v>2018–19 BGUI</v>
      </c>
      <c r="G22" s="56" t="str">
        <f t="array" ref="G22">A22&amp;" "&amp;SUM(IF(A22=FinyearIm,IF(C22&lt;=QldIm,1,0),0))</f>
        <v>2018–19 223</v>
      </c>
      <c r="H22" s="56" t="str">
        <f t="array" ref="H22">A22&amp;" "&amp;SUM(IF(A22=FinyearIm,IF(D22&lt;=AustraliaIm,1,0),0))</f>
        <v>2018–19 221</v>
      </c>
      <c r="I22" s="56" t="str">
        <f t="shared" si="1"/>
        <v>BGUI</v>
      </c>
      <c r="J22" s="57">
        <f t="shared" si="2"/>
        <v>0</v>
      </c>
      <c r="K22" s="57">
        <f t="shared" si="3"/>
        <v>4.0788700000000001E-3</v>
      </c>
      <c r="L22" s="57"/>
    </row>
    <row r="23" spans="1:12" x14ac:dyDescent="0.2">
      <c r="A23" t="s">
        <v>319</v>
      </c>
      <c r="B23" t="s">
        <v>134</v>
      </c>
      <c r="C23" s="37">
        <v>30975991.68</v>
      </c>
      <c r="D23" s="37">
        <v>108135968.05</v>
      </c>
      <c r="E23" s="56"/>
      <c r="F23" s="56" t="str">
        <f t="shared" si="0"/>
        <v>2018–19 BHRN</v>
      </c>
      <c r="G23" s="56" t="str">
        <f t="array" ref="G23">A23&amp;" "&amp;SUM(IF(A23=FinyearIm,IF(C23&lt;=QldIm,1,0),0))</f>
        <v>2018–19 56</v>
      </c>
      <c r="H23" s="56" t="str">
        <f t="array" ref="H23">A23&amp;" "&amp;SUM(IF(A23=FinyearIm,IF(D23&lt;=AustraliaIm,1,0),0))</f>
        <v>2018–19 68</v>
      </c>
      <c r="I23" s="56" t="str">
        <f t="shared" si="1"/>
        <v>BHRN</v>
      </c>
      <c r="J23" s="57">
        <f t="shared" si="2"/>
        <v>30.97599168</v>
      </c>
      <c r="K23" s="57">
        <f t="shared" si="3"/>
        <v>108.13596805</v>
      </c>
      <c r="L23" s="57"/>
    </row>
    <row r="24" spans="1:12" x14ac:dyDescent="0.2">
      <c r="A24" t="s">
        <v>319</v>
      </c>
      <c r="B24" t="s">
        <v>135</v>
      </c>
      <c r="C24">
        <v>180458.75</v>
      </c>
      <c r="D24" s="37">
        <v>2015238.85</v>
      </c>
      <c r="E24" s="56"/>
      <c r="F24" s="56" t="str">
        <f t="shared" si="0"/>
        <v>2018–19 BHUT</v>
      </c>
      <c r="G24" s="56" t="str">
        <f t="array" ref="G24">A24&amp;" "&amp;SUM(IF(A24=FinyearIm,IF(C24&lt;=QldIm,1,0),0))</f>
        <v>2018–19 131</v>
      </c>
      <c r="H24" s="56" t="str">
        <f t="array" ref="H24">A24&amp;" "&amp;SUM(IF(A24=FinyearIm,IF(D24&lt;=AustraliaIm,1,0),0))</f>
        <v>2018–19 145</v>
      </c>
      <c r="I24" s="56" t="str">
        <f t="shared" si="1"/>
        <v>BHUT</v>
      </c>
      <c r="J24" s="57">
        <f t="shared" si="2"/>
        <v>0.18045875</v>
      </c>
      <c r="K24" s="57">
        <f t="shared" si="3"/>
        <v>2.0152388500000002</v>
      </c>
      <c r="L24" s="57"/>
    </row>
    <row r="25" spans="1:12" x14ac:dyDescent="0.2">
      <c r="A25" t="s">
        <v>319</v>
      </c>
      <c r="B25" t="s">
        <v>136</v>
      </c>
      <c r="C25">
        <v>0</v>
      </c>
      <c r="D25" s="37">
        <v>110672.23</v>
      </c>
      <c r="E25" s="56"/>
      <c r="F25" s="56" t="str">
        <f t="shared" si="0"/>
        <v>2018–19 BMDA</v>
      </c>
      <c r="G25" s="56" t="str">
        <f t="array" ref="G25">A25&amp;" "&amp;SUM(IF(A25=FinyearIm,IF(C25&lt;=QldIm,1,0),0))</f>
        <v>2018–19 223</v>
      </c>
      <c r="H25" s="56" t="str">
        <f t="array" ref="H25">A25&amp;" "&amp;SUM(IF(A25=FinyearIm,IF(D25&lt;=AustraliaIm,1,0),0))</f>
        <v>2018–19 189</v>
      </c>
      <c r="I25" s="56" t="str">
        <f t="shared" si="1"/>
        <v>BMDA</v>
      </c>
      <c r="J25" s="57">
        <f t="shared" si="2"/>
        <v>0</v>
      </c>
      <c r="K25" s="57">
        <f t="shared" si="3"/>
        <v>0.11067223</v>
      </c>
      <c r="L25" s="57"/>
    </row>
    <row r="26" spans="1:12" x14ac:dyDescent="0.2">
      <c r="A26" t="s">
        <v>319</v>
      </c>
      <c r="B26" t="s">
        <v>137</v>
      </c>
      <c r="C26">
        <v>602056.59</v>
      </c>
      <c r="D26" s="37">
        <v>20297395.41</v>
      </c>
      <c r="E26" s="56"/>
      <c r="F26" s="56" t="str">
        <f t="shared" si="0"/>
        <v>2018–19 BOHR</v>
      </c>
      <c r="G26" s="56" t="str">
        <f t="array" ref="G26">A26&amp;" "&amp;SUM(IF(A26=FinyearIm,IF(C26&lt;=QldIm,1,0),0))</f>
        <v>2018–19 109</v>
      </c>
      <c r="H26" s="56" t="str">
        <f t="array" ref="H26">A26&amp;" "&amp;SUM(IF(A26=FinyearIm,IF(D26&lt;=AustraliaIm,1,0),0))</f>
        <v>2018–19 103</v>
      </c>
      <c r="I26" s="56" t="str">
        <f t="shared" si="1"/>
        <v>BOHR</v>
      </c>
      <c r="J26" s="57">
        <f t="shared" si="2"/>
        <v>0.60205659</v>
      </c>
      <c r="K26" s="57">
        <f t="shared" si="3"/>
        <v>20.29739541</v>
      </c>
      <c r="L26" s="57"/>
    </row>
    <row r="27" spans="1:12" x14ac:dyDescent="0.2">
      <c r="A27" t="s">
        <v>319</v>
      </c>
      <c r="B27" t="s">
        <v>138</v>
      </c>
      <c r="C27" s="37">
        <v>3653501.36</v>
      </c>
      <c r="D27" s="37">
        <v>18199441.32</v>
      </c>
      <c r="E27" s="56"/>
      <c r="F27" s="56" t="str">
        <f t="shared" si="0"/>
        <v>2018–19 BOLI</v>
      </c>
      <c r="G27" s="56" t="str">
        <f t="array" ref="G27">A27&amp;" "&amp;SUM(IF(A27=FinyearIm,IF(C27&lt;=QldIm,1,0),0))</f>
        <v>2018–19 83</v>
      </c>
      <c r="H27" s="56" t="str">
        <f t="array" ref="H27">A27&amp;" "&amp;SUM(IF(A27=FinyearIm,IF(D27&lt;=AustraliaIm,1,0),0))</f>
        <v>2018–19 107</v>
      </c>
      <c r="I27" s="56" t="str">
        <f t="shared" si="1"/>
        <v>BOLI</v>
      </c>
      <c r="J27" s="57">
        <f t="shared" si="2"/>
        <v>3.6535013599999999</v>
      </c>
      <c r="K27" s="57">
        <f t="shared" si="3"/>
        <v>18.199441320000002</v>
      </c>
      <c r="L27" s="57"/>
    </row>
    <row r="28" spans="1:12" x14ac:dyDescent="0.2">
      <c r="A28" t="s">
        <v>319</v>
      </c>
      <c r="B28" t="s">
        <v>139</v>
      </c>
      <c r="C28" s="37">
        <v>0</v>
      </c>
      <c r="D28" s="37">
        <v>65870.89</v>
      </c>
      <c r="E28" s="56"/>
      <c r="F28" s="56" t="str">
        <f t="shared" si="0"/>
        <v>2018–19 BOTS</v>
      </c>
      <c r="G28" s="56" t="str">
        <f t="array" ref="G28">A28&amp;" "&amp;SUM(IF(A28=FinyearIm,IF(C28&lt;=QldIm,1,0),0))</f>
        <v>2018–19 223</v>
      </c>
      <c r="H28" s="56" t="str">
        <f t="array" ref="H28">A28&amp;" "&amp;SUM(IF(A28=FinyearIm,IF(D28&lt;=AustraliaIm,1,0),0))</f>
        <v>2018–19 198</v>
      </c>
      <c r="I28" s="56" t="str">
        <f t="shared" si="1"/>
        <v>BOTS</v>
      </c>
      <c r="J28" s="57">
        <f t="shared" si="2"/>
        <v>0</v>
      </c>
      <c r="K28" s="57">
        <f t="shared" si="3"/>
        <v>6.5870890000000001E-2</v>
      </c>
      <c r="L28" s="57"/>
    </row>
    <row r="29" spans="1:12" x14ac:dyDescent="0.2">
      <c r="A29" t="s">
        <v>319</v>
      </c>
      <c r="B29" t="s">
        <v>140</v>
      </c>
      <c r="C29" s="37">
        <v>150851058.25</v>
      </c>
      <c r="D29" s="37">
        <v>860813492.17000103</v>
      </c>
      <c r="E29" s="56"/>
      <c r="F29" s="56" t="str">
        <f t="shared" si="0"/>
        <v>2018–19 BRAZ</v>
      </c>
      <c r="G29" s="56" t="str">
        <f t="array" ref="G29">A29&amp;" "&amp;SUM(IF(A29=FinyearIm,IF(C29&lt;=QldIm,1,0),0))</f>
        <v>2018–19 36</v>
      </c>
      <c r="H29" s="56" t="str">
        <f t="array" ref="H29">A29&amp;" "&amp;SUM(IF(A29=FinyearIm,IF(D29&lt;=AustraliaIm,1,0),0))</f>
        <v>2018–19 37</v>
      </c>
      <c r="I29" s="56" t="str">
        <f t="shared" si="1"/>
        <v>BRAZ</v>
      </c>
      <c r="J29" s="57">
        <f t="shared" si="2"/>
        <v>150.85105824999999</v>
      </c>
      <c r="K29" s="57">
        <f t="shared" si="3"/>
        <v>860.81349217000104</v>
      </c>
      <c r="L29" s="57"/>
    </row>
    <row r="30" spans="1:12" x14ac:dyDescent="0.2">
      <c r="A30" t="s">
        <v>319</v>
      </c>
      <c r="B30" t="s">
        <v>334</v>
      </c>
      <c r="C30" s="37">
        <v>2702.56</v>
      </c>
      <c r="D30" s="37">
        <v>1167690.74</v>
      </c>
      <c r="E30" s="56"/>
      <c r="F30" s="56" t="str">
        <f t="shared" si="0"/>
        <v>2018–19 BRND</v>
      </c>
      <c r="G30" s="56" t="str">
        <f t="array" ref="G30">A30&amp;" "&amp;SUM(IF(A30=FinyearIm,IF(C30&lt;=QldIm,1,0),0))</f>
        <v>2018–19 176</v>
      </c>
      <c r="H30" s="56" t="str">
        <f t="array" ref="H30">A30&amp;" "&amp;SUM(IF(A30=FinyearIm,IF(D30&lt;=AustraliaIm,1,0),0))</f>
        <v>2018–19 158</v>
      </c>
      <c r="I30" s="56" t="str">
        <f t="shared" si="1"/>
        <v>BRND</v>
      </c>
      <c r="J30" s="57">
        <f t="shared" si="2"/>
        <v>2.7025600000000001E-3</v>
      </c>
      <c r="K30" s="57">
        <f t="shared" si="3"/>
        <v>1.1676907400000001</v>
      </c>
      <c r="L30" s="57"/>
    </row>
    <row r="31" spans="1:12" x14ac:dyDescent="0.2">
      <c r="A31" t="s">
        <v>319</v>
      </c>
      <c r="B31" t="s">
        <v>141</v>
      </c>
      <c r="C31" s="37">
        <v>398051712.25999999</v>
      </c>
      <c r="D31" s="37">
        <v>936569251.16999996</v>
      </c>
      <c r="E31" s="56"/>
      <c r="F31" s="56" t="str">
        <f t="shared" si="0"/>
        <v>2018–19 BRUN</v>
      </c>
      <c r="G31" s="56" t="str">
        <f t="array" ref="G31">A31&amp;" "&amp;SUM(IF(A31=FinyearIm,IF(C31&lt;=QldIm,1,0),0))</f>
        <v>2018–19 22</v>
      </c>
      <c r="H31" s="56" t="str">
        <f t="array" ref="H31">A31&amp;" "&amp;SUM(IF(A31=FinyearIm,IF(D31&lt;=AustraliaIm,1,0),0))</f>
        <v>2018–19 36</v>
      </c>
      <c r="I31" s="56" t="str">
        <f t="shared" si="1"/>
        <v>BRUN</v>
      </c>
      <c r="J31" s="57">
        <f t="shared" si="2"/>
        <v>398.05171225999999</v>
      </c>
      <c r="K31" s="57">
        <f t="shared" si="3"/>
        <v>936.56925116999992</v>
      </c>
      <c r="L31" s="57"/>
    </row>
    <row r="32" spans="1:12" x14ac:dyDescent="0.2">
      <c r="A32" t="s">
        <v>319</v>
      </c>
      <c r="B32" t="s">
        <v>142</v>
      </c>
      <c r="C32" s="37">
        <v>5088209.51</v>
      </c>
      <c r="D32" s="37">
        <v>93846463.400000006</v>
      </c>
      <c r="E32" s="56"/>
      <c r="F32" s="56" t="str">
        <f t="shared" si="0"/>
        <v>2018–19 BULG</v>
      </c>
      <c r="G32" s="56" t="str">
        <f t="array" ref="G32">A32&amp;" "&amp;SUM(IF(A32=FinyearIm,IF(C32&lt;=QldIm,1,0),0))</f>
        <v>2018–19 75</v>
      </c>
      <c r="H32" s="56" t="str">
        <f t="array" ref="H32">A32&amp;" "&amp;SUM(IF(A32=FinyearIm,IF(D32&lt;=AustraliaIm,1,0),0))</f>
        <v>2018–19 70</v>
      </c>
      <c r="I32" s="56" t="str">
        <f t="shared" si="1"/>
        <v>BULG</v>
      </c>
      <c r="J32" s="57">
        <f t="shared" si="2"/>
        <v>5.0882095099999995</v>
      </c>
      <c r="K32" s="57">
        <f t="shared" si="3"/>
        <v>93.846463400000005</v>
      </c>
      <c r="L32" s="57"/>
    </row>
    <row r="33" spans="1:12" x14ac:dyDescent="0.2">
      <c r="A33" t="s">
        <v>319</v>
      </c>
      <c r="B33" t="s">
        <v>143</v>
      </c>
      <c r="C33" s="37">
        <v>9127.9699999999993</v>
      </c>
      <c r="D33" s="37">
        <v>69833.179999999993</v>
      </c>
      <c r="E33" s="56"/>
      <c r="F33" s="56" t="str">
        <f t="shared" si="0"/>
        <v>2018–19 BURK</v>
      </c>
      <c r="G33" s="56" t="str">
        <f t="array" ref="G33">A33&amp;" "&amp;SUM(IF(A33=FinyearIm,IF(C33&lt;=QldIm,1,0),0))</f>
        <v>2018–19 168</v>
      </c>
      <c r="H33" s="56" t="str">
        <f t="array" ref="H33">A33&amp;" "&amp;SUM(IF(A33=FinyearIm,IF(D33&lt;=AustraliaIm,1,0),0))</f>
        <v>2018–19 197</v>
      </c>
      <c r="I33" s="56" t="str">
        <f t="shared" si="1"/>
        <v>BURK</v>
      </c>
      <c r="J33" s="57">
        <f t="shared" si="2"/>
        <v>9.1279699999999991E-3</v>
      </c>
      <c r="K33" s="57">
        <f t="shared" si="3"/>
        <v>6.9833179999999995E-2</v>
      </c>
      <c r="L33" s="57"/>
    </row>
    <row r="34" spans="1:12" x14ac:dyDescent="0.2">
      <c r="A34" t="s">
        <v>319</v>
      </c>
      <c r="B34" t="s">
        <v>144</v>
      </c>
      <c r="C34" s="37">
        <v>6878692.5800000001</v>
      </c>
      <c r="D34" s="37">
        <v>51040670.539999999</v>
      </c>
      <c r="E34" s="56"/>
      <c r="F34" s="56" t="str">
        <f t="shared" si="0"/>
        <v>2018–19 BURM</v>
      </c>
      <c r="G34" s="56" t="str">
        <f t="array" ref="G34">A34&amp;" "&amp;SUM(IF(A34=FinyearIm,IF(C34&lt;=QldIm,1,0),0))</f>
        <v>2018–19 70</v>
      </c>
      <c r="H34" s="56" t="str">
        <f t="array" ref="H34">A34&amp;" "&amp;SUM(IF(A34=FinyearIm,IF(D34&lt;=AustraliaIm,1,0),0))</f>
        <v>2018–19 79</v>
      </c>
      <c r="I34" s="56" t="str">
        <f t="shared" si="1"/>
        <v>BURM</v>
      </c>
      <c r="J34" s="57">
        <f t="shared" si="2"/>
        <v>6.8786925800000001</v>
      </c>
      <c r="K34" s="57">
        <f t="shared" si="3"/>
        <v>51.040670540000001</v>
      </c>
      <c r="L34" s="57"/>
    </row>
    <row r="35" spans="1:12" x14ac:dyDescent="0.2">
      <c r="A35" t="s">
        <v>319</v>
      </c>
      <c r="B35" t="s">
        <v>145</v>
      </c>
      <c r="C35" s="37">
        <v>99574.57</v>
      </c>
      <c r="D35" s="37">
        <v>3437670.3999999999</v>
      </c>
      <c r="E35" s="56"/>
      <c r="F35" s="56" t="str">
        <f t="shared" si="0"/>
        <v>2018–19 BVIR</v>
      </c>
      <c r="G35" s="56" t="str">
        <f t="array" ref="G35">A35&amp;" "&amp;SUM(IF(A35=FinyearIm,IF(C35&lt;=QldIm,1,0),0))</f>
        <v>2018–19 138</v>
      </c>
      <c r="H35" s="56" t="str">
        <f t="array" ref="H35">A35&amp;" "&amp;SUM(IF(A35=FinyearIm,IF(D35&lt;=AustraliaIm,1,0),0))</f>
        <v>2018–19 131</v>
      </c>
      <c r="I35" s="56" t="str">
        <f t="shared" si="1"/>
        <v>BVIR</v>
      </c>
      <c r="J35" s="57">
        <f t="shared" si="2"/>
        <v>9.9574570000000001E-2</v>
      </c>
      <c r="K35" s="57">
        <f t="shared" si="3"/>
        <v>3.4376704</v>
      </c>
      <c r="L35" s="57"/>
    </row>
    <row r="36" spans="1:12" x14ac:dyDescent="0.2">
      <c r="A36" t="s">
        <v>319</v>
      </c>
      <c r="B36" t="s">
        <v>146</v>
      </c>
      <c r="C36" s="37">
        <v>540157056.65999699</v>
      </c>
      <c r="D36" s="37">
        <v>2474035453.1199899</v>
      </c>
      <c r="E36" s="56"/>
      <c r="F36" s="56" t="str">
        <f t="shared" si="0"/>
        <v>2018–19 CAN</v>
      </c>
      <c r="G36" s="56" t="str">
        <f t="array" ref="G36">A36&amp;" "&amp;SUM(IF(A36=FinyearIm,IF(C36&lt;=QldIm,1,0),0))</f>
        <v>2018–19 20</v>
      </c>
      <c r="H36" s="56" t="str">
        <f t="array" ref="H36">A36&amp;" "&amp;SUM(IF(A36=FinyearIm,IF(D36&lt;=AustraliaIm,1,0),0))</f>
        <v>2018–19 23</v>
      </c>
      <c r="I36" s="56" t="str">
        <f t="shared" si="1"/>
        <v>CAN</v>
      </c>
      <c r="J36" s="57">
        <f t="shared" si="2"/>
        <v>540.15705665999701</v>
      </c>
      <c r="K36" s="57">
        <f t="shared" si="3"/>
        <v>2474.0354531199901</v>
      </c>
      <c r="L36" s="57"/>
    </row>
    <row r="37" spans="1:12" x14ac:dyDescent="0.2">
      <c r="A37" t="s">
        <v>319</v>
      </c>
      <c r="B37" t="s">
        <v>147</v>
      </c>
      <c r="C37" s="37">
        <v>1034.26</v>
      </c>
      <c r="D37" s="37">
        <v>123419.75</v>
      </c>
      <c r="E37" s="56"/>
      <c r="F37" s="56" t="str">
        <f t="shared" si="0"/>
        <v>2018–19 CAYM</v>
      </c>
      <c r="G37" s="56" t="str">
        <f t="array" ref="G37">A37&amp;" "&amp;SUM(IF(A37=FinyearIm,IF(C37&lt;=QldIm,1,0),0))</f>
        <v>2018–19 186</v>
      </c>
      <c r="H37" s="56" t="str">
        <f t="array" ref="H37">A37&amp;" "&amp;SUM(IF(A37=FinyearIm,IF(D37&lt;=AustraliaIm,1,0),0))</f>
        <v>2018–19 187</v>
      </c>
      <c r="I37" s="56" t="str">
        <f t="shared" si="1"/>
        <v>CAYM</v>
      </c>
      <c r="J37" s="57">
        <f t="shared" si="2"/>
        <v>1.03426E-3</v>
      </c>
      <c r="K37" s="57">
        <f t="shared" si="3"/>
        <v>0.12341974999999999</v>
      </c>
      <c r="L37" s="57"/>
    </row>
    <row r="38" spans="1:12" x14ac:dyDescent="0.2">
      <c r="A38" t="s">
        <v>319</v>
      </c>
      <c r="B38" t="s">
        <v>314</v>
      </c>
      <c r="C38" s="37">
        <v>0</v>
      </c>
      <c r="D38" s="37">
        <v>11260</v>
      </c>
      <c r="E38" s="56"/>
      <c r="F38" s="56" t="str">
        <f t="shared" si="0"/>
        <v>2018–19 CEAR</v>
      </c>
      <c r="G38" s="56" t="str">
        <f t="array" ref="G38">A38&amp;" "&amp;SUM(IF(A38=FinyearIm,IF(C38&lt;=QldIm,1,0),0))</f>
        <v>2018–19 223</v>
      </c>
      <c r="H38" s="56" t="str">
        <f t="array" ref="H38">A38&amp;" "&amp;SUM(IF(A38=FinyearIm,IF(D38&lt;=AustraliaIm,1,0),0))</f>
        <v>2018–19 214</v>
      </c>
      <c r="I38" s="56" t="str">
        <f t="shared" si="1"/>
        <v>CEAR</v>
      </c>
      <c r="J38" s="57">
        <f t="shared" si="2"/>
        <v>0</v>
      </c>
      <c r="K38" s="57">
        <f t="shared" si="3"/>
        <v>1.1259999999999999E-2</v>
      </c>
      <c r="L38" s="57"/>
    </row>
    <row r="39" spans="1:12" x14ac:dyDescent="0.2">
      <c r="A39" t="s">
        <v>319</v>
      </c>
      <c r="B39" t="s">
        <v>148</v>
      </c>
      <c r="C39" s="37">
        <v>0</v>
      </c>
      <c r="D39" s="37">
        <v>56049.49</v>
      </c>
      <c r="E39" s="56"/>
      <c r="F39" s="56" t="str">
        <f t="shared" si="0"/>
        <v>2018–19 CHAD</v>
      </c>
      <c r="G39" s="56" t="str">
        <f t="array" ref="G39">A39&amp;" "&amp;SUM(IF(A39=FinyearIm,IF(C39&lt;=QldIm,1,0),0))</f>
        <v>2018–19 223</v>
      </c>
      <c r="H39" s="56" t="str">
        <f t="array" ref="H39">A39&amp;" "&amp;SUM(IF(A39=FinyearIm,IF(D39&lt;=AustraliaIm,1,0),0))</f>
        <v>2018–19 200</v>
      </c>
      <c r="I39" s="56" t="str">
        <f t="shared" si="1"/>
        <v>CHAD</v>
      </c>
      <c r="J39" s="57">
        <f t="shared" si="2"/>
        <v>0</v>
      </c>
      <c r="K39" s="57">
        <f t="shared" si="3"/>
        <v>5.604949E-2</v>
      </c>
      <c r="L39" s="57"/>
    </row>
    <row r="40" spans="1:12" x14ac:dyDescent="0.2">
      <c r="A40" t="s">
        <v>319</v>
      </c>
      <c r="B40" t="s">
        <v>149</v>
      </c>
      <c r="C40">
        <v>10690300714.000099</v>
      </c>
      <c r="D40" s="37">
        <v>77929085494.690201</v>
      </c>
      <c r="E40" s="56"/>
      <c r="F40" s="56" t="str">
        <f t="shared" si="0"/>
        <v>2018–19 CHIN</v>
      </c>
      <c r="G40" s="56" t="str">
        <f t="array" ref="G40">A40&amp;" "&amp;SUM(IF(A40=FinyearIm,IF(C40&lt;=QldIm,1,0),0))</f>
        <v>2018–19 1</v>
      </c>
      <c r="H40" s="56" t="str">
        <f t="array" ref="H40">A40&amp;" "&amp;SUM(IF(A40=FinyearIm,IF(D40&lt;=AustraliaIm,1,0),0))</f>
        <v>2018–19 1</v>
      </c>
      <c r="I40" s="56" t="str">
        <f t="shared" si="1"/>
        <v>CHIN</v>
      </c>
      <c r="J40" s="57">
        <f t="shared" si="2"/>
        <v>10690.300714000099</v>
      </c>
      <c r="K40" s="57">
        <f t="shared" si="3"/>
        <v>77929.085494690196</v>
      </c>
      <c r="L40" s="57"/>
    </row>
    <row r="41" spans="1:12" x14ac:dyDescent="0.2">
      <c r="A41" t="s">
        <v>319</v>
      </c>
      <c r="B41" t="s">
        <v>150</v>
      </c>
      <c r="C41" s="37">
        <v>202195651.53999999</v>
      </c>
      <c r="D41" s="37">
        <v>472040992.97000003</v>
      </c>
      <c r="E41" s="56"/>
      <c r="F41" s="56" t="str">
        <f t="shared" si="0"/>
        <v>2018–19 CHLE</v>
      </c>
      <c r="G41" s="56" t="str">
        <f t="array" ref="G41">A41&amp;" "&amp;SUM(IF(A41=FinyearIm,IF(C41&lt;=QldIm,1,0),0))</f>
        <v>2018–19 30</v>
      </c>
      <c r="H41" s="56" t="str">
        <f t="array" ref="H41">A41&amp;" "&amp;SUM(IF(A41=FinyearIm,IF(D41&lt;=AustraliaIm,1,0),0))</f>
        <v>2018–19 49</v>
      </c>
      <c r="I41" s="56" t="str">
        <f t="shared" si="1"/>
        <v>CHLE</v>
      </c>
      <c r="J41" s="57">
        <f t="shared" si="2"/>
        <v>202.19565154</v>
      </c>
      <c r="K41" s="57">
        <f t="shared" si="3"/>
        <v>472.04099297000005</v>
      </c>
      <c r="L41" s="57"/>
    </row>
    <row r="42" spans="1:12" x14ac:dyDescent="0.2">
      <c r="A42" t="s">
        <v>319</v>
      </c>
      <c r="B42" t="s">
        <v>151</v>
      </c>
      <c r="C42" s="37">
        <v>0</v>
      </c>
      <c r="D42" s="37">
        <v>2908174.32</v>
      </c>
      <c r="E42" s="56"/>
      <c r="F42" s="56" t="str">
        <f t="shared" si="0"/>
        <v>2018–19 CHRI</v>
      </c>
      <c r="G42" s="56" t="str">
        <f t="array" ref="G42">A42&amp;" "&amp;SUM(IF(A42=FinyearIm,IF(C42&lt;=QldIm,1,0),0))</f>
        <v>2018–19 223</v>
      </c>
      <c r="H42" s="56" t="str">
        <f t="array" ref="H42">A42&amp;" "&amp;SUM(IF(A42=FinyearIm,IF(D42&lt;=AustraliaIm,1,0),0))</f>
        <v>2018–19 135</v>
      </c>
      <c r="I42" s="56" t="str">
        <f t="shared" si="1"/>
        <v>CHRI</v>
      </c>
      <c r="J42" s="57">
        <f t="shared" si="2"/>
        <v>0</v>
      </c>
      <c r="K42" s="57">
        <f t="shared" si="3"/>
        <v>2.9081743199999996</v>
      </c>
      <c r="L42" s="57"/>
    </row>
    <row r="43" spans="1:12" x14ac:dyDescent="0.2">
      <c r="A43" t="s">
        <v>319</v>
      </c>
      <c r="B43" t="s">
        <v>152</v>
      </c>
      <c r="C43">
        <v>18602965.27</v>
      </c>
      <c r="D43" s="37">
        <v>223940857.47999999</v>
      </c>
      <c r="E43" s="56"/>
      <c r="F43" s="56" t="str">
        <f t="shared" si="0"/>
        <v>2018–19 CMBD</v>
      </c>
      <c r="G43" s="56" t="str">
        <f t="array" ref="G43">A43&amp;" "&amp;SUM(IF(A43=FinyearIm,IF(C43&lt;=QldIm,1,0),0))</f>
        <v>2018–19 61</v>
      </c>
      <c r="H43" s="56" t="str">
        <f t="array" ref="H43">A43&amp;" "&amp;SUM(IF(A43=FinyearIm,IF(D43&lt;=AustraliaIm,1,0),0))</f>
        <v>2018–19 62</v>
      </c>
      <c r="I43" s="56" t="str">
        <f t="shared" si="1"/>
        <v>CMBD</v>
      </c>
      <c r="J43" s="57">
        <f t="shared" si="2"/>
        <v>18.602965269999999</v>
      </c>
      <c r="K43" s="57">
        <f t="shared" si="3"/>
        <v>223.94085747999998</v>
      </c>
      <c r="L43" s="57"/>
    </row>
    <row r="44" spans="1:12" x14ac:dyDescent="0.2">
      <c r="A44" t="s">
        <v>319</v>
      </c>
      <c r="B44" t="s">
        <v>348</v>
      </c>
      <c r="C44" s="37">
        <v>14062.18</v>
      </c>
      <c r="D44" s="37">
        <v>65590.789999999994</v>
      </c>
      <c r="E44" s="56"/>
      <c r="F44" s="56" t="str">
        <f t="shared" si="0"/>
        <v>2018–19 CMRO</v>
      </c>
      <c r="G44" s="56" t="str">
        <f t="array" ref="G44">A44&amp;" "&amp;SUM(IF(A44=FinyearIm,IF(C44&lt;=QldIm,1,0),0))</f>
        <v>2018–19 161</v>
      </c>
      <c r="H44" s="56" t="str">
        <f t="array" ref="H44">A44&amp;" "&amp;SUM(IF(A44=FinyearIm,IF(D44&lt;=AustraliaIm,1,0),0))</f>
        <v>2018–19 199</v>
      </c>
      <c r="I44" s="56" t="str">
        <f t="shared" si="1"/>
        <v>CMRO</v>
      </c>
      <c r="J44" s="57">
        <f t="shared" si="2"/>
        <v>1.4062180000000001E-2</v>
      </c>
      <c r="K44" s="57">
        <f t="shared" si="3"/>
        <v>6.5590789999999996E-2</v>
      </c>
      <c r="L44" s="57"/>
    </row>
    <row r="45" spans="1:12" x14ac:dyDescent="0.2">
      <c r="A45" t="s">
        <v>319</v>
      </c>
      <c r="B45" t="s">
        <v>153</v>
      </c>
      <c r="C45">
        <v>1446.34</v>
      </c>
      <c r="D45" s="37">
        <v>262605289.96000001</v>
      </c>
      <c r="E45" s="56"/>
      <c r="F45" s="56" t="str">
        <f t="shared" si="0"/>
        <v>2018–19 COBR</v>
      </c>
      <c r="G45" s="56" t="str">
        <f t="array" ref="G45">A45&amp;" "&amp;SUM(IF(A45=FinyearIm,IF(C45&lt;=QldIm,1,0),0))</f>
        <v>2018–19 182</v>
      </c>
      <c r="H45" s="56" t="str">
        <f t="array" ref="H45">A45&amp;" "&amp;SUM(IF(A45=FinyearIm,IF(D45&lt;=AustraliaIm,1,0),0))</f>
        <v>2018–19 61</v>
      </c>
      <c r="I45" s="56" t="str">
        <f t="shared" si="1"/>
        <v>COBR</v>
      </c>
      <c r="J45" s="57">
        <f t="shared" si="2"/>
        <v>1.44634E-3</v>
      </c>
      <c r="K45" s="57">
        <f t="shared" si="3"/>
        <v>262.60528995999999</v>
      </c>
      <c r="L45" s="57"/>
    </row>
    <row r="46" spans="1:12" x14ac:dyDescent="0.2">
      <c r="A46" t="s">
        <v>319</v>
      </c>
      <c r="B46" t="s">
        <v>154</v>
      </c>
      <c r="C46" s="37">
        <v>6768.07</v>
      </c>
      <c r="D46" s="37">
        <v>234520.24</v>
      </c>
      <c r="E46" s="56"/>
      <c r="F46" s="56" t="str">
        <f t="shared" si="0"/>
        <v>2018–19 COCO</v>
      </c>
      <c r="G46" s="56" t="str">
        <f t="array" ref="G46">A46&amp;" "&amp;SUM(IF(A46=FinyearIm,IF(C46&lt;=QldIm,1,0),0))</f>
        <v>2018–19 170</v>
      </c>
      <c r="H46" s="56" t="str">
        <f t="array" ref="H46">A46&amp;" "&amp;SUM(IF(A46=FinyearIm,IF(D46&lt;=AustraliaIm,1,0),0))</f>
        <v>2018–19 177</v>
      </c>
      <c r="I46" s="56" t="str">
        <f t="shared" si="1"/>
        <v>COCO</v>
      </c>
      <c r="J46" s="57">
        <f t="shared" si="2"/>
        <v>6.7680699999999993E-3</v>
      </c>
      <c r="K46" s="57">
        <f t="shared" si="3"/>
        <v>0.23452023999999999</v>
      </c>
      <c r="L46" s="57"/>
    </row>
    <row r="47" spans="1:12" x14ac:dyDescent="0.2">
      <c r="A47" t="s">
        <v>319</v>
      </c>
      <c r="B47" t="s">
        <v>155</v>
      </c>
      <c r="C47" s="37">
        <v>11149126.720000001</v>
      </c>
      <c r="D47" s="37">
        <v>97530440.810000002</v>
      </c>
      <c r="E47" s="56"/>
      <c r="F47" s="56" t="str">
        <f t="shared" si="0"/>
        <v>2018–19 COMB</v>
      </c>
      <c r="G47" s="56" t="str">
        <f t="array" ref="G47">A47&amp;" "&amp;SUM(IF(A47=FinyearIm,IF(C47&lt;=QldIm,1,0),0))</f>
        <v>2018–19 66</v>
      </c>
      <c r="H47" s="56" t="str">
        <f t="array" ref="H47">A47&amp;" "&amp;SUM(IF(A47=FinyearIm,IF(D47&lt;=AustraliaIm,1,0),0))</f>
        <v>2018–19 69</v>
      </c>
      <c r="I47" s="56" t="str">
        <f t="shared" si="1"/>
        <v>COMB</v>
      </c>
      <c r="J47" s="57">
        <f t="shared" si="2"/>
        <v>11.14912672</v>
      </c>
      <c r="K47" s="57">
        <f t="shared" si="3"/>
        <v>97.530440810000002</v>
      </c>
      <c r="L47" s="57"/>
    </row>
    <row r="48" spans="1:12" x14ac:dyDescent="0.2">
      <c r="A48" t="s">
        <v>319</v>
      </c>
      <c r="B48" t="s">
        <v>156</v>
      </c>
      <c r="C48" s="37">
        <v>157353.14000000001</v>
      </c>
      <c r="D48" s="37">
        <v>177206.24</v>
      </c>
      <c r="E48" s="56"/>
      <c r="F48" s="56" t="str">
        <f t="shared" si="0"/>
        <v>2018–19 COOK</v>
      </c>
      <c r="G48" s="56" t="str">
        <f t="array" ref="G48">A48&amp;" "&amp;SUM(IF(A48=FinyearIm,IF(C48&lt;=QldIm,1,0),0))</f>
        <v>2018–19 134</v>
      </c>
      <c r="H48" s="56" t="str">
        <f t="array" ref="H48">A48&amp;" "&amp;SUM(IF(A48=FinyearIm,IF(D48&lt;=AustraliaIm,1,0),0))</f>
        <v>2018–19 181</v>
      </c>
      <c r="I48" s="56" t="str">
        <f t="shared" si="1"/>
        <v>COOK</v>
      </c>
      <c r="J48" s="57">
        <f t="shared" si="2"/>
        <v>0.15735314</v>
      </c>
      <c r="K48" s="57">
        <f t="shared" si="3"/>
        <v>0.17720623999999999</v>
      </c>
      <c r="L48" s="57"/>
    </row>
    <row r="49" spans="1:12" x14ac:dyDescent="0.2">
      <c r="A49" t="s">
        <v>319</v>
      </c>
      <c r="B49" t="s">
        <v>157</v>
      </c>
      <c r="C49" s="37">
        <v>1195961.93</v>
      </c>
      <c r="D49" s="37">
        <v>121725793.73</v>
      </c>
      <c r="E49" s="56"/>
      <c r="F49" s="56" t="str">
        <f t="shared" si="0"/>
        <v>2018–19 COST</v>
      </c>
      <c r="G49" s="56" t="str">
        <f t="array" ref="G49">A49&amp;" "&amp;SUM(IF(A49=FinyearIm,IF(C49&lt;=QldIm,1,0),0))</f>
        <v>2018–19 100</v>
      </c>
      <c r="H49" s="56" t="str">
        <f t="array" ref="H49">A49&amp;" "&amp;SUM(IF(A49=FinyearIm,IF(D49&lt;=AustraliaIm,1,0),0))</f>
        <v>2018–19 66</v>
      </c>
      <c r="I49" s="56" t="str">
        <f t="shared" si="1"/>
        <v>COST</v>
      </c>
      <c r="J49" s="57">
        <f t="shared" si="2"/>
        <v>1.19596193</v>
      </c>
      <c r="K49" s="57">
        <f t="shared" si="3"/>
        <v>121.72579373000001</v>
      </c>
      <c r="L49" s="57"/>
    </row>
    <row r="50" spans="1:12" x14ac:dyDescent="0.2">
      <c r="A50" t="s">
        <v>319</v>
      </c>
      <c r="B50" t="s">
        <v>158</v>
      </c>
      <c r="C50" s="37">
        <v>6089980.1799999997</v>
      </c>
      <c r="D50" s="37">
        <v>43260881.340000004</v>
      </c>
      <c r="E50" s="56"/>
      <c r="F50" s="56" t="str">
        <f t="shared" si="0"/>
        <v>2018–19 CROA</v>
      </c>
      <c r="G50" s="56" t="str">
        <f t="array" ref="G50">A50&amp;" "&amp;SUM(IF(A50=FinyearIm,IF(C50&lt;=QldIm,1,0),0))</f>
        <v>2018–19 71</v>
      </c>
      <c r="H50" s="56" t="str">
        <f t="array" ref="H50">A50&amp;" "&amp;SUM(IF(A50=FinyearIm,IF(D50&lt;=AustraliaIm,1,0),0))</f>
        <v>2018–19 82</v>
      </c>
      <c r="I50" s="56" t="str">
        <f t="shared" si="1"/>
        <v>CROA</v>
      </c>
      <c r="J50" s="57">
        <f t="shared" si="2"/>
        <v>6.0899801799999995</v>
      </c>
      <c r="K50" s="57">
        <f t="shared" si="3"/>
        <v>43.260881340000005</v>
      </c>
      <c r="L50" s="57"/>
    </row>
    <row r="51" spans="1:12" x14ac:dyDescent="0.2">
      <c r="A51" t="s">
        <v>319</v>
      </c>
      <c r="B51" t="s">
        <v>159</v>
      </c>
      <c r="C51" s="37">
        <v>285257.55</v>
      </c>
      <c r="D51" s="37">
        <v>12057024.42</v>
      </c>
      <c r="E51" s="56"/>
      <c r="F51" s="56" t="str">
        <f t="shared" si="0"/>
        <v>2018–19 CUBA</v>
      </c>
      <c r="G51" s="56" t="str">
        <f t="array" ref="G51">A51&amp;" "&amp;SUM(IF(A51=FinyearIm,IF(C51&lt;=QldIm,1,0),0))</f>
        <v>2018–19 119</v>
      </c>
      <c r="H51" s="56" t="str">
        <f t="array" ref="H51">A51&amp;" "&amp;SUM(IF(A51=FinyearIm,IF(D51&lt;=AustraliaIm,1,0),0))</f>
        <v>2018–19 115</v>
      </c>
      <c r="I51" s="56" t="str">
        <f t="shared" si="1"/>
        <v>CUBA</v>
      </c>
      <c r="J51" s="57">
        <f t="shared" si="2"/>
        <v>0.28525754999999997</v>
      </c>
      <c r="K51" s="57">
        <f t="shared" si="3"/>
        <v>12.057024419999999</v>
      </c>
      <c r="L51" s="57"/>
    </row>
    <row r="52" spans="1:12" x14ac:dyDescent="0.2">
      <c r="A52" t="s">
        <v>319</v>
      </c>
      <c r="B52" t="s">
        <v>320</v>
      </c>
      <c r="C52" s="37">
        <v>0</v>
      </c>
      <c r="D52" s="37">
        <v>138741.62</v>
      </c>
      <c r="E52" s="56"/>
      <c r="F52" s="56" t="str">
        <f t="shared" si="0"/>
        <v>2018–19 CVER</v>
      </c>
      <c r="G52" s="56" t="str">
        <f t="array" ref="G52">A52&amp;" "&amp;SUM(IF(A52=FinyearIm,IF(C52&lt;=QldIm,1,0),0))</f>
        <v>2018–19 223</v>
      </c>
      <c r="H52" s="56" t="str">
        <f t="array" ref="H52">A52&amp;" "&amp;SUM(IF(A52=FinyearIm,IF(D52&lt;=AustraliaIm,1,0),0))</f>
        <v>2018–19 184</v>
      </c>
      <c r="I52" s="56" t="str">
        <f t="shared" si="1"/>
        <v>CVER</v>
      </c>
      <c r="J52" s="57">
        <f t="shared" si="2"/>
        <v>0</v>
      </c>
      <c r="K52" s="57">
        <f t="shared" si="3"/>
        <v>0.13874161999999998</v>
      </c>
      <c r="L52" s="57"/>
    </row>
    <row r="53" spans="1:12" x14ac:dyDescent="0.2">
      <c r="A53" t="s">
        <v>319</v>
      </c>
      <c r="B53" t="s">
        <v>160</v>
      </c>
      <c r="C53">
        <v>1335068.6000000001</v>
      </c>
      <c r="D53" s="37">
        <v>31585586.850000001</v>
      </c>
      <c r="E53" s="56"/>
      <c r="F53" s="56" t="str">
        <f t="shared" si="0"/>
        <v>2018–19 CYPR</v>
      </c>
      <c r="G53" s="56" t="str">
        <f t="array" ref="G53">A53&amp;" "&amp;SUM(IF(A53=FinyearIm,IF(C53&lt;=QldIm,1,0),0))</f>
        <v>2018–19 96</v>
      </c>
      <c r="H53" s="56" t="str">
        <f t="array" ref="H53">A53&amp;" "&amp;SUM(IF(A53=FinyearIm,IF(D53&lt;=AustraliaIm,1,0),0))</f>
        <v>2018–19 90</v>
      </c>
      <c r="I53" s="56" t="str">
        <f t="shared" si="1"/>
        <v>CYPR</v>
      </c>
      <c r="J53" s="57">
        <f t="shared" si="2"/>
        <v>1.3350686</v>
      </c>
      <c r="K53" s="57">
        <f t="shared" si="3"/>
        <v>31.585586850000002</v>
      </c>
      <c r="L53" s="57"/>
    </row>
    <row r="54" spans="1:12" x14ac:dyDescent="0.2">
      <c r="A54" t="s">
        <v>319</v>
      </c>
      <c r="B54" t="s">
        <v>161</v>
      </c>
      <c r="C54" s="37">
        <v>98427571.650000006</v>
      </c>
      <c r="D54" s="37">
        <v>776277399.97000003</v>
      </c>
      <c r="E54" s="56"/>
      <c r="F54" s="56" t="str">
        <f t="shared" si="0"/>
        <v>2018–19 CZEH</v>
      </c>
      <c r="G54" s="56" t="str">
        <f t="array" ref="G54">A54&amp;" "&amp;SUM(IF(A54=FinyearIm,IF(C54&lt;=QldIm,1,0),0))</f>
        <v>2018–19 41</v>
      </c>
      <c r="H54" s="56" t="str">
        <f t="array" ref="H54">A54&amp;" "&amp;SUM(IF(A54=FinyearIm,IF(D54&lt;=AustraliaIm,1,0),0))</f>
        <v>2018–19 41</v>
      </c>
      <c r="I54" s="56" t="str">
        <f t="shared" si="1"/>
        <v>CZEH</v>
      </c>
      <c r="J54" s="57">
        <f t="shared" si="2"/>
        <v>98.427571650000004</v>
      </c>
      <c r="K54" s="57">
        <f t="shared" si="3"/>
        <v>776.27739997000003</v>
      </c>
      <c r="L54" s="57"/>
    </row>
    <row r="55" spans="1:12" x14ac:dyDescent="0.2">
      <c r="A55" t="s">
        <v>319</v>
      </c>
      <c r="B55" t="s">
        <v>162</v>
      </c>
      <c r="C55" s="37">
        <v>166933697.43000001</v>
      </c>
      <c r="D55" s="37">
        <v>1319619896.6300001</v>
      </c>
      <c r="E55" s="56"/>
      <c r="F55" s="56" t="str">
        <f t="shared" si="0"/>
        <v>2018–19 DENM</v>
      </c>
      <c r="G55" s="56" t="str">
        <f t="array" ref="G55">A55&amp;" "&amp;SUM(IF(A55=FinyearIm,IF(C55&lt;=QldIm,1,0),0))</f>
        <v>2018–19 33</v>
      </c>
      <c r="H55" s="56" t="str">
        <f t="array" ref="H55">A55&amp;" "&amp;SUM(IF(A55=FinyearIm,IF(D55&lt;=AustraliaIm,1,0),0))</f>
        <v>2018–19 29</v>
      </c>
      <c r="I55" s="56" t="str">
        <f t="shared" si="1"/>
        <v>DENM</v>
      </c>
      <c r="J55" s="57">
        <f t="shared" si="2"/>
        <v>166.93369743</v>
      </c>
      <c r="K55" s="57">
        <f t="shared" si="3"/>
        <v>1319.6198966300001</v>
      </c>
      <c r="L55" s="57"/>
    </row>
    <row r="56" spans="1:12" x14ac:dyDescent="0.2">
      <c r="A56" t="s">
        <v>319</v>
      </c>
      <c r="B56" t="s">
        <v>315</v>
      </c>
      <c r="C56" s="37">
        <v>590599.18000000005</v>
      </c>
      <c r="D56" s="37">
        <v>2599629.92</v>
      </c>
      <c r="E56" s="56"/>
      <c r="F56" s="56" t="str">
        <f t="shared" si="0"/>
        <v>2018–19 DJIB</v>
      </c>
      <c r="G56" s="56" t="str">
        <f t="array" ref="G56">A56&amp;" "&amp;SUM(IF(A56=FinyearIm,IF(C56&lt;=QldIm,1,0),0))</f>
        <v>2018–19 110</v>
      </c>
      <c r="H56" s="56" t="str">
        <f t="array" ref="H56">A56&amp;" "&amp;SUM(IF(A56=FinyearIm,IF(D56&lt;=AustraliaIm,1,0),0))</f>
        <v>2018–19 138</v>
      </c>
      <c r="I56" s="56" t="str">
        <f t="shared" si="1"/>
        <v>DJIB</v>
      </c>
      <c r="J56" s="57">
        <f t="shared" si="2"/>
        <v>0.59059918</v>
      </c>
      <c r="K56" s="57">
        <f t="shared" si="3"/>
        <v>2.5996299199999999</v>
      </c>
      <c r="L56" s="57"/>
    </row>
    <row r="57" spans="1:12" x14ac:dyDescent="0.2">
      <c r="A57" t="s">
        <v>319</v>
      </c>
      <c r="B57" t="s">
        <v>321</v>
      </c>
      <c r="C57" s="37">
        <v>260188.3</v>
      </c>
      <c r="D57" s="37">
        <v>610277.41</v>
      </c>
      <c r="E57" s="56"/>
      <c r="F57" s="56" t="str">
        <f t="shared" si="0"/>
        <v>2018–19 DMCA</v>
      </c>
      <c r="G57" s="56" t="str">
        <f t="array" ref="G57">A57&amp;" "&amp;SUM(IF(A57=FinyearIm,IF(C57&lt;=QldIm,1,0),0))</f>
        <v>2018–19 122</v>
      </c>
      <c r="H57" s="56" t="str">
        <f t="array" ref="H57">A57&amp;" "&amp;SUM(IF(A57=FinyearIm,IF(D57&lt;=AustraliaIm,1,0),0))</f>
        <v>2018–19 165</v>
      </c>
      <c r="I57" s="56" t="str">
        <f t="shared" si="1"/>
        <v>DMCA</v>
      </c>
      <c r="J57" s="57">
        <f t="shared" si="2"/>
        <v>0.26018829999999998</v>
      </c>
      <c r="K57" s="57">
        <f t="shared" si="3"/>
        <v>0.61027741000000002</v>
      </c>
      <c r="L57" s="57"/>
    </row>
    <row r="58" spans="1:12" x14ac:dyDescent="0.2">
      <c r="A58" t="s">
        <v>319</v>
      </c>
      <c r="B58" t="s">
        <v>163</v>
      </c>
      <c r="C58" s="37">
        <v>936505.82</v>
      </c>
      <c r="D58" s="37">
        <v>44484007.210000098</v>
      </c>
      <c r="E58" s="56"/>
      <c r="F58" s="56" t="str">
        <f t="shared" si="0"/>
        <v>2018–19 DOMI</v>
      </c>
      <c r="G58" s="56" t="str">
        <f t="array" ref="G58">A58&amp;" "&amp;SUM(IF(A58=FinyearIm,IF(C58&lt;=QldIm,1,0),0))</f>
        <v>2018–19 106</v>
      </c>
      <c r="H58" s="56" t="str">
        <f t="array" ref="H58">A58&amp;" "&amp;SUM(IF(A58=FinyearIm,IF(D58&lt;=AustraliaIm,1,0),0))</f>
        <v>2018–19 81</v>
      </c>
      <c r="I58" s="56" t="str">
        <f t="shared" si="1"/>
        <v>DOMI</v>
      </c>
      <c r="J58" s="57">
        <f t="shared" si="2"/>
        <v>0.93650581999999993</v>
      </c>
      <c r="K58" s="57">
        <f t="shared" si="3"/>
        <v>44.484007210000101</v>
      </c>
      <c r="L58" s="57"/>
    </row>
    <row r="59" spans="1:12" x14ac:dyDescent="0.2">
      <c r="A59" t="s">
        <v>319</v>
      </c>
      <c r="B59" t="s">
        <v>164</v>
      </c>
      <c r="C59" s="37">
        <v>3719031.15</v>
      </c>
      <c r="D59" s="37">
        <v>27402968.440000001</v>
      </c>
      <c r="E59" s="56"/>
      <c r="F59" s="56" t="str">
        <f t="shared" si="0"/>
        <v>2018–19 ECUA</v>
      </c>
      <c r="G59" s="56" t="str">
        <f t="array" ref="G59">A59&amp;" "&amp;SUM(IF(A59=FinyearIm,IF(C59&lt;=QldIm,1,0),0))</f>
        <v>2018–19 82</v>
      </c>
      <c r="H59" s="56" t="str">
        <f t="array" ref="H59">A59&amp;" "&amp;SUM(IF(A59=FinyearIm,IF(D59&lt;=AustraliaIm,1,0),0))</f>
        <v>2018–19 95</v>
      </c>
      <c r="I59" s="56" t="str">
        <f t="shared" si="1"/>
        <v>ECUA</v>
      </c>
      <c r="J59" s="57">
        <f t="shared" si="2"/>
        <v>3.7190311499999997</v>
      </c>
      <c r="K59" s="57">
        <f t="shared" si="3"/>
        <v>27.402968440000002</v>
      </c>
      <c r="L59" s="57"/>
    </row>
    <row r="60" spans="1:12" x14ac:dyDescent="0.2">
      <c r="A60" t="s">
        <v>319</v>
      </c>
      <c r="B60" t="s">
        <v>165</v>
      </c>
      <c r="C60" s="37">
        <v>3514828.98</v>
      </c>
      <c r="D60" s="37">
        <v>51551324.140000001</v>
      </c>
      <c r="E60" s="56"/>
      <c r="F60" s="56" t="str">
        <f t="shared" si="0"/>
        <v>2018–19 EGYP</v>
      </c>
      <c r="G60" s="56" t="str">
        <f t="array" ref="G60">A60&amp;" "&amp;SUM(IF(A60=FinyearIm,IF(C60&lt;=QldIm,1,0),0))</f>
        <v>2018–19 85</v>
      </c>
      <c r="H60" s="56" t="str">
        <f t="array" ref="H60">A60&amp;" "&amp;SUM(IF(A60=FinyearIm,IF(D60&lt;=AustraliaIm,1,0),0))</f>
        <v>2018–19 78</v>
      </c>
      <c r="I60" s="56" t="str">
        <f t="shared" si="1"/>
        <v>EGYP</v>
      </c>
      <c r="J60" s="57">
        <f t="shared" si="2"/>
        <v>3.5148289799999999</v>
      </c>
      <c r="K60" s="57">
        <f t="shared" si="3"/>
        <v>51.551324139999998</v>
      </c>
      <c r="L60" s="57"/>
    </row>
    <row r="61" spans="1:12" x14ac:dyDescent="0.2">
      <c r="A61" t="s">
        <v>319</v>
      </c>
      <c r="B61" t="s">
        <v>167</v>
      </c>
      <c r="C61">
        <v>18077735.829999998</v>
      </c>
      <c r="D61" s="37">
        <v>296290579.06</v>
      </c>
      <c r="E61" s="56"/>
      <c r="F61" s="56" t="str">
        <f t="shared" si="0"/>
        <v>2018–19 ESTO</v>
      </c>
      <c r="G61" s="56" t="str">
        <f t="array" ref="G61">A61&amp;" "&amp;SUM(IF(A61=FinyearIm,IF(C61&lt;=QldIm,1,0),0))</f>
        <v>2018–19 62</v>
      </c>
      <c r="H61" s="56" t="str">
        <f t="array" ref="H61">A61&amp;" "&amp;SUM(IF(A61=FinyearIm,IF(D61&lt;=AustraliaIm,1,0),0))</f>
        <v>2018–19 57</v>
      </c>
      <c r="I61" s="56" t="str">
        <f t="shared" si="1"/>
        <v>ESTO</v>
      </c>
      <c r="J61" s="57">
        <f t="shared" si="2"/>
        <v>18.077735829999998</v>
      </c>
      <c r="K61" s="57">
        <f t="shared" si="3"/>
        <v>296.29057906000003</v>
      </c>
      <c r="L61" s="57"/>
    </row>
    <row r="62" spans="1:12" x14ac:dyDescent="0.2">
      <c r="A62" t="s">
        <v>319</v>
      </c>
      <c r="B62" t="s">
        <v>168</v>
      </c>
      <c r="C62" s="37">
        <v>410366.43</v>
      </c>
      <c r="D62" s="37">
        <v>25673940.129999999</v>
      </c>
      <c r="E62" s="56"/>
      <c r="F62" s="56" t="str">
        <f t="shared" si="0"/>
        <v>2018–19 ETHI</v>
      </c>
      <c r="G62" s="56" t="str">
        <f t="array" ref="G62">A62&amp;" "&amp;SUM(IF(A62=FinyearIm,IF(C62&lt;=QldIm,1,0),0))</f>
        <v>2018–19 115</v>
      </c>
      <c r="H62" s="56" t="str">
        <f t="array" ref="H62">A62&amp;" "&amp;SUM(IF(A62=FinyearIm,IF(D62&lt;=AustraliaIm,1,0),0))</f>
        <v>2018–19 97</v>
      </c>
      <c r="I62" s="56" t="str">
        <f t="shared" si="1"/>
        <v>ETHI</v>
      </c>
      <c r="J62" s="57">
        <f t="shared" si="2"/>
        <v>0.41036643</v>
      </c>
      <c r="K62" s="57">
        <f t="shared" si="3"/>
        <v>25.673940129999998</v>
      </c>
      <c r="L62" s="57"/>
    </row>
    <row r="63" spans="1:12" x14ac:dyDescent="0.2">
      <c r="A63" t="s">
        <v>319</v>
      </c>
      <c r="B63" t="s">
        <v>169</v>
      </c>
      <c r="C63" s="37">
        <v>9604.8700000000008</v>
      </c>
      <c r="D63" s="37">
        <v>2387516.7599999998</v>
      </c>
      <c r="E63" s="56"/>
      <c r="F63" s="56" t="str">
        <f t="shared" si="0"/>
        <v>2018–19 ETMR</v>
      </c>
      <c r="G63" s="56" t="str">
        <f t="array" ref="G63">A63&amp;" "&amp;SUM(IF(A63=FinyearIm,IF(C63&lt;=QldIm,1,0),0))</f>
        <v>2018–19 165</v>
      </c>
      <c r="H63" s="56" t="str">
        <f t="array" ref="H63">A63&amp;" "&amp;SUM(IF(A63=FinyearIm,IF(D63&lt;=AustraliaIm,1,0),0))</f>
        <v>2018–19 141</v>
      </c>
      <c r="I63" s="56" t="str">
        <f t="shared" si="1"/>
        <v>ETMR</v>
      </c>
      <c r="J63" s="57">
        <f t="shared" si="2"/>
        <v>9.6048700000000015E-3</v>
      </c>
      <c r="K63" s="57">
        <f t="shared" si="3"/>
        <v>2.3875167599999996</v>
      </c>
      <c r="L63" s="57"/>
    </row>
    <row r="64" spans="1:12" x14ac:dyDescent="0.2">
      <c r="A64" t="s">
        <v>319</v>
      </c>
      <c r="B64" t="s">
        <v>317</v>
      </c>
      <c r="C64" s="37">
        <v>124283.12</v>
      </c>
      <c r="D64" s="37">
        <v>138158.76</v>
      </c>
      <c r="E64" s="56"/>
      <c r="F64" s="56" t="str">
        <f t="shared" si="0"/>
        <v>2018–19 FALK</v>
      </c>
      <c r="G64" s="56" t="str">
        <f t="array" ref="G64">A64&amp;" "&amp;SUM(IF(A64=FinyearIm,IF(C64&lt;=QldIm,1,0),0))</f>
        <v>2018–19 136</v>
      </c>
      <c r="H64" s="56" t="str">
        <f t="array" ref="H64">A64&amp;" "&amp;SUM(IF(A64=FinyearIm,IF(D64&lt;=AustraliaIm,1,0),0))</f>
        <v>2018–19 185</v>
      </c>
      <c r="I64" s="56" t="str">
        <f t="shared" si="1"/>
        <v>FALK</v>
      </c>
      <c r="J64" s="57">
        <f t="shared" si="2"/>
        <v>0.12428312</v>
      </c>
      <c r="K64" s="57">
        <f t="shared" si="3"/>
        <v>0.13815876000000002</v>
      </c>
      <c r="L64" s="57"/>
    </row>
    <row r="65" spans="1:12" x14ac:dyDescent="0.2">
      <c r="A65" t="s">
        <v>319</v>
      </c>
      <c r="B65" t="s">
        <v>170</v>
      </c>
      <c r="C65" s="37">
        <v>204432.74</v>
      </c>
      <c r="D65" s="37">
        <v>1099422.55</v>
      </c>
      <c r="E65" s="56"/>
      <c r="F65" s="56" t="str">
        <f t="shared" si="0"/>
        <v>2018–19 FCAM</v>
      </c>
      <c r="G65" s="56" t="str">
        <f t="array" ref="G65">A65&amp;" "&amp;SUM(IF(A65=FinyearIm,IF(C65&lt;=QldIm,1,0),0))</f>
        <v>2018–19 129</v>
      </c>
      <c r="H65" s="56" t="str">
        <f t="array" ref="H65">A65&amp;" "&amp;SUM(IF(A65=FinyearIm,IF(D65&lt;=AustraliaIm,1,0),0))</f>
        <v>2018–19 159</v>
      </c>
      <c r="I65" s="56" t="str">
        <f t="shared" si="1"/>
        <v>FCAM</v>
      </c>
      <c r="J65" s="57">
        <f t="shared" si="2"/>
        <v>0.20443274</v>
      </c>
      <c r="K65" s="57">
        <f t="shared" si="3"/>
        <v>1.0994225500000001</v>
      </c>
      <c r="L65" s="57"/>
    </row>
    <row r="66" spans="1:12" x14ac:dyDescent="0.2">
      <c r="A66" t="s">
        <v>319</v>
      </c>
      <c r="B66" t="s">
        <v>171</v>
      </c>
      <c r="C66" s="37">
        <v>2023180347.3099999</v>
      </c>
      <c r="D66" s="37">
        <v>15052121362.639999</v>
      </c>
      <c r="E66" s="56"/>
      <c r="F66" s="56" t="str">
        <f t="shared" ref="F66:F129" si="4">A66&amp;" "&amp;B66</f>
        <v>2018–19 FGMY</v>
      </c>
      <c r="G66" s="56" t="str">
        <f t="array" ref="G66">A66&amp;" "&amp;SUM(IF(A66=FinyearIm,IF(C66&lt;=QldIm,1,0),0))</f>
        <v>2018–19 7</v>
      </c>
      <c r="H66" s="56" t="str">
        <f t="array" ref="H66">A66&amp;" "&amp;SUM(IF(A66=FinyearIm,IF(D66&lt;=AustraliaIm,1,0),0))</f>
        <v>2018–19 4</v>
      </c>
      <c r="I66" s="56" t="str">
        <f t="shared" ref="I66:I129" si="5">B66</f>
        <v>FGMY</v>
      </c>
      <c r="J66" s="57">
        <f t="shared" ref="J66:J129" si="6">C66/1000000</f>
        <v>2023.1803473099999</v>
      </c>
      <c r="K66" s="57">
        <f t="shared" ref="K66:K129" si="7">D66/1000000</f>
        <v>15052.121362639999</v>
      </c>
      <c r="L66" s="57"/>
    </row>
    <row r="67" spans="1:12" x14ac:dyDescent="0.2">
      <c r="A67" t="s">
        <v>319</v>
      </c>
      <c r="B67" t="s">
        <v>172</v>
      </c>
      <c r="C67" s="37">
        <v>17994937.710000001</v>
      </c>
      <c r="D67" s="37">
        <v>174746614.61000001</v>
      </c>
      <c r="E67" s="56"/>
      <c r="F67" s="56" t="str">
        <f t="shared" si="4"/>
        <v>2018–19 FIJI</v>
      </c>
      <c r="G67" s="56" t="str">
        <f t="array" ref="G67">A67&amp;" "&amp;SUM(IF(A67=FinyearIm,IF(C67&lt;=QldIm,1,0),0))</f>
        <v>2018–19 63</v>
      </c>
      <c r="H67" s="56" t="str">
        <f t="array" ref="H67">A67&amp;" "&amp;SUM(IF(A67=FinyearIm,IF(D67&lt;=AustraliaIm,1,0),0))</f>
        <v>2018–19 64</v>
      </c>
      <c r="I67" s="56" t="str">
        <f t="shared" si="5"/>
        <v>FIJI</v>
      </c>
      <c r="J67" s="57">
        <f t="shared" si="6"/>
        <v>17.994937710000002</v>
      </c>
      <c r="K67" s="57">
        <f t="shared" si="7"/>
        <v>174.74661461000002</v>
      </c>
      <c r="L67" s="57"/>
    </row>
    <row r="68" spans="1:12" x14ac:dyDescent="0.2">
      <c r="A68" t="s">
        <v>319</v>
      </c>
      <c r="B68" t="s">
        <v>173</v>
      </c>
      <c r="C68" s="37">
        <v>129871503.16</v>
      </c>
      <c r="D68" s="37">
        <v>1192229700.8199999</v>
      </c>
      <c r="E68" s="56"/>
      <c r="F68" s="56" t="str">
        <f t="shared" si="4"/>
        <v>2018–19 FINL</v>
      </c>
      <c r="G68" s="56" t="str">
        <f t="array" ref="G68">A68&amp;" "&amp;SUM(IF(A68=FinyearIm,IF(C68&lt;=QldIm,1,0),0))</f>
        <v>2018–19 37</v>
      </c>
      <c r="H68" s="56" t="str">
        <f t="array" ref="H68">A68&amp;" "&amp;SUM(IF(A68=FinyearIm,IF(D68&lt;=AustraliaIm,1,0),0))</f>
        <v>2018–19 30</v>
      </c>
      <c r="I68" s="56" t="str">
        <f t="shared" si="5"/>
        <v>FINL</v>
      </c>
      <c r="J68" s="57">
        <f t="shared" si="6"/>
        <v>129.87150316</v>
      </c>
      <c r="K68" s="57">
        <f t="shared" si="7"/>
        <v>1192.2297008199998</v>
      </c>
      <c r="L68" s="57"/>
    </row>
    <row r="69" spans="1:12" x14ac:dyDescent="0.2">
      <c r="A69" t="s">
        <v>319</v>
      </c>
      <c r="B69" t="s">
        <v>174</v>
      </c>
      <c r="C69" s="37">
        <v>651620102.58000195</v>
      </c>
      <c r="D69" s="37">
        <v>5634323523.4999905</v>
      </c>
      <c r="E69" s="56"/>
      <c r="F69" s="56" t="str">
        <f t="shared" si="4"/>
        <v>2018–19 FRAN</v>
      </c>
      <c r="G69" s="56" t="str">
        <f t="array" ref="G69">A69&amp;" "&amp;SUM(IF(A69=FinyearIm,IF(C69&lt;=QldIm,1,0),0))</f>
        <v>2018–19 17</v>
      </c>
      <c r="H69" s="56" t="str">
        <f t="array" ref="H69">A69&amp;" "&amp;SUM(IF(A69=FinyearIm,IF(D69&lt;=AustraliaIm,1,0),0))</f>
        <v>2018–19 13</v>
      </c>
      <c r="I69" s="56" t="str">
        <f t="shared" si="5"/>
        <v>FRAN</v>
      </c>
      <c r="J69" s="57">
        <f t="shared" si="6"/>
        <v>651.62010258000191</v>
      </c>
      <c r="K69" s="57">
        <f t="shared" si="7"/>
        <v>5634.3235234999902</v>
      </c>
      <c r="L69" s="57"/>
    </row>
    <row r="70" spans="1:12" x14ac:dyDescent="0.2">
      <c r="A70" t="s">
        <v>319</v>
      </c>
      <c r="B70" t="s">
        <v>337</v>
      </c>
      <c r="C70" s="37">
        <v>0</v>
      </c>
      <c r="D70" s="37">
        <v>11714.84</v>
      </c>
      <c r="E70" s="56"/>
      <c r="F70" s="56" t="str">
        <f t="shared" si="4"/>
        <v>2018–19 FRGU</v>
      </c>
      <c r="G70" s="56" t="str">
        <f t="array" ref="G70">A70&amp;" "&amp;SUM(IF(A70=FinyearIm,IF(C70&lt;=QldIm,1,0),0))</f>
        <v>2018–19 223</v>
      </c>
      <c r="H70" s="56" t="str">
        <f t="array" ref="H70">A70&amp;" "&amp;SUM(IF(A70=FinyearIm,IF(D70&lt;=AustraliaIm,1,0),0))</f>
        <v>2018–19 213</v>
      </c>
      <c r="I70" s="56" t="str">
        <f t="shared" si="5"/>
        <v>FRGU</v>
      </c>
      <c r="J70" s="57">
        <f t="shared" si="6"/>
        <v>0</v>
      </c>
      <c r="K70" s="57">
        <f t="shared" si="7"/>
        <v>1.1714840000000001E-2</v>
      </c>
      <c r="L70" s="57"/>
    </row>
    <row r="71" spans="1:12" x14ac:dyDescent="0.2">
      <c r="A71" t="s">
        <v>319</v>
      </c>
      <c r="B71" t="s">
        <v>175</v>
      </c>
      <c r="C71" s="37">
        <v>244083.36</v>
      </c>
      <c r="D71" s="37">
        <v>1771273.78</v>
      </c>
      <c r="E71" s="56"/>
      <c r="F71" s="56" t="str">
        <f t="shared" si="4"/>
        <v>2018–19 FWIN</v>
      </c>
      <c r="G71" s="56" t="str">
        <f t="array" ref="G71">A71&amp;" "&amp;SUM(IF(A71=FinyearIm,IF(C71&lt;=QldIm,1,0),0))</f>
        <v>2018–19 123</v>
      </c>
      <c r="H71" s="56" t="str">
        <f t="array" ref="H71">A71&amp;" "&amp;SUM(IF(A71=FinyearIm,IF(D71&lt;=AustraliaIm,1,0),0))</f>
        <v>2018–19 148</v>
      </c>
      <c r="I71" s="56" t="str">
        <f t="shared" si="5"/>
        <v>FWIN</v>
      </c>
      <c r="J71" s="57">
        <f t="shared" si="6"/>
        <v>0.24408336</v>
      </c>
      <c r="K71" s="57">
        <f t="shared" si="7"/>
        <v>1.77127378</v>
      </c>
      <c r="L71" s="57"/>
    </row>
    <row r="72" spans="1:12" x14ac:dyDescent="0.2">
      <c r="A72" t="s">
        <v>319</v>
      </c>
      <c r="B72" t="s">
        <v>176</v>
      </c>
      <c r="C72" s="37">
        <v>409401.59</v>
      </c>
      <c r="D72" s="37">
        <v>8807587.5999999996</v>
      </c>
      <c r="E72" s="56"/>
      <c r="F72" s="56" t="str">
        <f t="shared" si="4"/>
        <v>2018–19 FYRM</v>
      </c>
      <c r="G72" s="56" t="str">
        <f t="array" ref="G72">A72&amp;" "&amp;SUM(IF(A72=FinyearIm,IF(C72&lt;=QldIm,1,0),0))</f>
        <v>2018–19 116</v>
      </c>
      <c r="H72" s="56" t="str">
        <f t="array" ref="H72">A72&amp;" "&amp;SUM(IF(A72=FinyearIm,IF(D72&lt;=AustraliaIm,1,0),0))</f>
        <v>2018–19 118</v>
      </c>
      <c r="I72" s="56" t="str">
        <f t="shared" si="5"/>
        <v>FYRM</v>
      </c>
      <c r="J72" s="57">
        <f t="shared" si="6"/>
        <v>0.40940159000000004</v>
      </c>
      <c r="K72" s="57">
        <f t="shared" si="7"/>
        <v>8.8075875999999997</v>
      </c>
      <c r="L72" s="57"/>
    </row>
    <row r="73" spans="1:12" x14ac:dyDescent="0.2">
      <c r="A73" t="s">
        <v>319</v>
      </c>
      <c r="B73" t="s">
        <v>177</v>
      </c>
      <c r="C73">
        <v>184849.32</v>
      </c>
      <c r="D73" s="37">
        <v>351349407.76999998</v>
      </c>
      <c r="E73" s="56"/>
      <c r="F73" s="56" t="str">
        <f t="shared" si="4"/>
        <v>2018–19 GABO</v>
      </c>
      <c r="G73" s="56" t="str">
        <f t="array" ref="G73">A73&amp;" "&amp;SUM(IF(A73=FinyearIm,IF(C73&lt;=QldIm,1,0),0))</f>
        <v>2018–19 130</v>
      </c>
      <c r="H73" s="56" t="str">
        <f t="array" ref="H73">A73&amp;" "&amp;SUM(IF(A73=FinyearIm,IF(D73&lt;=AustraliaIm,1,0),0))</f>
        <v>2018–19 52</v>
      </c>
      <c r="I73" s="56" t="str">
        <f t="shared" si="5"/>
        <v>GABO</v>
      </c>
      <c r="J73" s="57">
        <f t="shared" si="6"/>
        <v>0.18484932000000001</v>
      </c>
      <c r="K73" s="57">
        <f t="shared" si="7"/>
        <v>351.34940776999997</v>
      </c>
      <c r="L73" s="57"/>
    </row>
    <row r="74" spans="1:12" x14ac:dyDescent="0.2">
      <c r="A74" t="s">
        <v>319</v>
      </c>
      <c r="B74" t="s">
        <v>179</v>
      </c>
      <c r="C74">
        <v>231197.89</v>
      </c>
      <c r="D74" s="37">
        <v>2790625.52</v>
      </c>
      <c r="E74" s="56"/>
      <c r="F74" s="56" t="str">
        <f t="shared" si="4"/>
        <v>2018–19 GERG</v>
      </c>
      <c r="G74" s="56" t="str">
        <f t="array" ref="G74">A74&amp;" "&amp;SUM(IF(A74=FinyearIm,IF(C74&lt;=QldIm,1,0),0))</f>
        <v>2018–19 125</v>
      </c>
      <c r="H74" s="56" t="str">
        <f t="array" ref="H74">A74&amp;" "&amp;SUM(IF(A74=FinyearIm,IF(D74&lt;=AustraliaIm,1,0),0))</f>
        <v>2018–19 136</v>
      </c>
      <c r="I74" s="56" t="str">
        <f t="shared" si="5"/>
        <v>GERG</v>
      </c>
      <c r="J74" s="57">
        <f t="shared" si="6"/>
        <v>0.23119789000000002</v>
      </c>
      <c r="K74" s="57">
        <f t="shared" si="7"/>
        <v>2.7906255199999999</v>
      </c>
      <c r="L74" s="57"/>
    </row>
    <row r="75" spans="1:12" x14ac:dyDescent="0.2">
      <c r="A75" t="s">
        <v>319</v>
      </c>
      <c r="B75" t="s">
        <v>180</v>
      </c>
      <c r="C75" s="37">
        <v>23997763.09</v>
      </c>
      <c r="D75" s="37">
        <v>29536964.460000001</v>
      </c>
      <c r="E75" s="56"/>
      <c r="F75" s="56" t="str">
        <f t="shared" si="4"/>
        <v>2018–19 GHAN</v>
      </c>
      <c r="G75" s="56" t="str">
        <f t="array" ref="G75">A75&amp;" "&amp;SUM(IF(A75=FinyearIm,IF(C75&lt;=QldIm,1,0),0))</f>
        <v>2018–19 60</v>
      </c>
      <c r="H75" s="56" t="str">
        <f t="array" ref="H75">A75&amp;" "&amp;SUM(IF(A75=FinyearIm,IF(D75&lt;=AustraliaIm,1,0),0))</f>
        <v>2018–19 93</v>
      </c>
      <c r="I75" s="56" t="str">
        <f t="shared" si="5"/>
        <v>GHAN</v>
      </c>
      <c r="J75" s="57">
        <f t="shared" si="6"/>
        <v>23.997763089999999</v>
      </c>
      <c r="K75" s="57">
        <f t="shared" si="7"/>
        <v>29.53696446</v>
      </c>
      <c r="L75" s="57"/>
    </row>
    <row r="76" spans="1:12" x14ac:dyDescent="0.2">
      <c r="A76" t="s">
        <v>319</v>
      </c>
      <c r="B76" t="s">
        <v>181</v>
      </c>
      <c r="C76" s="37">
        <v>1078004.8</v>
      </c>
      <c r="D76" s="37">
        <v>23360270.879999999</v>
      </c>
      <c r="E76" s="56"/>
      <c r="F76" s="56" t="str">
        <f t="shared" si="4"/>
        <v>2018–19 GMLA</v>
      </c>
      <c r="G76" s="56" t="str">
        <f t="array" ref="G76">A76&amp;" "&amp;SUM(IF(A76=FinyearIm,IF(C76&lt;=QldIm,1,0),0))</f>
        <v>2018–19 102</v>
      </c>
      <c r="H76" s="56" t="str">
        <f t="array" ref="H76">A76&amp;" "&amp;SUM(IF(A76=FinyearIm,IF(D76&lt;=AustraliaIm,1,0),0))</f>
        <v>2018–19 99</v>
      </c>
      <c r="I76" s="56" t="str">
        <f t="shared" si="5"/>
        <v>GMLA</v>
      </c>
      <c r="J76" s="57">
        <f t="shared" si="6"/>
        <v>1.0780048</v>
      </c>
      <c r="K76" s="57">
        <f t="shared" si="7"/>
        <v>23.360270879999998</v>
      </c>
      <c r="L76" s="57"/>
    </row>
    <row r="77" spans="1:12" x14ac:dyDescent="0.2">
      <c r="A77" t="s">
        <v>319</v>
      </c>
      <c r="B77" t="s">
        <v>350</v>
      </c>
      <c r="C77">
        <v>0</v>
      </c>
      <c r="D77" s="37">
        <v>96853.87</v>
      </c>
      <c r="E77" s="56"/>
      <c r="F77" s="56" t="str">
        <f t="shared" si="4"/>
        <v>2018–19 GNDA</v>
      </c>
      <c r="G77" s="56" t="str">
        <f t="array" ref="G77">A77&amp;" "&amp;SUM(IF(A77=FinyearIm,IF(C77&lt;=QldIm,1,0),0))</f>
        <v>2018–19 223</v>
      </c>
      <c r="H77" s="56" t="str">
        <f t="array" ref="H77">A77&amp;" "&amp;SUM(IF(A77=FinyearIm,IF(D77&lt;=AustraliaIm,1,0),0))</f>
        <v>2018–19 192</v>
      </c>
      <c r="I77" s="56" t="str">
        <f t="shared" si="5"/>
        <v>GNDA</v>
      </c>
      <c r="J77" s="57">
        <f t="shared" si="6"/>
        <v>0</v>
      </c>
      <c r="K77" s="57">
        <f t="shared" si="7"/>
        <v>9.6853869999999995E-2</v>
      </c>
      <c r="L77" s="57"/>
    </row>
    <row r="78" spans="1:12" x14ac:dyDescent="0.2">
      <c r="A78" t="s">
        <v>319</v>
      </c>
      <c r="B78" t="s">
        <v>182</v>
      </c>
      <c r="C78">
        <v>31542848.59</v>
      </c>
      <c r="D78" s="37">
        <v>273205161.13</v>
      </c>
      <c r="E78" s="56"/>
      <c r="F78" s="56" t="str">
        <f t="shared" si="4"/>
        <v>2018–19 GREE</v>
      </c>
      <c r="G78" s="56" t="str">
        <f t="array" ref="G78">A78&amp;" "&amp;SUM(IF(A78=FinyearIm,IF(C78&lt;=QldIm,1,0),0))</f>
        <v>2018–19 54</v>
      </c>
      <c r="H78" s="56" t="str">
        <f t="array" ref="H78">A78&amp;" "&amp;SUM(IF(A78=FinyearIm,IF(D78&lt;=AustraliaIm,1,0),0))</f>
        <v>2018–19 58</v>
      </c>
      <c r="I78" s="56" t="str">
        <f t="shared" si="5"/>
        <v>GREE</v>
      </c>
      <c r="J78" s="57">
        <f t="shared" si="6"/>
        <v>31.542848589999998</v>
      </c>
      <c r="K78" s="57">
        <f t="shared" si="7"/>
        <v>273.20516113000002</v>
      </c>
      <c r="L78" s="57"/>
    </row>
    <row r="79" spans="1:12" x14ac:dyDescent="0.2">
      <c r="A79" t="s">
        <v>319</v>
      </c>
      <c r="B79" t="s">
        <v>183</v>
      </c>
      <c r="C79" s="37">
        <v>23661.4</v>
      </c>
      <c r="D79" s="37">
        <v>664548.61</v>
      </c>
      <c r="E79" s="56"/>
      <c r="F79" s="56" t="str">
        <f t="shared" si="4"/>
        <v>2018–19 GUAM</v>
      </c>
      <c r="G79" s="56" t="str">
        <f t="array" ref="G79">A79&amp;" "&amp;SUM(IF(A79=FinyearIm,IF(C79&lt;=QldIm,1,0),0))</f>
        <v>2018–19 157</v>
      </c>
      <c r="H79" s="56" t="str">
        <f t="array" ref="H79">A79&amp;" "&amp;SUM(IF(A79=FinyearIm,IF(D79&lt;=AustraliaIm,1,0),0))</f>
        <v>2018–19 164</v>
      </c>
      <c r="I79" s="56" t="str">
        <f t="shared" si="5"/>
        <v>GUAM</v>
      </c>
      <c r="J79" s="57">
        <f t="shared" si="6"/>
        <v>2.3661400000000003E-2</v>
      </c>
      <c r="K79" s="57">
        <f t="shared" si="7"/>
        <v>0.66454860999999998</v>
      </c>
      <c r="L79" s="57"/>
    </row>
    <row r="80" spans="1:12" x14ac:dyDescent="0.2">
      <c r="A80" t="s">
        <v>319</v>
      </c>
      <c r="B80" t="s">
        <v>184</v>
      </c>
      <c r="C80" s="37">
        <v>62493.08</v>
      </c>
      <c r="D80" s="37">
        <v>273149.76</v>
      </c>
      <c r="E80" s="56"/>
      <c r="F80" s="56" t="str">
        <f t="shared" si="4"/>
        <v>2018–19 GUIN</v>
      </c>
      <c r="G80" s="56" t="str">
        <f t="array" ref="G80">A80&amp;" "&amp;SUM(IF(A80=FinyearIm,IF(C80&lt;=QldIm,1,0),0))</f>
        <v>2018–19 153</v>
      </c>
      <c r="H80" s="56" t="str">
        <f t="array" ref="H80">A80&amp;" "&amp;SUM(IF(A80=FinyearIm,IF(D80&lt;=AustraliaIm,1,0),0))</f>
        <v>2018–19 173</v>
      </c>
      <c r="I80" s="56" t="str">
        <f t="shared" si="5"/>
        <v>GUIN</v>
      </c>
      <c r="J80" s="57">
        <f t="shared" si="6"/>
        <v>6.2493079999999999E-2</v>
      </c>
      <c r="K80" s="57">
        <f t="shared" si="7"/>
        <v>0.27314976000000002</v>
      </c>
      <c r="L80" s="57"/>
    </row>
    <row r="81" spans="1:12" x14ac:dyDescent="0.2">
      <c r="A81" t="s">
        <v>319</v>
      </c>
      <c r="B81" t="s">
        <v>185</v>
      </c>
      <c r="C81" s="37">
        <v>0</v>
      </c>
      <c r="D81" s="37">
        <v>248396.48</v>
      </c>
      <c r="E81" s="56"/>
      <c r="F81" s="56" t="str">
        <f t="shared" si="4"/>
        <v>2018–19 GUYA</v>
      </c>
      <c r="G81" s="56" t="str">
        <f t="array" ref="G81">A81&amp;" "&amp;SUM(IF(A81=FinyearIm,IF(C81&lt;=QldIm,1,0),0))</f>
        <v>2018–19 223</v>
      </c>
      <c r="H81" s="56" t="str">
        <f t="array" ref="H81">A81&amp;" "&amp;SUM(IF(A81=FinyearIm,IF(D81&lt;=AustraliaIm,1,0),0))</f>
        <v>2018–19 176</v>
      </c>
      <c r="I81" s="56" t="str">
        <f t="shared" si="5"/>
        <v>GUYA</v>
      </c>
      <c r="J81" s="57">
        <f t="shared" si="6"/>
        <v>0</v>
      </c>
      <c r="K81" s="57">
        <f t="shared" si="7"/>
        <v>0.24839648</v>
      </c>
      <c r="L81" s="57"/>
    </row>
    <row r="82" spans="1:12" x14ac:dyDescent="0.2">
      <c r="A82" t="s">
        <v>319</v>
      </c>
      <c r="B82" t="s">
        <v>186</v>
      </c>
      <c r="C82" s="37">
        <v>176907.29</v>
      </c>
      <c r="D82" s="37">
        <v>2958052.97</v>
      </c>
      <c r="E82" s="56"/>
      <c r="F82" s="56" t="str">
        <f t="shared" si="4"/>
        <v>2018–19 HAIT</v>
      </c>
      <c r="G82" s="56" t="str">
        <f t="array" ref="G82">A82&amp;" "&amp;SUM(IF(A82=FinyearIm,IF(C82&lt;=QldIm,1,0),0))</f>
        <v>2018–19 132</v>
      </c>
      <c r="H82" s="56" t="str">
        <f t="array" ref="H82">A82&amp;" "&amp;SUM(IF(A82=FinyearIm,IF(D82&lt;=AustraliaIm,1,0),0))</f>
        <v>2018–19 134</v>
      </c>
      <c r="I82" s="56" t="str">
        <f t="shared" si="5"/>
        <v>HAIT</v>
      </c>
      <c r="J82" s="57">
        <f t="shared" si="6"/>
        <v>0.17690728999999999</v>
      </c>
      <c r="K82" s="57">
        <f t="shared" si="7"/>
        <v>2.9580529700000002</v>
      </c>
      <c r="L82" s="57"/>
    </row>
    <row r="83" spans="1:12" x14ac:dyDescent="0.2">
      <c r="A83" t="s">
        <v>319</v>
      </c>
      <c r="B83" t="s">
        <v>187</v>
      </c>
      <c r="C83" s="37">
        <v>3551640.62</v>
      </c>
      <c r="D83" s="37">
        <v>73621277.810000002</v>
      </c>
      <c r="E83" s="56"/>
      <c r="F83" s="56" t="str">
        <f t="shared" si="4"/>
        <v>2018–19 HDRS</v>
      </c>
      <c r="G83" s="56" t="str">
        <f t="array" ref="G83">A83&amp;" "&amp;SUM(IF(A83=FinyearIm,IF(C83&lt;=QldIm,1,0),0))</f>
        <v>2018–19 84</v>
      </c>
      <c r="H83" s="56" t="str">
        <f t="array" ref="H83">A83&amp;" "&amp;SUM(IF(A83=FinyearIm,IF(D83&lt;=AustraliaIm,1,0),0))</f>
        <v>2018–19 72</v>
      </c>
      <c r="I83" s="56" t="str">
        <f t="shared" si="5"/>
        <v>HDRS</v>
      </c>
      <c r="J83" s="57">
        <f t="shared" si="6"/>
        <v>3.5516406200000001</v>
      </c>
      <c r="K83" s="57">
        <f t="shared" si="7"/>
        <v>73.621277810000009</v>
      </c>
      <c r="L83" s="57"/>
    </row>
    <row r="84" spans="1:12" x14ac:dyDescent="0.2">
      <c r="A84" t="s">
        <v>319</v>
      </c>
      <c r="B84" t="s">
        <v>188</v>
      </c>
      <c r="C84" s="37">
        <v>43693978.990000002</v>
      </c>
      <c r="D84" s="37">
        <v>614592741.80999994</v>
      </c>
      <c r="E84" s="56"/>
      <c r="F84" s="56" t="str">
        <f t="shared" si="4"/>
        <v>2018–19 HGRY</v>
      </c>
      <c r="G84" s="56" t="str">
        <f t="array" ref="G84">A84&amp;" "&amp;SUM(IF(A84=FinyearIm,IF(C84&lt;=QldIm,1,0),0))</f>
        <v>2018–19 50</v>
      </c>
      <c r="H84" s="56" t="str">
        <f t="array" ref="H84">A84&amp;" "&amp;SUM(IF(A84=FinyearIm,IF(D84&lt;=AustraliaIm,1,0),0))</f>
        <v>2018–19 46</v>
      </c>
      <c r="I84" s="56" t="str">
        <f t="shared" si="5"/>
        <v>HGRY</v>
      </c>
      <c r="J84" s="57">
        <f t="shared" si="6"/>
        <v>43.693978990000005</v>
      </c>
      <c r="K84" s="57">
        <f t="shared" si="7"/>
        <v>614.59274180999989</v>
      </c>
      <c r="L84" s="57"/>
    </row>
    <row r="85" spans="1:12" x14ac:dyDescent="0.2">
      <c r="A85" t="s">
        <v>319</v>
      </c>
      <c r="B85" t="s">
        <v>189</v>
      </c>
      <c r="C85" s="37">
        <v>70091959.810000107</v>
      </c>
      <c r="D85" s="37">
        <v>618496563.950001</v>
      </c>
      <c r="E85" s="56"/>
      <c r="F85" s="56" t="str">
        <f t="shared" si="4"/>
        <v>2018–19 HONG</v>
      </c>
      <c r="G85" s="56" t="str">
        <f t="array" ref="G85">A85&amp;" "&amp;SUM(IF(A85=FinyearIm,IF(C85&lt;=QldIm,1,0),0))</f>
        <v>2018–19 44</v>
      </c>
      <c r="H85" s="56" t="str">
        <f t="array" ref="H85">A85&amp;" "&amp;SUM(IF(A85=FinyearIm,IF(D85&lt;=AustraliaIm,1,0),0))</f>
        <v>2018–19 45</v>
      </c>
      <c r="I85" s="56" t="str">
        <f t="shared" si="5"/>
        <v>HONG</v>
      </c>
      <c r="J85" s="57">
        <f t="shared" si="6"/>
        <v>70.091959810000105</v>
      </c>
      <c r="K85" s="57">
        <f t="shared" si="7"/>
        <v>618.49656395000102</v>
      </c>
      <c r="L85" s="57"/>
    </row>
    <row r="86" spans="1:12" x14ac:dyDescent="0.2">
      <c r="A86" t="s">
        <v>319</v>
      </c>
      <c r="B86" t="s">
        <v>190</v>
      </c>
      <c r="C86" s="37">
        <v>1220955.5</v>
      </c>
      <c r="D86" s="37">
        <v>13748492.220000001</v>
      </c>
      <c r="E86" s="56"/>
      <c r="F86" s="56" t="str">
        <f t="shared" si="4"/>
        <v>2018–19 ICEL</v>
      </c>
      <c r="G86" s="56" t="str">
        <f t="array" ref="G86">A86&amp;" "&amp;SUM(IF(A86=FinyearIm,IF(C86&lt;=QldIm,1,0),0))</f>
        <v>2018–19 99</v>
      </c>
      <c r="H86" s="56" t="str">
        <f t="array" ref="H86">A86&amp;" "&amp;SUM(IF(A86=FinyearIm,IF(D86&lt;=AustraliaIm,1,0),0))</f>
        <v>2018–19 113</v>
      </c>
      <c r="I86" s="56" t="str">
        <f t="shared" si="5"/>
        <v>ICEL</v>
      </c>
      <c r="J86" s="57">
        <f t="shared" si="6"/>
        <v>1.2209555000000001</v>
      </c>
      <c r="K86" s="57">
        <f t="shared" si="7"/>
        <v>13.748492220000001</v>
      </c>
      <c r="L86" s="57"/>
    </row>
    <row r="87" spans="1:12" x14ac:dyDescent="0.2">
      <c r="A87" t="s">
        <v>319</v>
      </c>
      <c r="B87" t="s">
        <v>191</v>
      </c>
      <c r="C87">
        <v>978217148.50000298</v>
      </c>
      <c r="D87" s="37">
        <v>5028805938.1600103</v>
      </c>
      <c r="E87" s="56"/>
      <c r="F87" s="56" t="str">
        <f t="shared" si="4"/>
        <v>2018–19 INDO</v>
      </c>
      <c r="G87" s="56" t="str">
        <f t="array" ref="G87">A87&amp;" "&amp;SUM(IF(A87=FinyearIm,IF(C87&lt;=QldIm,1,0),0))</f>
        <v>2018–19 12</v>
      </c>
      <c r="H87" s="56" t="str">
        <f t="array" ref="H87">A87&amp;" "&amp;SUM(IF(A87=FinyearIm,IF(D87&lt;=AustraliaIm,1,0),0))</f>
        <v>2018–19 16</v>
      </c>
      <c r="I87" s="56" t="str">
        <f t="shared" si="5"/>
        <v>INDO</v>
      </c>
      <c r="J87" s="57">
        <f t="shared" si="6"/>
        <v>978.21714850000296</v>
      </c>
      <c r="K87" s="57">
        <f t="shared" si="7"/>
        <v>5028.8059381600106</v>
      </c>
      <c r="L87" s="57"/>
    </row>
    <row r="88" spans="1:12" x14ac:dyDescent="0.2">
      <c r="A88" t="s">
        <v>319</v>
      </c>
      <c r="B88" t="s">
        <v>192</v>
      </c>
      <c r="C88" s="37">
        <v>1102197699.6900001</v>
      </c>
      <c r="D88" s="37">
        <v>4923378011.5500097</v>
      </c>
      <c r="E88" s="56"/>
      <c r="F88" s="56" t="str">
        <f t="shared" si="4"/>
        <v>2018–19 INIA</v>
      </c>
      <c r="G88" s="56" t="str">
        <f t="array" ref="G88">A88&amp;" "&amp;SUM(IF(A88=FinyearIm,IF(C88&lt;=QldIm,1,0),0))</f>
        <v>2018–19 10</v>
      </c>
      <c r="H88" s="56" t="str">
        <f t="array" ref="H88">A88&amp;" "&amp;SUM(IF(A88=FinyearIm,IF(D88&lt;=AustraliaIm,1,0),0))</f>
        <v>2018–19 17</v>
      </c>
      <c r="I88" s="56" t="str">
        <f t="shared" si="5"/>
        <v>INIA</v>
      </c>
      <c r="J88" s="57">
        <f t="shared" si="6"/>
        <v>1102.19769969</v>
      </c>
      <c r="K88" s="57">
        <f t="shared" si="7"/>
        <v>4923.3780115500094</v>
      </c>
      <c r="L88" s="57"/>
    </row>
    <row r="89" spans="1:12" x14ac:dyDescent="0.2">
      <c r="A89" t="s">
        <v>319</v>
      </c>
      <c r="B89" t="s">
        <v>193</v>
      </c>
      <c r="C89" s="37">
        <v>1613.2</v>
      </c>
      <c r="D89" s="37">
        <v>70947.070000000007</v>
      </c>
      <c r="E89" s="56"/>
      <c r="F89" s="56" t="str">
        <f t="shared" si="4"/>
        <v>2018–19 IRAQ</v>
      </c>
      <c r="G89" s="56" t="str">
        <f t="array" ref="G89">A89&amp;" "&amp;SUM(IF(A89=FinyearIm,IF(C89&lt;=QldIm,1,0),0))</f>
        <v>2018–19 181</v>
      </c>
      <c r="H89" s="56" t="str">
        <f t="array" ref="H89">A89&amp;" "&amp;SUM(IF(A89=FinyearIm,IF(D89&lt;=AustraliaIm,1,0),0))</f>
        <v>2018–19 196</v>
      </c>
      <c r="I89" s="56" t="str">
        <f t="shared" si="5"/>
        <v>IRAQ</v>
      </c>
      <c r="J89" s="57">
        <f t="shared" si="6"/>
        <v>1.6132E-3</v>
      </c>
      <c r="K89" s="57">
        <f t="shared" si="7"/>
        <v>7.0947070000000001E-2</v>
      </c>
      <c r="L89" s="57"/>
    </row>
    <row r="90" spans="1:12" x14ac:dyDescent="0.2">
      <c r="A90" t="s">
        <v>319</v>
      </c>
      <c r="B90" t="s">
        <v>194</v>
      </c>
      <c r="C90" s="37">
        <v>49962611.390000001</v>
      </c>
      <c r="D90" s="37">
        <v>1894543499.0999999</v>
      </c>
      <c r="E90" s="40"/>
      <c r="F90" s="56" t="str">
        <f t="shared" si="4"/>
        <v>2018–19 IRE</v>
      </c>
      <c r="G90" s="56" t="str">
        <f t="array" ref="G90">A90&amp;" "&amp;SUM(IF(A90=FinyearIm,IF(C90&lt;=QldIm,1,0),0))</f>
        <v>2018–19 46</v>
      </c>
      <c r="H90" s="56" t="str">
        <f t="array" ref="H90">A90&amp;" "&amp;SUM(IF(A90=FinyearIm,IF(D90&lt;=AustraliaIm,1,0),0))</f>
        <v>2018–19 28</v>
      </c>
      <c r="I90" s="56" t="str">
        <f t="shared" si="5"/>
        <v>IRE</v>
      </c>
      <c r="J90" s="57">
        <f t="shared" si="6"/>
        <v>49.962611389999999</v>
      </c>
      <c r="K90" s="57">
        <f t="shared" si="7"/>
        <v>1894.5434991</v>
      </c>
      <c r="L90" s="57"/>
    </row>
    <row r="91" spans="1:12" x14ac:dyDescent="0.2">
      <c r="A91" t="s">
        <v>319</v>
      </c>
      <c r="B91" t="s">
        <v>195</v>
      </c>
      <c r="C91" s="37">
        <v>108996525.91</v>
      </c>
      <c r="D91" s="37">
        <v>835769116.97000098</v>
      </c>
      <c r="E91" s="40"/>
      <c r="F91" s="56" t="str">
        <f t="shared" si="4"/>
        <v>2018–19 ISRA</v>
      </c>
      <c r="G91" s="56" t="str">
        <f t="array" ref="G91">A91&amp;" "&amp;SUM(IF(A91=FinyearIm,IF(C91&lt;=QldIm,1,0),0))</f>
        <v>2018–19 40</v>
      </c>
      <c r="H91" s="56" t="str">
        <f t="array" ref="H91">A91&amp;" "&amp;SUM(IF(A91=FinyearIm,IF(D91&lt;=AustraliaIm,1,0),0))</f>
        <v>2018–19 38</v>
      </c>
      <c r="I91" s="56" t="str">
        <f t="shared" si="5"/>
        <v>ISRA</v>
      </c>
      <c r="J91" s="57">
        <f t="shared" si="6"/>
        <v>108.99652591</v>
      </c>
      <c r="K91" s="57">
        <f t="shared" si="7"/>
        <v>835.76911697000094</v>
      </c>
      <c r="L91" s="57"/>
    </row>
    <row r="92" spans="1:12" x14ac:dyDescent="0.2">
      <c r="A92" t="s">
        <v>319</v>
      </c>
      <c r="B92" t="s">
        <v>196</v>
      </c>
      <c r="C92" s="37">
        <v>783490032.17999697</v>
      </c>
      <c r="D92" s="37">
        <v>7105630311.2400198</v>
      </c>
      <c r="E92" s="40"/>
      <c r="F92" s="56" t="str">
        <f t="shared" si="4"/>
        <v>2018–19 ITAL</v>
      </c>
      <c r="G92" s="56" t="str">
        <f t="array" ref="G92">A92&amp;" "&amp;SUM(IF(A92=FinyearIm,IF(C92&lt;=QldIm,1,0),0))</f>
        <v>2018–19 14</v>
      </c>
      <c r="H92" s="56" t="str">
        <f t="array" ref="H92">A92&amp;" "&amp;SUM(IF(A92=FinyearIm,IF(D92&lt;=AustraliaIm,1,0),0))</f>
        <v>2018–19 11</v>
      </c>
      <c r="I92" s="56" t="str">
        <f t="shared" si="5"/>
        <v>ITAL</v>
      </c>
      <c r="J92" s="57">
        <f t="shared" si="6"/>
        <v>783.490032179997</v>
      </c>
      <c r="K92" s="57">
        <f t="shared" si="7"/>
        <v>7105.6303112400201</v>
      </c>
      <c r="L92" s="57"/>
    </row>
    <row r="93" spans="1:12" x14ac:dyDescent="0.2">
      <c r="A93" t="s">
        <v>319</v>
      </c>
      <c r="B93" t="s">
        <v>197</v>
      </c>
      <c r="C93" s="37">
        <v>404461.26</v>
      </c>
      <c r="D93" s="37">
        <v>14354082.609999999</v>
      </c>
      <c r="E93" s="40"/>
      <c r="F93" s="56" t="str">
        <f t="shared" si="4"/>
        <v>2018–19 IVOR</v>
      </c>
      <c r="G93" s="56" t="str">
        <f t="array" ref="G93">A93&amp;" "&amp;SUM(IF(A93=FinyearIm,IF(C93&lt;=QldIm,1,0),0))</f>
        <v>2018–19 117</v>
      </c>
      <c r="H93" s="56" t="str">
        <f t="array" ref="H93">A93&amp;" "&amp;SUM(IF(A93=FinyearIm,IF(D93&lt;=AustraliaIm,1,0),0))</f>
        <v>2018–19 110</v>
      </c>
      <c r="I93" s="56" t="str">
        <f t="shared" si="5"/>
        <v>IVOR</v>
      </c>
      <c r="J93" s="57">
        <f t="shared" si="6"/>
        <v>0.40446125999999999</v>
      </c>
      <c r="K93" s="57">
        <f t="shared" si="7"/>
        <v>14.354082609999999</v>
      </c>
      <c r="L93" s="57"/>
    </row>
    <row r="94" spans="1:12" x14ac:dyDescent="0.2">
      <c r="A94" t="s">
        <v>319</v>
      </c>
      <c r="B94" t="s">
        <v>351</v>
      </c>
      <c r="C94" s="37">
        <v>0</v>
      </c>
      <c r="D94" s="37">
        <v>3715860.52</v>
      </c>
      <c r="E94" s="40"/>
      <c r="F94" s="56" t="str">
        <f t="shared" si="4"/>
        <v>2018–19 IWAS</v>
      </c>
      <c r="G94" s="56" t="str">
        <f t="array" ref="G94">A94&amp;" "&amp;SUM(IF(A94=FinyearIm,IF(C94&lt;=QldIm,1,0),0))</f>
        <v>2018–19 223</v>
      </c>
      <c r="H94" s="56" t="str">
        <f t="array" ref="H94">A94&amp;" "&amp;SUM(IF(A94=FinyearIm,IF(D94&lt;=AustraliaIm,1,0),0))</f>
        <v>2018–19 128</v>
      </c>
      <c r="I94" s="56" t="str">
        <f t="shared" si="5"/>
        <v>IWAS</v>
      </c>
      <c r="J94" s="57">
        <f t="shared" si="6"/>
        <v>0</v>
      </c>
      <c r="K94" s="57">
        <f t="shared" si="7"/>
        <v>3.7158605200000001</v>
      </c>
      <c r="L94" s="57"/>
    </row>
    <row r="95" spans="1:12" x14ac:dyDescent="0.2">
      <c r="A95" t="s">
        <v>319</v>
      </c>
      <c r="B95" t="s">
        <v>198</v>
      </c>
      <c r="C95" s="37">
        <v>4966327697.0799799</v>
      </c>
      <c r="D95" s="37">
        <v>22043123065.059898</v>
      </c>
      <c r="E95" s="40"/>
      <c r="F95" s="56" t="str">
        <f t="shared" si="4"/>
        <v>2018–19 JAP</v>
      </c>
      <c r="G95" s="56" t="str">
        <f t="array" ref="G95">A95&amp;" "&amp;SUM(IF(A95=FinyearIm,IF(C95&lt;=QldIm,1,0),0))</f>
        <v>2018–19 3</v>
      </c>
      <c r="H95" s="56" t="str">
        <f t="array" ref="H95">A95&amp;" "&amp;SUM(IF(A95=FinyearIm,IF(D95&lt;=AustraliaIm,1,0),0))</f>
        <v>2018–19 3</v>
      </c>
      <c r="I95" s="56" t="str">
        <f t="shared" si="5"/>
        <v>JAP</v>
      </c>
      <c r="J95" s="57">
        <f t="shared" si="6"/>
        <v>4966.3276970799798</v>
      </c>
      <c r="K95" s="57">
        <f t="shared" si="7"/>
        <v>22043.123065059899</v>
      </c>
      <c r="L95" s="57"/>
    </row>
    <row r="96" spans="1:12" x14ac:dyDescent="0.2">
      <c r="A96" t="s">
        <v>319</v>
      </c>
      <c r="B96" t="s">
        <v>199</v>
      </c>
      <c r="C96" s="37">
        <v>163431.89000000001</v>
      </c>
      <c r="D96" s="37">
        <v>1351917.41</v>
      </c>
      <c r="E96" s="40"/>
      <c r="F96" s="56" t="str">
        <f t="shared" si="4"/>
        <v>2018–19 JMCA</v>
      </c>
      <c r="G96" s="56" t="str">
        <f t="array" ref="G96">A96&amp;" "&amp;SUM(IF(A96=FinyearIm,IF(C96&lt;=QldIm,1,0),0))</f>
        <v>2018–19 133</v>
      </c>
      <c r="H96" s="56" t="str">
        <f t="array" ref="H96">A96&amp;" "&amp;SUM(IF(A96=FinyearIm,IF(D96&lt;=AustraliaIm,1,0),0))</f>
        <v>2018–19 155</v>
      </c>
      <c r="I96" s="56" t="str">
        <f t="shared" si="5"/>
        <v>JMCA</v>
      </c>
      <c r="J96" s="57">
        <f t="shared" si="6"/>
        <v>0.16343189000000002</v>
      </c>
      <c r="K96" s="57">
        <f t="shared" si="7"/>
        <v>1.35191741</v>
      </c>
      <c r="L96" s="57"/>
    </row>
    <row r="97" spans="1:12" x14ac:dyDescent="0.2">
      <c r="A97" t="s">
        <v>319</v>
      </c>
      <c r="B97" t="s">
        <v>200</v>
      </c>
      <c r="C97" s="37">
        <v>2407893.73</v>
      </c>
      <c r="D97" s="37">
        <v>67272724.409999996</v>
      </c>
      <c r="E97" s="40"/>
      <c r="F97" s="56" t="str">
        <f t="shared" si="4"/>
        <v>2018–19 JORD</v>
      </c>
      <c r="G97" s="56" t="str">
        <f t="array" ref="G97">A97&amp;" "&amp;SUM(IF(A97=FinyearIm,IF(C97&lt;=QldIm,1,0),0))</f>
        <v>2018–19 88</v>
      </c>
      <c r="H97" s="56" t="str">
        <f t="array" ref="H97">A97&amp;" "&amp;SUM(IF(A97=FinyearIm,IF(D97&lt;=AustraliaIm,1,0),0))</f>
        <v>2018–19 73</v>
      </c>
      <c r="I97" s="56" t="str">
        <f t="shared" si="5"/>
        <v>JORD</v>
      </c>
      <c r="J97" s="57">
        <f t="shared" si="6"/>
        <v>2.4078937300000001</v>
      </c>
      <c r="K97" s="57">
        <f t="shared" si="7"/>
        <v>67.272724409999995</v>
      </c>
      <c r="L97" s="57"/>
    </row>
    <row r="98" spans="1:12" x14ac:dyDescent="0.2">
      <c r="A98" t="s">
        <v>319</v>
      </c>
      <c r="B98" t="s">
        <v>201</v>
      </c>
      <c r="C98" s="37">
        <v>3779890.41</v>
      </c>
      <c r="D98" s="37">
        <v>7505033.8200000003</v>
      </c>
      <c r="E98" s="40"/>
      <c r="F98" s="56" t="str">
        <f t="shared" si="4"/>
        <v>2018–19 KAZA</v>
      </c>
      <c r="G98" s="56" t="str">
        <f t="array" ref="G98">A98&amp;" "&amp;SUM(IF(A98=FinyearIm,IF(C98&lt;=QldIm,1,0),0))</f>
        <v>2018–19 81</v>
      </c>
      <c r="H98" s="56" t="str">
        <f t="array" ref="H98">A98&amp;" "&amp;SUM(IF(A98=FinyearIm,IF(D98&lt;=AustraliaIm,1,0),0))</f>
        <v>2018–19 123</v>
      </c>
      <c r="I98" s="56" t="str">
        <f t="shared" si="5"/>
        <v>KAZA</v>
      </c>
      <c r="J98" s="57">
        <f t="shared" si="6"/>
        <v>3.7798904100000001</v>
      </c>
      <c r="K98" s="57">
        <f t="shared" si="7"/>
        <v>7.5050338200000004</v>
      </c>
      <c r="L98" s="57"/>
    </row>
    <row r="99" spans="1:12" x14ac:dyDescent="0.2">
      <c r="A99" t="s">
        <v>319</v>
      </c>
      <c r="B99" t="s">
        <v>202</v>
      </c>
      <c r="C99" s="37">
        <v>2018123.85</v>
      </c>
      <c r="D99" s="37">
        <v>39028201.630000003</v>
      </c>
      <c r="E99" s="40"/>
      <c r="F99" s="56" t="str">
        <f t="shared" si="4"/>
        <v>2018–19 KENY</v>
      </c>
      <c r="G99" s="56" t="str">
        <f t="array" ref="G99">A99&amp;" "&amp;SUM(IF(A99=FinyearIm,IF(C99&lt;=QldIm,1,0),0))</f>
        <v>2018–19 91</v>
      </c>
      <c r="H99" s="56" t="str">
        <f t="array" ref="H99">A99&amp;" "&amp;SUM(IF(A99=FinyearIm,IF(D99&lt;=AustraliaIm,1,0),0))</f>
        <v>2018–19 86</v>
      </c>
      <c r="I99" s="56" t="str">
        <f t="shared" si="5"/>
        <v>KENY</v>
      </c>
      <c r="J99" s="57">
        <f t="shared" si="6"/>
        <v>2.0181238500000003</v>
      </c>
      <c r="K99" s="57">
        <f t="shared" si="7"/>
        <v>39.028201630000005</v>
      </c>
      <c r="L99" s="57"/>
    </row>
    <row r="100" spans="1:12" x14ac:dyDescent="0.2">
      <c r="A100" t="s">
        <v>319</v>
      </c>
      <c r="B100" t="s">
        <v>203</v>
      </c>
      <c r="C100">
        <v>268940.15000000002</v>
      </c>
      <c r="D100" s="37">
        <v>271878.33</v>
      </c>
      <c r="E100" s="40"/>
      <c r="F100" s="56" t="str">
        <f t="shared" si="4"/>
        <v>2018–19 KIRI</v>
      </c>
      <c r="G100" s="56" t="str">
        <f t="array" ref="G100">A100&amp;" "&amp;SUM(IF(A100=FinyearIm,IF(C100&lt;=QldIm,1,0),0))</f>
        <v>2018–19 121</v>
      </c>
      <c r="H100" s="56" t="str">
        <f t="array" ref="H100">A100&amp;" "&amp;SUM(IF(A100=FinyearIm,IF(D100&lt;=AustraliaIm,1,0),0))</f>
        <v>2018–19 174</v>
      </c>
      <c r="I100" s="56" t="str">
        <f t="shared" si="5"/>
        <v>KIRI</v>
      </c>
      <c r="J100" s="57">
        <f t="shared" si="6"/>
        <v>0.26894015000000004</v>
      </c>
      <c r="K100" s="57">
        <f t="shared" si="7"/>
        <v>0.27187833</v>
      </c>
      <c r="L100" s="57"/>
    </row>
    <row r="101" spans="1:12" x14ac:dyDescent="0.2">
      <c r="A101" t="s">
        <v>319</v>
      </c>
      <c r="B101" t="s">
        <v>204</v>
      </c>
      <c r="C101" s="37">
        <v>146419.88</v>
      </c>
      <c r="D101" s="37">
        <v>14023565.75</v>
      </c>
      <c r="E101" s="40"/>
      <c r="F101" s="56" t="str">
        <f t="shared" si="4"/>
        <v>2018–19 KUWA</v>
      </c>
      <c r="G101" s="56" t="str">
        <f t="array" ref="G101">A101&amp;" "&amp;SUM(IF(A101=FinyearIm,IF(C101&lt;=QldIm,1,0),0))</f>
        <v>2018–19 135</v>
      </c>
      <c r="H101" s="56" t="str">
        <f t="array" ref="H101">A101&amp;" "&amp;SUM(IF(A101=FinyearIm,IF(D101&lt;=AustraliaIm,1,0),0))</f>
        <v>2018–19 111</v>
      </c>
      <c r="I101" s="56" t="str">
        <f t="shared" si="5"/>
        <v>KUWA</v>
      </c>
      <c r="J101" s="57">
        <f t="shared" si="6"/>
        <v>0.14641988</v>
      </c>
      <c r="K101" s="57">
        <f t="shared" si="7"/>
        <v>14.023565749999999</v>
      </c>
      <c r="L101" s="57"/>
    </row>
    <row r="102" spans="1:12" x14ac:dyDescent="0.2">
      <c r="A102" t="s">
        <v>319</v>
      </c>
      <c r="B102" t="s">
        <v>205</v>
      </c>
      <c r="C102" s="37">
        <v>6015.31</v>
      </c>
      <c r="D102" s="37">
        <v>206459.7</v>
      </c>
      <c r="E102" s="40"/>
      <c r="F102" s="56" t="str">
        <f t="shared" si="4"/>
        <v>2018–19 KYRG</v>
      </c>
      <c r="G102" s="56" t="str">
        <f t="array" ref="G102">A102&amp;" "&amp;SUM(IF(A102=FinyearIm,IF(C102&lt;=QldIm,1,0),0))</f>
        <v>2018–19 171</v>
      </c>
      <c r="H102" s="56" t="str">
        <f t="array" ref="H102">A102&amp;" "&amp;SUM(IF(A102=FinyearIm,IF(D102&lt;=AustraliaIm,1,0),0))</f>
        <v>2018–19 178</v>
      </c>
      <c r="I102" s="56" t="str">
        <f t="shared" si="5"/>
        <v>KYRG</v>
      </c>
      <c r="J102" s="57">
        <f t="shared" si="6"/>
        <v>6.0153100000000003E-3</v>
      </c>
      <c r="K102" s="57">
        <f t="shared" si="7"/>
        <v>0.20645970000000002</v>
      </c>
      <c r="L102" s="57"/>
    </row>
    <row r="103" spans="1:12" x14ac:dyDescent="0.2">
      <c r="A103" t="s">
        <v>319</v>
      </c>
      <c r="B103" t="s">
        <v>206</v>
      </c>
      <c r="C103" s="37">
        <v>214642.14</v>
      </c>
      <c r="D103" s="37">
        <v>23619302.719999999</v>
      </c>
      <c r="E103" s="40"/>
      <c r="F103" s="56" t="str">
        <f t="shared" si="4"/>
        <v>2018–19 LAOS</v>
      </c>
      <c r="G103" s="56" t="str">
        <f t="array" ref="G103">A103&amp;" "&amp;SUM(IF(A103=FinyearIm,IF(C103&lt;=QldIm,1,0),0))</f>
        <v>2018–19 128</v>
      </c>
      <c r="H103" s="56" t="str">
        <f t="array" ref="H103">A103&amp;" "&amp;SUM(IF(A103=FinyearIm,IF(D103&lt;=AustraliaIm,1,0),0))</f>
        <v>2018–19 98</v>
      </c>
      <c r="I103" s="56" t="str">
        <f t="shared" si="5"/>
        <v>LAOS</v>
      </c>
      <c r="J103" s="57">
        <f t="shared" si="6"/>
        <v>0.21464214000000001</v>
      </c>
      <c r="K103" s="57">
        <f t="shared" si="7"/>
        <v>23.61930272</v>
      </c>
      <c r="L103" s="57"/>
    </row>
    <row r="104" spans="1:12" x14ac:dyDescent="0.2">
      <c r="A104" t="s">
        <v>319</v>
      </c>
      <c r="B104" t="s">
        <v>207</v>
      </c>
      <c r="C104" s="37">
        <v>5664726.3799999999</v>
      </c>
      <c r="D104" s="37">
        <v>39087215.950000003</v>
      </c>
      <c r="E104" s="40"/>
      <c r="F104" s="56" t="str">
        <f t="shared" si="4"/>
        <v>2018–19 LATV</v>
      </c>
      <c r="G104" s="56" t="str">
        <f t="array" ref="G104">A104&amp;" "&amp;SUM(IF(A104=FinyearIm,IF(C104&lt;=QldIm,1,0),0))</f>
        <v>2018–19 73</v>
      </c>
      <c r="H104" s="56" t="str">
        <f t="array" ref="H104">A104&amp;" "&amp;SUM(IF(A104=FinyearIm,IF(D104&lt;=AustraliaIm,1,0),0))</f>
        <v>2018–19 85</v>
      </c>
      <c r="I104" s="56" t="str">
        <f t="shared" si="5"/>
        <v>LATV</v>
      </c>
      <c r="J104" s="57">
        <f t="shared" si="6"/>
        <v>5.6647263800000003</v>
      </c>
      <c r="K104" s="57">
        <f t="shared" si="7"/>
        <v>39.087215950000001</v>
      </c>
      <c r="L104" s="57"/>
    </row>
    <row r="105" spans="1:12" x14ac:dyDescent="0.2">
      <c r="A105" t="s">
        <v>319</v>
      </c>
      <c r="B105" t="s">
        <v>208</v>
      </c>
      <c r="C105" s="37">
        <v>0</v>
      </c>
      <c r="D105" s="37">
        <v>698404944.65999997</v>
      </c>
      <c r="E105" s="40"/>
      <c r="F105" s="56" t="str">
        <f t="shared" si="4"/>
        <v>2018–19 LBYA</v>
      </c>
      <c r="G105" s="56" t="str">
        <f t="array" ref="G105">A105&amp;" "&amp;SUM(IF(A105=FinyearIm,IF(C105&lt;=QldIm,1,0),0))</f>
        <v>2018–19 223</v>
      </c>
      <c r="H105" s="56" t="str">
        <f t="array" ref="H105">A105&amp;" "&amp;SUM(IF(A105=FinyearIm,IF(D105&lt;=AustraliaIm,1,0),0))</f>
        <v>2018–19 43</v>
      </c>
      <c r="I105" s="56" t="str">
        <f t="shared" si="5"/>
        <v>LBYA</v>
      </c>
      <c r="J105" s="57">
        <f t="shared" si="6"/>
        <v>0</v>
      </c>
      <c r="K105" s="57">
        <f t="shared" si="7"/>
        <v>698.40494465999996</v>
      </c>
      <c r="L105" s="57"/>
    </row>
    <row r="106" spans="1:12" x14ac:dyDescent="0.2">
      <c r="A106" t="s">
        <v>319</v>
      </c>
      <c r="B106" t="s">
        <v>209</v>
      </c>
      <c r="C106" s="37">
        <v>420122.37</v>
      </c>
      <c r="D106" s="37">
        <v>22627580.809999999</v>
      </c>
      <c r="E106" s="40"/>
      <c r="F106" s="56" t="str">
        <f t="shared" si="4"/>
        <v>2018–19 LEBA</v>
      </c>
      <c r="G106" s="56" t="str">
        <f t="array" ref="G106">A106&amp;" "&amp;SUM(IF(A106=FinyearIm,IF(C106&lt;=QldIm,1,0),0))</f>
        <v>2018–19 114</v>
      </c>
      <c r="H106" s="56" t="str">
        <f t="array" ref="H106">A106&amp;" "&amp;SUM(IF(A106=FinyearIm,IF(D106&lt;=AustraliaIm,1,0),0))</f>
        <v>2018–19 100</v>
      </c>
      <c r="I106" s="56" t="str">
        <f t="shared" si="5"/>
        <v>LEBA</v>
      </c>
      <c r="J106" s="57">
        <f t="shared" si="6"/>
        <v>0.42012237000000002</v>
      </c>
      <c r="K106" s="57">
        <f t="shared" si="7"/>
        <v>22.627580809999998</v>
      </c>
      <c r="L106" s="57"/>
    </row>
    <row r="107" spans="1:12" x14ac:dyDescent="0.2">
      <c r="A107" t="s">
        <v>319</v>
      </c>
      <c r="B107" t="s">
        <v>210</v>
      </c>
      <c r="C107" s="37">
        <v>0</v>
      </c>
      <c r="D107" s="37">
        <v>1578292.08</v>
      </c>
      <c r="E107" s="40"/>
      <c r="F107" s="56" t="str">
        <f t="shared" si="4"/>
        <v>2018–19 LESO</v>
      </c>
      <c r="G107" s="56" t="str">
        <f t="array" ref="G107">A107&amp;" "&amp;SUM(IF(A107=FinyearIm,IF(C107&lt;=QldIm,1,0),0))</f>
        <v>2018–19 223</v>
      </c>
      <c r="H107" s="56" t="str">
        <f t="array" ref="H107">A107&amp;" "&amp;SUM(IF(A107=FinyearIm,IF(D107&lt;=AustraliaIm,1,0),0))</f>
        <v>2018–19 153</v>
      </c>
      <c r="I107" s="56" t="str">
        <f t="shared" si="5"/>
        <v>LESO</v>
      </c>
      <c r="J107" s="57">
        <f t="shared" si="6"/>
        <v>0</v>
      </c>
      <c r="K107" s="57">
        <f t="shared" si="7"/>
        <v>1.57829208</v>
      </c>
      <c r="L107" s="57"/>
    </row>
    <row r="108" spans="1:12" x14ac:dyDescent="0.2">
      <c r="A108" t="s">
        <v>319</v>
      </c>
      <c r="B108" t="s">
        <v>211</v>
      </c>
      <c r="C108">
        <v>9186.32</v>
      </c>
      <c r="D108" s="37">
        <v>41309.629999999997</v>
      </c>
      <c r="E108" s="40"/>
      <c r="F108" s="56" t="str">
        <f t="shared" si="4"/>
        <v>2018–19 LIBE</v>
      </c>
      <c r="G108" s="56" t="str">
        <f t="array" ref="G108">A108&amp;" "&amp;SUM(IF(A108=FinyearIm,IF(C108&lt;=QldIm,1,0),0))</f>
        <v>2018–19 167</v>
      </c>
      <c r="H108" s="56" t="str">
        <f t="array" ref="H108">A108&amp;" "&amp;SUM(IF(A108=FinyearIm,IF(D108&lt;=AustraliaIm,1,0),0))</f>
        <v>2018–19 202</v>
      </c>
      <c r="I108" s="56" t="str">
        <f t="shared" si="5"/>
        <v>LIBE</v>
      </c>
      <c r="J108" s="57">
        <f t="shared" si="6"/>
        <v>9.1863199999999996E-3</v>
      </c>
      <c r="K108" s="57">
        <f t="shared" si="7"/>
        <v>4.130963E-2</v>
      </c>
      <c r="L108" s="57"/>
    </row>
    <row r="109" spans="1:12" x14ac:dyDescent="0.2">
      <c r="A109" t="s">
        <v>319</v>
      </c>
      <c r="B109" t="s">
        <v>212</v>
      </c>
      <c r="C109" s="37">
        <v>24731159</v>
      </c>
      <c r="D109" s="37">
        <v>114645114.59999999</v>
      </c>
      <c r="E109" s="40"/>
      <c r="F109" s="56" t="str">
        <f t="shared" si="4"/>
        <v>2018–19 LITH</v>
      </c>
      <c r="G109" s="56" t="str">
        <f t="array" ref="G109">A109&amp;" "&amp;SUM(IF(A109=FinyearIm,IF(C109&lt;=QldIm,1,0),0))</f>
        <v>2018–19 59</v>
      </c>
      <c r="H109" s="56" t="str">
        <f t="array" ref="H109">A109&amp;" "&amp;SUM(IF(A109=FinyearIm,IF(D109&lt;=AustraliaIm,1,0),0))</f>
        <v>2018–19 67</v>
      </c>
      <c r="I109" s="56" t="str">
        <f t="shared" si="5"/>
        <v>LITH</v>
      </c>
      <c r="J109" s="57">
        <f t="shared" si="6"/>
        <v>24.731159000000002</v>
      </c>
      <c r="K109" s="57">
        <f t="shared" si="7"/>
        <v>114.6451146</v>
      </c>
      <c r="L109" s="57"/>
    </row>
    <row r="110" spans="1:12" x14ac:dyDescent="0.2">
      <c r="A110" t="s">
        <v>319</v>
      </c>
      <c r="B110" t="s">
        <v>213</v>
      </c>
      <c r="C110" s="37">
        <v>5970913.4299999997</v>
      </c>
      <c r="D110" s="37">
        <v>30807278.66</v>
      </c>
      <c r="E110" s="40"/>
      <c r="F110" s="56" t="str">
        <f t="shared" si="4"/>
        <v>2018–19 LUX</v>
      </c>
      <c r="G110" s="56" t="str">
        <f t="array" ref="G110">A110&amp;" "&amp;SUM(IF(A110=FinyearIm,IF(C110&lt;=QldIm,1,0),0))</f>
        <v>2018–19 72</v>
      </c>
      <c r="H110" s="56" t="str">
        <f t="array" ref="H110">A110&amp;" "&amp;SUM(IF(A110=FinyearIm,IF(D110&lt;=AustraliaIm,1,0),0))</f>
        <v>2018–19 92</v>
      </c>
      <c r="I110" s="56" t="str">
        <f t="shared" si="5"/>
        <v>LUX</v>
      </c>
      <c r="J110" s="57">
        <f t="shared" si="6"/>
        <v>5.9709134299999995</v>
      </c>
      <c r="K110" s="57">
        <f t="shared" si="7"/>
        <v>30.807278660000001</v>
      </c>
      <c r="L110" s="57"/>
    </row>
    <row r="111" spans="1:12" x14ac:dyDescent="0.2">
      <c r="A111" t="s">
        <v>319</v>
      </c>
      <c r="B111" t="s">
        <v>214</v>
      </c>
      <c r="C111">
        <v>1014576.51</v>
      </c>
      <c r="D111" s="37">
        <v>64699447.719999999</v>
      </c>
      <c r="E111" s="40"/>
      <c r="F111" s="56" t="str">
        <f t="shared" si="4"/>
        <v>2018–19 MACA</v>
      </c>
      <c r="G111" s="56" t="str">
        <f t="array" ref="G111">A111&amp;" "&amp;SUM(IF(A111=FinyearIm,IF(C111&lt;=QldIm,1,0),0))</f>
        <v>2018–19 103</v>
      </c>
      <c r="H111" s="56" t="str">
        <f t="array" ref="H111">A111&amp;" "&amp;SUM(IF(A111=FinyearIm,IF(D111&lt;=AustraliaIm,1,0),0))</f>
        <v>2018–19 74</v>
      </c>
      <c r="I111" s="56" t="str">
        <f t="shared" si="5"/>
        <v>MACA</v>
      </c>
      <c r="J111" s="57">
        <f t="shared" si="6"/>
        <v>1.0145765099999999</v>
      </c>
      <c r="K111" s="57">
        <f t="shared" si="7"/>
        <v>64.699447719999995</v>
      </c>
      <c r="L111" s="57"/>
    </row>
    <row r="112" spans="1:12" x14ac:dyDescent="0.2">
      <c r="A112" t="s">
        <v>319</v>
      </c>
      <c r="B112" t="s">
        <v>215</v>
      </c>
      <c r="C112" s="37">
        <v>87148.77</v>
      </c>
      <c r="D112" s="37">
        <v>329853.76</v>
      </c>
      <c r="E112" s="40"/>
      <c r="F112" s="56" t="str">
        <f t="shared" si="4"/>
        <v>2018–19 MALI</v>
      </c>
      <c r="G112" s="56" t="str">
        <f t="array" ref="G112">A112&amp;" "&amp;SUM(IF(A112=FinyearIm,IF(C112&lt;=QldIm,1,0),0))</f>
        <v>2018–19 141</v>
      </c>
      <c r="H112" s="56" t="str">
        <f t="array" ref="H112">A112&amp;" "&amp;SUM(IF(A112=FinyearIm,IF(D112&lt;=AustraliaIm,1,0),0))</f>
        <v>2018–19 171</v>
      </c>
      <c r="I112" s="56" t="str">
        <f t="shared" si="5"/>
        <v>MALI</v>
      </c>
      <c r="J112" s="57">
        <f t="shared" si="6"/>
        <v>8.714877E-2</v>
      </c>
      <c r="K112" s="57">
        <f t="shared" si="7"/>
        <v>0.32985376</v>
      </c>
      <c r="L112" s="57"/>
    </row>
    <row r="113" spans="1:12" x14ac:dyDescent="0.2">
      <c r="A113" t="s">
        <v>319</v>
      </c>
      <c r="B113" t="s">
        <v>216</v>
      </c>
      <c r="C113">
        <v>12706.97</v>
      </c>
      <c r="D113" s="37">
        <v>1466237.1</v>
      </c>
      <c r="E113" s="40"/>
      <c r="F113" s="56" t="str">
        <f t="shared" si="4"/>
        <v>2018–19 MARS</v>
      </c>
      <c r="G113" s="56" t="str">
        <f t="array" ref="G113">A113&amp;" "&amp;SUM(IF(A113=FinyearIm,IF(C113&lt;=QldIm,1,0),0))</f>
        <v>2018–19 162</v>
      </c>
      <c r="H113" s="56" t="str">
        <f t="array" ref="H113">A113&amp;" "&amp;SUM(IF(A113=FinyearIm,IF(D113&lt;=AustraliaIm,1,0),0))</f>
        <v>2018–19 154</v>
      </c>
      <c r="I113" s="56" t="str">
        <f t="shared" si="5"/>
        <v>MARS</v>
      </c>
      <c r="J113" s="57">
        <f t="shared" si="6"/>
        <v>1.270697E-2</v>
      </c>
      <c r="K113" s="57">
        <f t="shared" si="7"/>
        <v>1.4662371000000001</v>
      </c>
      <c r="L113" s="57"/>
    </row>
    <row r="114" spans="1:12" x14ac:dyDescent="0.2">
      <c r="A114" t="s">
        <v>319</v>
      </c>
      <c r="B114" t="s">
        <v>217</v>
      </c>
      <c r="C114" s="37">
        <v>13024234.970000001</v>
      </c>
      <c r="D114" s="37">
        <v>35392404.259999998</v>
      </c>
      <c r="E114" s="40"/>
      <c r="F114" s="56" t="str">
        <f t="shared" si="4"/>
        <v>2018–19 MASY</v>
      </c>
      <c r="G114" s="56" t="str">
        <f t="array" ref="G114">A114&amp;" "&amp;SUM(IF(A114=FinyearIm,IF(C114&lt;=QldIm,1,0),0))</f>
        <v>2018–19 65</v>
      </c>
      <c r="H114" s="56" t="str">
        <f t="array" ref="H114">A114&amp;" "&amp;SUM(IF(A114=FinyearIm,IF(D114&lt;=AustraliaIm,1,0),0))</f>
        <v>2018–19 87</v>
      </c>
      <c r="I114" s="56" t="str">
        <f t="shared" si="5"/>
        <v>MASY</v>
      </c>
      <c r="J114" s="57">
        <f t="shared" si="6"/>
        <v>13.02423497</v>
      </c>
      <c r="K114" s="57">
        <f t="shared" si="7"/>
        <v>35.392404259999999</v>
      </c>
      <c r="L114" s="57"/>
    </row>
    <row r="115" spans="1:12" x14ac:dyDescent="0.2">
      <c r="A115" t="s">
        <v>319</v>
      </c>
      <c r="B115" t="s">
        <v>218</v>
      </c>
      <c r="C115" s="37">
        <v>471852.93</v>
      </c>
      <c r="D115" s="37">
        <v>17392420.960000001</v>
      </c>
      <c r="E115" s="40"/>
      <c r="F115" s="56" t="str">
        <f t="shared" si="4"/>
        <v>2018–19 MAUS</v>
      </c>
      <c r="G115" s="56" t="str">
        <f t="array" ref="G115">A115&amp;" "&amp;SUM(IF(A115=FinyearIm,IF(C115&lt;=QldIm,1,0),0))</f>
        <v>2018–19 112</v>
      </c>
      <c r="H115" s="56" t="str">
        <f t="array" ref="H115">A115&amp;" "&amp;SUM(IF(A115=FinyearIm,IF(D115&lt;=AustraliaIm,1,0),0))</f>
        <v>2018–19 108</v>
      </c>
      <c r="I115" s="56" t="str">
        <f t="shared" si="5"/>
        <v>MAUS</v>
      </c>
      <c r="J115" s="57">
        <f t="shared" si="6"/>
        <v>0.47185293</v>
      </c>
      <c r="K115" s="57">
        <f t="shared" si="7"/>
        <v>17.392420960000003</v>
      </c>
      <c r="L115" s="57"/>
    </row>
    <row r="116" spans="1:12" x14ac:dyDescent="0.2">
      <c r="A116" t="s">
        <v>319</v>
      </c>
      <c r="B116" t="s">
        <v>219</v>
      </c>
      <c r="C116" s="37">
        <v>84476.160000000003</v>
      </c>
      <c r="D116" s="37">
        <v>2498422.73</v>
      </c>
      <c r="E116" s="40"/>
      <c r="F116" s="56" t="str">
        <f t="shared" si="4"/>
        <v>2018–19 MDOV</v>
      </c>
      <c r="G116" s="56" t="str">
        <f t="array" ref="G116">A116&amp;" "&amp;SUM(IF(A116=FinyearIm,IF(C116&lt;=QldIm,1,0),0))</f>
        <v>2018–19 144</v>
      </c>
      <c r="H116" s="56" t="str">
        <f t="array" ref="H116">A116&amp;" "&amp;SUM(IF(A116=FinyearIm,IF(D116&lt;=AustraliaIm,1,0),0))</f>
        <v>2018–19 140</v>
      </c>
      <c r="I116" s="56" t="str">
        <f t="shared" si="5"/>
        <v>MDOV</v>
      </c>
      <c r="J116" s="57">
        <f t="shared" si="6"/>
        <v>8.4476160000000008E-2</v>
      </c>
      <c r="K116" s="57">
        <f t="shared" si="7"/>
        <v>2.4984227300000001</v>
      </c>
      <c r="L116" s="57"/>
    </row>
    <row r="117" spans="1:12" x14ac:dyDescent="0.2">
      <c r="A117" t="s">
        <v>319</v>
      </c>
      <c r="B117" t="s">
        <v>220</v>
      </c>
      <c r="C117" s="37">
        <v>386164804.609999</v>
      </c>
      <c r="D117" s="37">
        <v>2914120013.96</v>
      </c>
      <c r="E117" s="40"/>
      <c r="F117" s="56" t="str">
        <f t="shared" si="4"/>
        <v>2018–19 MEXI</v>
      </c>
      <c r="G117" s="56" t="str">
        <f t="array" ref="G117">A117&amp;" "&amp;SUM(IF(A117=FinyearIm,IF(C117&lt;=QldIm,1,0),0))</f>
        <v>2018–19 24</v>
      </c>
      <c r="H117" s="56" t="str">
        <f t="array" ref="H117">A117&amp;" "&amp;SUM(IF(A117=FinyearIm,IF(D117&lt;=AustraliaIm,1,0),0))</f>
        <v>2018–19 22</v>
      </c>
      <c r="I117" s="56" t="str">
        <f t="shared" si="5"/>
        <v>MEXI</v>
      </c>
      <c r="J117" s="57">
        <f t="shared" si="6"/>
        <v>386.16480460999901</v>
      </c>
      <c r="K117" s="57">
        <f t="shared" si="7"/>
        <v>2914.1200139600001</v>
      </c>
      <c r="L117" s="57"/>
    </row>
    <row r="118" spans="1:12" x14ac:dyDescent="0.2">
      <c r="A118" t="s">
        <v>319</v>
      </c>
      <c r="B118" t="s">
        <v>222</v>
      </c>
      <c r="C118" s="37">
        <v>2470186010.4400001</v>
      </c>
      <c r="D118" s="37">
        <v>12435611839.129999</v>
      </c>
      <c r="E118" s="40"/>
      <c r="F118" s="56" t="str">
        <f t="shared" si="4"/>
        <v>2018–19 MLAY</v>
      </c>
      <c r="G118" s="56" t="str">
        <f t="array" ref="G118">A118&amp;" "&amp;SUM(IF(A118=FinyearIm,IF(C118&lt;=QldIm,1,0),0))</f>
        <v>2018–19 6</v>
      </c>
      <c r="H118" s="56" t="str">
        <f t="array" ref="H118">A118&amp;" "&amp;SUM(IF(A118=FinyearIm,IF(D118&lt;=AustraliaIm,1,0),0))</f>
        <v>2018–19 6</v>
      </c>
      <c r="I118" s="56" t="str">
        <f t="shared" si="5"/>
        <v>MLAY</v>
      </c>
      <c r="J118" s="57">
        <f t="shared" si="6"/>
        <v>2470.1860104400002</v>
      </c>
      <c r="K118" s="57">
        <f t="shared" si="7"/>
        <v>12435.611839129999</v>
      </c>
      <c r="L118" s="57"/>
    </row>
    <row r="119" spans="1:12" x14ac:dyDescent="0.2">
      <c r="A119" t="s">
        <v>319</v>
      </c>
      <c r="B119" t="s">
        <v>223</v>
      </c>
      <c r="C119" s="37">
        <v>1014357.44</v>
      </c>
      <c r="D119" s="37">
        <v>2182425.67</v>
      </c>
      <c r="E119" s="40"/>
      <c r="F119" s="56" t="str">
        <f t="shared" si="4"/>
        <v>2018–19 MLDV</v>
      </c>
      <c r="G119" s="56" t="str">
        <f t="array" ref="G119">A119&amp;" "&amp;SUM(IF(A119=FinyearIm,IF(C119&lt;=QldIm,1,0),0))</f>
        <v>2018–19 104</v>
      </c>
      <c r="H119" s="56" t="str">
        <f t="array" ref="H119">A119&amp;" "&amp;SUM(IF(A119=FinyearIm,IF(D119&lt;=AustraliaIm,1,0),0))</f>
        <v>2018–19 144</v>
      </c>
      <c r="I119" s="56" t="str">
        <f t="shared" si="5"/>
        <v>MLDV</v>
      </c>
      <c r="J119" s="57">
        <f t="shared" si="6"/>
        <v>1.0143574399999999</v>
      </c>
      <c r="K119" s="57">
        <f t="shared" si="7"/>
        <v>2.1824256699999998</v>
      </c>
      <c r="L119" s="57"/>
    </row>
    <row r="120" spans="1:12" x14ac:dyDescent="0.2">
      <c r="A120" t="s">
        <v>319</v>
      </c>
      <c r="B120" t="s">
        <v>224</v>
      </c>
      <c r="C120" s="37">
        <v>1656553.33</v>
      </c>
      <c r="D120" s="37">
        <v>20732307.34</v>
      </c>
      <c r="E120" s="40"/>
      <c r="F120" s="56" t="str">
        <f t="shared" si="4"/>
        <v>2018–19 MLTA</v>
      </c>
      <c r="G120" s="56" t="str">
        <f t="array" ref="G120">A120&amp;" "&amp;SUM(IF(A120=FinyearIm,IF(C120&lt;=QldIm,1,0),0))</f>
        <v>2018–19 94</v>
      </c>
      <c r="H120" s="56" t="str">
        <f t="array" ref="H120">A120&amp;" "&amp;SUM(IF(A120=FinyearIm,IF(D120&lt;=AustraliaIm,1,0),0))</f>
        <v>2018–19 101</v>
      </c>
      <c r="I120" s="56" t="str">
        <f t="shared" si="5"/>
        <v>MLTA</v>
      </c>
      <c r="J120" s="57">
        <f t="shared" si="6"/>
        <v>1.6565533300000002</v>
      </c>
      <c r="K120" s="57">
        <f t="shared" si="7"/>
        <v>20.732307339999998</v>
      </c>
      <c r="L120" s="57"/>
    </row>
    <row r="121" spans="1:12" x14ac:dyDescent="0.2">
      <c r="A121" t="s">
        <v>319</v>
      </c>
      <c r="B121" t="s">
        <v>225</v>
      </c>
      <c r="C121" s="37">
        <v>0</v>
      </c>
      <c r="D121" s="37">
        <v>159409.70000000001</v>
      </c>
      <c r="E121" s="40"/>
      <c r="F121" s="56" t="str">
        <f t="shared" si="4"/>
        <v>2018–19 MLWI</v>
      </c>
      <c r="G121" s="56" t="str">
        <f t="array" ref="G121">A121&amp;" "&amp;SUM(IF(A121=FinyearIm,IF(C121&lt;=QldIm,1,0),0))</f>
        <v>2018–19 223</v>
      </c>
      <c r="H121" s="56" t="str">
        <f t="array" ref="H121">A121&amp;" "&amp;SUM(IF(A121=FinyearIm,IF(D121&lt;=AustraliaIm,1,0),0))</f>
        <v>2018–19 183</v>
      </c>
      <c r="I121" s="56" t="str">
        <f t="shared" si="5"/>
        <v>MLWI</v>
      </c>
      <c r="J121" s="57">
        <f t="shared" si="6"/>
        <v>0</v>
      </c>
      <c r="K121" s="57">
        <f t="shared" si="7"/>
        <v>0.15940970000000002</v>
      </c>
      <c r="L121" s="57"/>
    </row>
    <row r="122" spans="1:12" x14ac:dyDescent="0.2">
      <c r="A122" t="s">
        <v>319</v>
      </c>
      <c r="B122" t="s">
        <v>226</v>
      </c>
      <c r="C122" s="37">
        <v>78082.91</v>
      </c>
      <c r="D122" s="37">
        <v>827095.45</v>
      </c>
      <c r="E122" s="40"/>
      <c r="F122" s="56" t="str">
        <f t="shared" si="4"/>
        <v>2018–19 MNGL</v>
      </c>
      <c r="G122" s="56" t="str">
        <f t="array" ref="G122">A122&amp;" "&amp;SUM(IF(A122=FinyearIm,IF(C122&lt;=QldIm,1,0),0))</f>
        <v>2018–19 146</v>
      </c>
      <c r="H122" s="56" t="str">
        <f t="array" ref="H122">A122&amp;" "&amp;SUM(IF(A122=FinyearIm,IF(D122&lt;=AustraliaIm,1,0),0))</f>
        <v>2018–19 161</v>
      </c>
      <c r="I122" s="56" t="str">
        <f t="shared" si="5"/>
        <v>MNGL</v>
      </c>
      <c r="J122" s="57">
        <f t="shared" si="6"/>
        <v>7.8082910000000005E-2</v>
      </c>
      <c r="K122" s="57">
        <f t="shared" si="7"/>
        <v>0.82709544999999995</v>
      </c>
      <c r="L122" s="57"/>
    </row>
    <row r="123" spans="1:12" x14ac:dyDescent="0.2">
      <c r="A123" t="s">
        <v>319</v>
      </c>
      <c r="B123" t="s">
        <v>352</v>
      </c>
      <c r="C123" s="37">
        <v>3537.8</v>
      </c>
      <c r="D123" s="37">
        <v>18950.810000000001</v>
      </c>
      <c r="E123" s="40"/>
      <c r="F123" s="56" t="str">
        <f t="shared" si="4"/>
        <v>2018–19 MONT</v>
      </c>
      <c r="G123" s="56" t="str">
        <f t="array" ref="G123">A123&amp;" "&amp;SUM(IF(A123=FinyearIm,IF(C123&lt;=QldIm,1,0),0))</f>
        <v>2018–19 173</v>
      </c>
      <c r="H123" s="56" t="str">
        <f t="array" ref="H123">A123&amp;" "&amp;SUM(IF(A123=FinyearIm,IF(D123&lt;=AustraliaIm,1,0),0))</f>
        <v>2018–19 208</v>
      </c>
      <c r="I123" s="56" t="str">
        <f t="shared" si="5"/>
        <v>MONT</v>
      </c>
      <c r="J123" s="57">
        <f t="shared" si="6"/>
        <v>3.5378000000000002E-3</v>
      </c>
      <c r="K123" s="57">
        <f t="shared" si="7"/>
        <v>1.8950810000000002E-2</v>
      </c>
      <c r="L123" s="57"/>
    </row>
    <row r="124" spans="1:12" x14ac:dyDescent="0.2">
      <c r="A124" t="s">
        <v>319</v>
      </c>
      <c r="B124" t="s">
        <v>227</v>
      </c>
      <c r="C124" s="37">
        <v>3995837.73</v>
      </c>
      <c r="D124" s="37">
        <v>45704499.020000003</v>
      </c>
      <c r="E124" s="40"/>
      <c r="F124" s="56" t="str">
        <f t="shared" si="4"/>
        <v>2018–19 MORO</v>
      </c>
      <c r="G124" s="56" t="str">
        <f t="array" ref="G124">A124&amp;" "&amp;SUM(IF(A124=FinyearIm,IF(C124&lt;=QldIm,1,0),0))</f>
        <v>2018–19 80</v>
      </c>
      <c r="H124" s="56" t="str">
        <f t="array" ref="H124">A124&amp;" "&amp;SUM(IF(A124=FinyearIm,IF(D124&lt;=AustraliaIm,1,0),0))</f>
        <v>2018–19 80</v>
      </c>
      <c r="I124" s="56" t="str">
        <f t="shared" si="5"/>
        <v>MORO</v>
      </c>
      <c r="J124" s="57">
        <f t="shared" si="6"/>
        <v>3.9958377299999999</v>
      </c>
      <c r="K124" s="57">
        <f t="shared" si="7"/>
        <v>45.70449902</v>
      </c>
      <c r="L124" s="57"/>
    </row>
    <row r="125" spans="1:12" x14ac:dyDescent="0.2">
      <c r="A125" t="s">
        <v>319</v>
      </c>
      <c r="B125" t="s">
        <v>228</v>
      </c>
      <c r="C125" s="37">
        <v>5355506.7300000004</v>
      </c>
      <c r="D125" s="37">
        <v>6524763.6600000001</v>
      </c>
      <c r="E125" s="40"/>
      <c r="F125" s="56" t="str">
        <f t="shared" si="4"/>
        <v>2018–19 MOZA</v>
      </c>
      <c r="G125" s="56" t="str">
        <f t="array" ref="G125">A125&amp;" "&amp;SUM(IF(A125=FinyearIm,IF(C125&lt;=QldIm,1,0),0))</f>
        <v>2018–19 74</v>
      </c>
      <c r="H125" s="56" t="str">
        <f t="array" ref="H125">A125&amp;" "&amp;SUM(IF(A125=FinyearIm,IF(D125&lt;=AustraliaIm,1,0),0))</f>
        <v>2018–19 125</v>
      </c>
      <c r="I125" s="56" t="str">
        <f t="shared" si="5"/>
        <v>MOZA</v>
      </c>
      <c r="J125" s="57">
        <f t="shared" si="6"/>
        <v>5.3555067300000001</v>
      </c>
      <c r="K125" s="57">
        <f t="shared" si="7"/>
        <v>6.5247636600000005</v>
      </c>
      <c r="L125" s="57"/>
    </row>
    <row r="126" spans="1:12" x14ac:dyDescent="0.2">
      <c r="A126" t="s">
        <v>319</v>
      </c>
      <c r="B126" t="s">
        <v>229</v>
      </c>
      <c r="C126" s="37">
        <v>0</v>
      </c>
      <c r="D126" s="37">
        <v>3274.79</v>
      </c>
      <c r="E126" s="40"/>
      <c r="F126" s="56" t="str">
        <f t="shared" si="4"/>
        <v>2018–19 MRNS</v>
      </c>
      <c r="G126" s="56" t="str">
        <f t="array" ref="G126">A126&amp;" "&amp;SUM(IF(A126=FinyearIm,IF(C126&lt;=QldIm,1,0),0))</f>
        <v>2018–19 223</v>
      </c>
      <c r="H126" s="56" t="str">
        <f t="array" ref="H126">A126&amp;" "&amp;SUM(IF(A126=FinyearIm,IF(D126&lt;=AustraliaIm,1,0),0))</f>
        <v>2018–19 223</v>
      </c>
      <c r="I126" s="56" t="str">
        <f t="shared" si="5"/>
        <v>MRNS</v>
      </c>
      <c r="J126" s="57">
        <f t="shared" si="6"/>
        <v>0</v>
      </c>
      <c r="K126" s="57">
        <f t="shared" si="7"/>
        <v>3.2747900000000001E-3</v>
      </c>
      <c r="L126" s="57"/>
    </row>
    <row r="127" spans="1:12" x14ac:dyDescent="0.2">
      <c r="A127" t="s">
        <v>319</v>
      </c>
      <c r="B127" t="s">
        <v>230</v>
      </c>
      <c r="C127" s="37">
        <v>0</v>
      </c>
      <c r="D127" s="37">
        <v>27362817.879999999</v>
      </c>
      <c r="E127" s="40"/>
      <c r="F127" s="56" t="str">
        <f t="shared" si="4"/>
        <v>2018–19 MRTN</v>
      </c>
      <c r="G127" s="56" t="str">
        <f t="array" ref="G127">A127&amp;" "&amp;SUM(IF(A127=FinyearIm,IF(C127&lt;=QldIm,1,0),0))</f>
        <v>2018–19 223</v>
      </c>
      <c r="H127" s="56" t="str">
        <f t="array" ref="H127">A127&amp;" "&amp;SUM(IF(A127=FinyearIm,IF(D127&lt;=AustraliaIm,1,0),0))</f>
        <v>2018–19 96</v>
      </c>
      <c r="I127" s="56" t="str">
        <f t="shared" si="5"/>
        <v>MRTN</v>
      </c>
      <c r="J127" s="57">
        <f t="shared" si="6"/>
        <v>0</v>
      </c>
      <c r="K127" s="57">
        <f t="shared" si="7"/>
        <v>27.362817879999998</v>
      </c>
      <c r="L127" s="57"/>
    </row>
    <row r="128" spans="1:12" x14ac:dyDescent="0.2">
      <c r="A128" t="s">
        <v>319</v>
      </c>
      <c r="B128" t="s">
        <v>335</v>
      </c>
      <c r="C128" s="37">
        <v>53315.87</v>
      </c>
      <c r="D128" s="37">
        <v>268344.71999999997</v>
      </c>
      <c r="E128" s="40"/>
      <c r="F128" s="56" t="str">
        <f t="shared" si="4"/>
        <v>2018–19 MTEN</v>
      </c>
      <c r="G128" s="56" t="str">
        <f t="array" ref="G128">A128&amp;" "&amp;SUM(IF(A128=FinyearIm,IF(C128&lt;=QldIm,1,0),0))</f>
        <v>2018–19 154</v>
      </c>
      <c r="H128" s="56" t="str">
        <f t="array" ref="H128">A128&amp;" "&amp;SUM(IF(A128=FinyearIm,IF(D128&lt;=AustraliaIm,1,0),0))</f>
        <v>2018–19 175</v>
      </c>
      <c r="I128" s="56" t="str">
        <f t="shared" si="5"/>
        <v>MTEN</v>
      </c>
      <c r="J128" s="57">
        <f t="shared" si="6"/>
        <v>5.3315870000000001E-2</v>
      </c>
      <c r="K128" s="57">
        <f t="shared" si="7"/>
        <v>0.26834471999999998</v>
      </c>
      <c r="L128" s="57"/>
    </row>
    <row r="129" spans="1:12" x14ac:dyDescent="0.2">
      <c r="A129" t="s">
        <v>319</v>
      </c>
      <c r="B129" t="s">
        <v>231</v>
      </c>
      <c r="C129" s="37">
        <v>31430560.91</v>
      </c>
      <c r="D129" s="37">
        <v>54394408.619999997</v>
      </c>
      <c r="E129" s="40"/>
      <c r="F129" s="56" t="str">
        <f t="shared" si="4"/>
        <v>2018–19 NAMI</v>
      </c>
      <c r="G129" s="56" t="str">
        <f t="array" ref="G129">A129&amp;" "&amp;SUM(IF(A129=FinyearIm,IF(C129&lt;=QldIm,1,0),0))</f>
        <v>2018–19 55</v>
      </c>
      <c r="H129" s="56" t="str">
        <f t="array" ref="H129">A129&amp;" "&amp;SUM(IF(A129=FinyearIm,IF(D129&lt;=AustraliaIm,1,0),0))</f>
        <v>2018–19 77</v>
      </c>
      <c r="I129" s="56" t="str">
        <f t="shared" si="5"/>
        <v>NAMI</v>
      </c>
      <c r="J129" s="57">
        <f t="shared" si="6"/>
        <v>31.430560910000001</v>
      </c>
      <c r="K129" s="57">
        <f t="shared" si="7"/>
        <v>54.39440862</v>
      </c>
      <c r="L129" s="57"/>
    </row>
    <row r="130" spans="1:12" x14ac:dyDescent="0.2">
      <c r="A130" t="s">
        <v>319</v>
      </c>
      <c r="B130" t="s">
        <v>232</v>
      </c>
      <c r="C130">
        <v>110854.79</v>
      </c>
      <c r="D130" s="37">
        <v>7479762.2400000002</v>
      </c>
      <c r="E130" s="40"/>
      <c r="F130" s="56" t="str">
        <f t="shared" ref="F130:F193" si="8">A130&amp;" "&amp;B130</f>
        <v>2018–19 NAUR</v>
      </c>
      <c r="G130" s="56" t="str">
        <f t="array" ref="G130">A130&amp;" "&amp;SUM(IF(A130=FinyearIm,IF(C130&lt;=QldIm,1,0),0))</f>
        <v>2018–19 137</v>
      </c>
      <c r="H130" s="56" t="str">
        <f t="array" ref="H130">A130&amp;" "&amp;SUM(IF(A130=FinyearIm,IF(D130&lt;=AustraliaIm,1,0),0))</f>
        <v>2018–19 124</v>
      </c>
      <c r="I130" s="56" t="str">
        <f t="shared" ref="I130:I193" si="9">B130</f>
        <v>NAUR</v>
      </c>
      <c r="J130" s="57">
        <f t="shared" ref="J130:J193" si="10">C130/1000000</f>
        <v>0.11085478999999999</v>
      </c>
      <c r="K130" s="57">
        <f t="shared" ref="K130:K193" si="11">D130/1000000</f>
        <v>7.4797622400000003</v>
      </c>
      <c r="L130" s="57"/>
    </row>
    <row r="131" spans="1:12" x14ac:dyDescent="0.2">
      <c r="A131" t="s">
        <v>319</v>
      </c>
      <c r="B131" t="s">
        <v>233</v>
      </c>
      <c r="C131" s="37">
        <v>3486300.01</v>
      </c>
      <c r="D131" s="37">
        <v>40823081.869999997</v>
      </c>
      <c r="E131" s="40"/>
      <c r="F131" s="56" t="str">
        <f t="shared" si="8"/>
        <v>2018–19 NCAL</v>
      </c>
      <c r="G131" s="56" t="str">
        <f t="array" ref="G131">A131&amp;" "&amp;SUM(IF(A131=FinyearIm,IF(C131&lt;=QldIm,1,0),0))</f>
        <v>2018–19 86</v>
      </c>
      <c r="H131" s="56" t="str">
        <f t="array" ref="H131">A131&amp;" "&amp;SUM(IF(A131=FinyearIm,IF(D131&lt;=AustraliaIm,1,0),0))</f>
        <v>2018–19 84</v>
      </c>
      <c r="I131" s="56" t="str">
        <f t="shared" si="9"/>
        <v>NCAL</v>
      </c>
      <c r="J131" s="57">
        <f t="shared" si="10"/>
        <v>3.4863000099999999</v>
      </c>
      <c r="K131" s="57">
        <f t="shared" si="11"/>
        <v>40.823081869999996</v>
      </c>
      <c r="L131" s="57"/>
    </row>
    <row r="132" spans="1:12" x14ac:dyDescent="0.2">
      <c r="A132" t="s">
        <v>319</v>
      </c>
      <c r="B132" t="s">
        <v>323</v>
      </c>
      <c r="C132" s="37">
        <v>1.16415321826935E-10</v>
      </c>
      <c r="D132" s="37">
        <v>5158230928.1999998</v>
      </c>
      <c r="E132" s="40"/>
      <c r="F132" s="56" t="str">
        <f t="shared" si="8"/>
        <v>2018–19 NCD</v>
      </c>
      <c r="G132" s="56" t="str">
        <f t="array" ref="G132">A132&amp;" "&amp;SUM(IF(A132=FinyearIm,IF(C132&lt;=QldIm,1,0),0))</f>
        <v>2018–19 187</v>
      </c>
      <c r="H132" s="56" t="str">
        <f t="array" ref="H132">A132&amp;" "&amp;SUM(IF(A132=FinyearIm,IF(D132&lt;=AustraliaIm,1,0),0))</f>
        <v>2018–19 14</v>
      </c>
      <c r="I132" s="56" t="str">
        <f t="shared" si="9"/>
        <v>NCD</v>
      </c>
      <c r="J132" s="57">
        <f t="shared" si="10"/>
        <v>1.1641532182693501E-16</v>
      </c>
      <c r="K132" s="57">
        <f t="shared" si="11"/>
        <v>5158.2309281999997</v>
      </c>
      <c r="L132" s="57"/>
    </row>
    <row r="133" spans="1:12" x14ac:dyDescent="0.2">
      <c r="A133" t="s">
        <v>319</v>
      </c>
      <c r="B133" t="s">
        <v>234</v>
      </c>
      <c r="C133">
        <v>542533.30000000005</v>
      </c>
      <c r="D133">
        <v>7945150.3200000003</v>
      </c>
      <c r="E133" s="40"/>
      <c r="F133" s="56" t="str">
        <f t="shared" si="8"/>
        <v>2018–19 NEPA</v>
      </c>
      <c r="G133" s="56" t="str">
        <f t="array" ref="G133">A133&amp;" "&amp;SUM(IF(A133=FinyearIm,IF(C133&lt;=QldIm,1,0),0))</f>
        <v>2018–19 111</v>
      </c>
      <c r="H133" s="56" t="str">
        <f t="array" ref="H133">A133&amp;" "&amp;SUM(IF(A133=FinyearIm,IF(D133&lt;=AustraliaIm,1,0),0))</f>
        <v>2018–19 121</v>
      </c>
      <c r="I133" s="56" t="str">
        <f t="shared" si="9"/>
        <v>NEPA</v>
      </c>
      <c r="J133" s="57">
        <f t="shared" si="10"/>
        <v>0.5425333</v>
      </c>
      <c r="K133" s="57">
        <f t="shared" si="11"/>
        <v>7.9451503200000007</v>
      </c>
      <c r="L133" s="57"/>
    </row>
    <row r="134" spans="1:12" x14ac:dyDescent="0.2">
      <c r="A134" t="s">
        <v>319</v>
      </c>
      <c r="B134" t="s">
        <v>235</v>
      </c>
      <c r="C134" s="37">
        <v>325214584.02999997</v>
      </c>
      <c r="D134" s="37">
        <v>3386752223.77</v>
      </c>
      <c r="E134" s="40"/>
      <c r="F134" s="56" t="str">
        <f t="shared" si="8"/>
        <v>2018–19 NETH</v>
      </c>
      <c r="G134" s="56" t="str">
        <f t="array" ref="G134">A134&amp;" "&amp;SUM(IF(A134=FinyearIm,IF(C134&lt;=QldIm,1,0),0))</f>
        <v>2018–19 26</v>
      </c>
      <c r="H134" s="56" t="str">
        <f t="array" ref="H134">A134&amp;" "&amp;SUM(IF(A134=FinyearIm,IF(D134&lt;=AustraliaIm,1,0),0))</f>
        <v>2018–19 21</v>
      </c>
      <c r="I134" s="56" t="str">
        <f t="shared" si="9"/>
        <v>NETH</v>
      </c>
      <c r="J134" s="57">
        <f t="shared" si="10"/>
        <v>325.21458402999997</v>
      </c>
      <c r="K134" s="57">
        <f t="shared" si="11"/>
        <v>3386.75222377</v>
      </c>
      <c r="L134" s="57"/>
    </row>
    <row r="135" spans="1:12" x14ac:dyDescent="0.2">
      <c r="A135" t="s">
        <v>319</v>
      </c>
      <c r="B135" t="s">
        <v>236</v>
      </c>
      <c r="C135">
        <v>352035253.11000001</v>
      </c>
      <c r="D135" s="37">
        <v>522791843.41000003</v>
      </c>
      <c r="E135" s="40"/>
      <c r="F135" s="56" t="str">
        <f t="shared" si="8"/>
        <v>2018–19 NGRA</v>
      </c>
      <c r="G135" s="56" t="str">
        <f t="array" ref="G135">A135&amp;" "&amp;SUM(IF(A135=FinyearIm,IF(C135&lt;=QldIm,1,0),0))</f>
        <v>2018–19 25</v>
      </c>
      <c r="H135" s="56" t="str">
        <f t="array" ref="H135">A135&amp;" "&amp;SUM(IF(A135=FinyearIm,IF(D135&lt;=AustraliaIm,1,0),0))</f>
        <v>2018–19 48</v>
      </c>
      <c r="I135" s="56" t="str">
        <f t="shared" si="9"/>
        <v>NGRA</v>
      </c>
      <c r="J135" s="57">
        <f t="shared" si="10"/>
        <v>352.03525311000004</v>
      </c>
      <c r="K135" s="57">
        <f t="shared" si="11"/>
        <v>522.79184341000007</v>
      </c>
      <c r="L135" s="57"/>
    </row>
    <row r="136" spans="1:12" x14ac:dyDescent="0.2">
      <c r="A136" t="s">
        <v>319</v>
      </c>
      <c r="B136" t="s">
        <v>237</v>
      </c>
      <c r="C136" s="37">
        <v>1606908.25</v>
      </c>
      <c r="D136" s="37">
        <v>19170173.25</v>
      </c>
      <c r="E136" s="40"/>
      <c r="F136" s="56" t="str">
        <f t="shared" si="8"/>
        <v>2018–19 NICA</v>
      </c>
      <c r="G136" s="56" t="str">
        <f t="array" ref="G136">A136&amp;" "&amp;SUM(IF(A136=FinyearIm,IF(C136&lt;=QldIm,1,0),0))</f>
        <v>2018–19 95</v>
      </c>
      <c r="H136" s="56" t="str">
        <f t="array" ref="H136">A136&amp;" "&amp;SUM(IF(A136=FinyearIm,IF(D136&lt;=AustraliaIm,1,0),0))</f>
        <v>2018–19 105</v>
      </c>
      <c r="I136" s="56" t="str">
        <f t="shared" si="9"/>
        <v>NICA</v>
      </c>
      <c r="J136" s="57">
        <f t="shared" si="10"/>
        <v>1.60690825</v>
      </c>
      <c r="K136" s="57">
        <f t="shared" si="11"/>
        <v>19.170173250000001</v>
      </c>
      <c r="L136" s="57"/>
    </row>
    <row r="137" spans="1:12" x14ac:dyDescent="0.2">
      <c r="A137" t="s">
        <v>319</v>
      </c>
      <c r="B137" t="s">
        <v>238</v>
      </c>
      <c r="C137" s="37">
        <v>634052.79</v>
      </c>
      <c r="D137" s="37">
        <v>1750536.09</v>
      </c>
      <c r="E137" s="40"/>
      <c r="F137" s="56" t="str">
        <f t="shared" si="8"/>
        <v>2018–19 NIGE</v>
      </c>
      <c r="G137" s="56" t="str">
        <f t="array" ref="G137">A137&amp;" "&amp;SUM(IF(A137=FinyearIm,IF(C137&lt;=QldIm,1,0),0))</f>
        <v>2018–19 108</v>
      </c>
      <c r="H137" s="56" t="str">
        <f t="array" ref="H137">A137&amp;" "&amp;SUM(IF(A137=FinyearIm,IF(D137&lt;=AustraliaIm,1,0),0))</f>
        <v>2018–19 149</v>
      </c>
      <c r="I137" s="56" t="str">
        <f t="shared" si="9"/>
        <v>NIGE</v>
      </c>
      <c r="J137" s="57">
        <f t="shared" si="10"/>
        <v>0.63405279000000003</v>
      </c>
      <c r="K137" s="57">
        <f t="shared" si="11"/>
        <v>1.75053609</v>
      </c>
      <c r="L137" s="57"/>
    </row>
    <row r="138" spans="1:12" x14ac:dyDescent="0.2">
      <c r="A138" t="s">
        <v>319</v>
      </c>
      <c r="B138" t="s">
        <v>239</v>
      </c>
      <c r="C138" s="37">
        <v>0</v>
      </c>
      <c r="D138" s="37">
        <v>8962.06</v>
      </c>
      <c r="E138" s="40"/>
      <c r="F138" s="56" t="str">
        <f t="shared" si="8"/>
        <v>2018–19 NIUE</v>
      </c>
      <c r="G138" s="56" t="str">
        <f t="array" ref="G138">A138&amp;" "&amp;SUM(IF(A138=FinyearIm,IF(C138&lt;=QldIm,1,0),0))</f>
        <v>2018–19 223</v>
      </c>
      <c r="H138" s="56" t="str">
        <f t="array" ref="H138">A138&amp;" "&amp;SUM(IF(A138=FinyearIm,IF(D138&lt;=AustraliaIm,1,0),0))</f>
        <v>2018–19 218</v>
      </c>
      <c r="I138" s="56" t="str">
        <f t="shared" si="9"/>
        <v>NIUE</v>
      </c>
      <c r="J138" s="57">
        <f t="shared" si="10"/>
        <v>0</v>
      </c>
      <c r="K138" s="57">
        <f t="shared" si="11"/>
        <v>8.9620599999999991E-3</v>
      </c>
      <c r="L138" s="57"/>
    </row>
    <row r="139" spans="1:12" x14ac:dyDescent="0.2">
      <c r="A139" t="s">
        <v>319</v>
      </c>
      <c r="B139" t="s">
        <v>240</v>
      </c>
      <c r="C139">
        <v>73220</v>
      </c>
      <c r="D139" s="37">
        <v>118220</v>
      </c>
      <c r="E139" s="40"/>
      <c r="F139" s="56" t="str">
        <f t="shared" si="8"/>
        <v>2018–19 NORF</v>
      </c>
      <c r="G139" s="56" t="str">
        <f t="array" ref="G139">A139&amp;" "&amp;SUM(IF(A139=FinyearIm,IF(C139&lt;=QldIm,1,0),0))</f>
        <v>2018–19 148</v>
      </c>
      <c r="H139" s="56" t="str">
        <f t="array" ref="H139">A139&amp;" "&amp;SUM(IF(A139=FinyearIm,IF(D139&lt;=AustraliaIm,1,0),0))</f>
        <v>2018–19 188</v>
      </c>
      <c r="I139" s="56" t="str">
        <f t="shared" si="9"/>
        <v>NORF</v>
      </c>
      <c r="J139" s="57">
        <f t="shared" si="10"/>
        <v>7.3219999999999993E-2</v>
      </c>
      <c r="K139" s="57">
        <f t="shared" si="11"/>
        <v>0.11822000000000001</v>
      </c>
      <c r="L139" s="57"/>
    </row>
    <row r="140" spans="1:12" x14ac:dyDescent="0.2">
      <c r="A140" t="s">
        <v>319</v>
      </c>
      <c r="B140" t="s">
        <v>241</v>
      </c>
      <c r="C140" s="37">
        <v>52522077.020000003</v>
      </c>
      <c r="D140" s="37">
        <v>569295320.29999995</v>
      </c>
      <c r="E140" s="40"/>
      <c r="F140" s="56" t="str">
        <f t="shared" si="8"/>
        <v>2018–19 NWAY</v>
      </c>
      <c r="G140" s="56" t="str">
        <f t="array" ref="G140">A140&amp;" "&amp;SUM(IF(A140=FinyearIm,IF(C140&lt;=QldIm,1,0),0))</f>
        <v>2018–19 45</v>
      </c>
      <c r="H140" s="56" t="str">
        <f t="array" ref="H140">A140&amp;" "&amp;SUM(IF(A140=FinyearIm,IF(D140&lt;=AustraliaIm,1,0),0))</f>
        <v>2018–19 47</v>
      </c>
      <c r="I140" s="56" t="str">
        <f t="shared" si="9"/>
        <v>NWAY</v>
      </c>
      <c r="J140" s="57">
        <f t="shared" si="10"/>
        <v>52.522077020000005</v>
      </c>
      <c r="K140" s="57">
        <f t="shared" si="11"/>
        <v>569.29532029999996</v>
      </c>
      <c r="L140" s="57"/>
    </row>
    <row r="141" spans="1:12" x14ac:dyDescent="0.2">
      <c r="A141" t="s">
        <v>319</v>
      </c>
      <c r="B141" t="s">
        <v>242</v>
      </c>
      <c r="C141" s="37">
        <v>1190767770.74</v>
      </c>
      <c r="D141" s="37">
        <v>7849162751.6099701</v>
      </c>
      <c r="E141" s="40"/>
      <c r="F141" s="56" t="str">
        <f t="shared" si="8"/>
        <v>2018–19 NZ</v>
      </c>
      <c r="G141" s="56" t="str">
        <f t="array" ref="G141">A141&amp;" "&amp;SUM(IF(A141=FinyearIm,IF(C141&lt;=QldIm,1,0),0))</f>
        <v>2018–19 9</v>
      </c>
      <c r="H141" s="56" t="str">
        <f t="array" ref="H141">A141&amp;" "&amp;SUM(IF(A141=FinyearIm,IF(D141&lt;=AustraliaIm,1,0),0))</f>
        <v>2018–19 9</v>
      </c>
      <c r="I141" s="56" t="str">
        <f t="shared" si="9"/>
        <v>NZ</v>
      </c>
      <c r="J141" s="57">
        <f t="shared" si="10"/>
        <v>1190.7677707400001</v>
      </c>
      <c r="K141" s="57">
        <f t="shared" si="11"/>
        <v>7849.1627516099697</v>
      </c>
      <c r="L141" s="57"/>
    </row>
    <row r="142" spans="1:12" x14ac:dyDescent="0.2">
      <c r="A142" t="s">
        <v>319</v>
      </c>
      <c r="B142" t="s">
        <v>243</v>
      </c>
      <c r="C142" s="37">
        <v>957515.64</v>
      </c>
      <c r="D142" s="37">
        <v>57175608.57</v>
      </c>
      <c r="E142" s="40"/>
      <c r="F142" s="56" t="str">
        <f t="shared" si="8"/>
        <v>2018–19 OMAN</v>
      </c>
      <c r="G142" s="56" t="str">
        <f t="array" ref="G142">A142&amp;" "&amp;SUM(IF(A142=FinyearIm,IF(C142&lt;=QldIm,1,0),0))</f>
        <v>2018–19 105</v>
      </c>
      <c r="H142" s="56" t="str">
        <f t="array" ref="H142">A142&amp;" "&amp;SUM(IF(A142=FinyearIm,IF(D142&lt;=AustraliaIm,1,0),0))</f>
        <v>2018–19 76</v>
      </c>
      <c r="I142" s="56" t="str">
        <f t="shared" si="9"/>
        <v>OMAN</v>
      </c>
      <c r="J142" s="57">
        <f t="shared" si="10"/>
        <v>0.95751564</v>
      </c>
      <c r="K142" s="57">
        <f t="shared" si="11"/>
        <v>57.175608570000001</v>
      </c>
      <c r="L142" s="57"/>
    </row>
    <row r="143" spans="1:12" x14ac:dyDescent="0.2">
      <c r="A143" t="s">
        <v>319</v>
      </c>
      <c r="B143" t="s">
        <v>244</v>
      </c>
      <c r="C143" s="37">
        <v>72158025.200000003</v>
      </c>
      <c r="D143" s="37">
        <v>340308600.83999997</v>
      </c>
      <c r="E143" s="40"/>
      <c r="F143" s="56" t="str">
        <f t="shared" si="8"/>
        <v>2018–19 PAKI</v>
      </c>
      <c r="G143" s="56" t="str">
        <f t="array" ref="G143">A143&amp;" "&amp;SUM(IF(A143=FinyearIm,IF(C143&lt;=QldIm,1,0),0))</f>
        <v>2018–19 43</v>
      </c>
      <c r="H143" s="56" t="str">
        <f t="array" ref="H143">A143&amp;" "&amp;SUM(IF(A143=FinyearIm,IF(D143&lt;=AustraliaIm,1,0),0))</f>
        <v>2018–19 54</v>
      </c>
      <c r="I143" s="56" t="str">
        <f t="shared" si="9"/>
        <v>PAKI</v>
      </c>
      <c r="J143" s="57">
        <f t="shared" si="10"/>
        <v>72.158025199999997</v>
      </c>
      <c r="K143" s="57">
        <f t="shared" si="11"/>
        <v>340.30860084</v>
      </c>
      <c r="L143" s="57"/>
    </row>
    <row r="144" spans="1:12" x14ac:dyDescent="0.2">
      <c r="A144" t="s">
        <v>319</v>
      </c>
      <c r="B144" t="s">
        <v>245</v>
      </c>
      <c r="C144" s="37">
        <v>85606.93</v>
      </c>
      <c r="D144" s="37">
        <v>190005.57</v>
      </c>
      <c r="E144" s="40"/>
      <c r="F144" s="56" t="str">
        <f t="shared" si="8"/>
        <v>2018–19 PALU</v>
      </c>
      <c r="G144" s="56" t="str">
        <f t="array" ref="G144">A144&amp;" "&amp;SUM(IF(A144=FinyearIm,IF(C144&lt;=QldIm,1,0),0))</f>
        <v>2018–19 142</v>
      </c>
      <c r="H144" s="56" t="str">
        <f t="array" ref="H144">A144&amp;" "&amp;SUM(IF(A144=FinyearIm,IF(D144&lt;=AustraliaIm,1,0),0))</f>
        <v>2018–19 180</v>
      </c>
      <c r="I144" s="56" t="str">
        <f t="shared" si="9"/>
        <v>PALU</v>
      </c>
      <c r="J144" s="57">
        <f t="shared" si="10"/>
        <v>8.5606929999999998E-2</v>
      </c>
      <c r="K144" s="57">
        <f t="shared" si="11"/>
        <v>0.19000557000000001</v>
      </c>
      <c r="L144" s="57"/>
    </row>
    <row r="145" spans="1:12" x14ac:dyDescent="0.2">
      <c r="A145" t="s">
        <v>319</v>
      </c>
      <c r="B145" t="s">
        <v>246</v>
      </c>
      <c r="C145" s="37">
        <v>44374511.560000002</v>
      </c>
      <c r="D145" s="37">
        <v>268529746.68000001</v>
      </c>
      <c r="E145" s="40"/>
      <c r="F145" s="56" t="str">
        <f t="shared" si="8"/>
        <v>2018–19 PERU</v>
      </c>
      <c r="G145" s="56" t="str">
        <f t="array" ref="G145">A145&amp;" "&amp;SUM(IF(A145=FinyearIm,IF(C145&lt;=QldIm,1,0),0))</f>
        <v>2018–19 49</v>
      </c>
      <c r="H145" s="56" t="str">
        <f t="array" ref="H145">A145&amp;" "&amp;SUM(IF(A145=FinyearIm,IF(D145&lt;=AustraliaIm,1,0),0))</f>
        <v>2018–19 59</v>
      </c>
      <c r="I145" s="56" t="str">
        <f t="shared" si="9"/>
        <v>PERU</v>
      </c>
      <c r="J145" s="57">
        <f t="shared" si="10"/>
        <v>44.374511560000002</v>
      </c>
      <c r="K145" s="57">
        <f t="shared" si="11"/>
        <v>268.52974668000002</v>
      </c>
      <c r="L145" s="57"/>
    </row>
    <row r="146" spans="1:12" x14ac:dyDescent="0.2">
      <c r="A146" t="s">
        <v>319</v>
      </c>
      <c r="B146" t="s">
        <v>247</v>
      </c>
      <c r="C146" s="37">
        <v>81140502.370000005</v>
      </c>
      <c r="D146" s="37">
        <v>739677237.28000104</v>
      </c>
      <c r="E146" s="40"/>
      <c r="F146" s="56" t="str">
        <f t="shared" si="8"/>
        <v>2018–19 PHIL</v>
      </c>
      <c r="G146" s="56" t="str">
        <f t="array" ref="G146">A146&amp;" "&amp;SUM(IF(A146=FinyearIm,IF(C146&lt;=QldIm,1,0),0))</f>
        <v>2018–19 42</v>
      </c>
      <c r="H146" s="56" t="str">
        <f t="array" ref="H146">A146&amp;" "&amp;SUM(IF(A146=FinyearIm,IF(D146&lt;=AustraliaIm,1,0),0))</f>
        <v>2018–19 42</v>
      </c>
      <c r="I146" s="56" t="str">
        <f t="shared" si="9"/>
        <v>PHIL</v>
      </c>
      <c r="J146" s="57">
        <f t="shared" si="10"/>
        <v>81.140502370000007</v>
      </c>
      <c r="K146" s="57">
        <f t="shared" si="11"/>
        <v>739.67723728000101</v>
      </c>
      <c r="L146" s="57"/>
    </row>
    <row r="147" spans="1:12" x14ac:dyDescent="0.2">
      <c r="A147" t="s">
        <v>319</v>
      </c>
      <c r="B147" t="s">
        <v>248</v>
      </c>
      <c r="C147" s="37">
        <v>0</v>
      </c>
      <c r="D147" s="37">
        <v>99913.19</v>
      </c>
      <c r="E147" s="40"/>
      <c r="F147" s="56" t="str">
        <f t="shared" si="8"/>
        <v>2018–19 PITC</v>
      </c>
      <c r="G147" s="56" t="str">
        <f t="array" ref="G147">A147&amp;" "&amp;SUM(IF(A147=FinyearIm,IF(C147&lt;=QldIm,1,0),0))</f>
        <v>2018–19 223</v>
      </c>
      <c r="H147" s="56" t="str">
        <f t="array" ref="H147">A147&amp;" "&amp;SUM(IF(A147=FinyearIm,IF(D147&lt;=AustraliaIm,1,0),0))</f>
        <v>2018–19 190</v>
      </c>
      <c r="I147" s="56" t="str">
        <f t="shared" si="9"/>
        <v>PITC</v>
      </c>
      <c r="J147" s="57">
        <f t="shared" si="10"/>
        <v>0</v>
      </c>
      <c r="K147" s="57">
        <f t="shared" si="11"/>
        <v>9.9913189999999999E-2</v>
      </c>
      <c r="L147" s="57"/>
    </row>
    <row r="148" spans="1:12" x14ac:dyDescent="0.2">
      <c r="A148" t="s">
        <v>319</v>
      </c>
      <c r="B148" t="s">
        <v>249</v>
      </c>
      <c r="C148" s="37">
        <v>350875.3</v>
      </c>
      <c r="D148" s="37">
        <v>1585601.54</v>
      </c>
      <c r="E148" s="40"/>
      <c r="F148" s="56" t="str">
        <f t="shared" si="8"/>
        <v>2018–19 PLYN</v>
      </c>
      <c r="G148" s="56" t="str">
        <f t="array" ref="G148">A148&amp;" "&amp;SUM(IF(A148=FinyearIm,IF(C148&lt;=QldIm,1,0),0))</f>
        <v>2018–19 118</v>
      </c>
      <c r="H148" s="56" t="str">
        <f t="array" ref="H148">A148&amp;" "&amp;SUM(IF(A148=FinyearIm,IF(D148&lt;=AustraliaIm,1,0),0))</f>
        <v>2018–19 152</v>
      </c>
      <c r="I148" s="56" t="str">
        <f t="shared" si="9"/>
        <v>PLYN</v>
      </c>
      <c r="J148" s="57">
        <f t="shared" si="10"/>
        <v>0.3508753</v>
      </c>
      <c r="K148" s="57">
        <f t="shared" si="11"/>
        <v>1.5856015400000001</v>
      </c>
      <c r="L148" s="57"/>
    </row>
    <row r="149" spans="1:12" x14ac:dyDescent="0.2">
      <c r="A149" t="s">
        <v>319</v>
      </c>
      <c r="B149" t="s">
        <v>250</v>
      </c>
      <c r="C149" s="37">
        <v>1039241631.83</v>
      </c>
      <c r="D149" s="37">
        <v>4090519305.96</v>
      </c>
      <c r="E149" s="40"/>
      <c r="F149" s="56" t="str">
        <f t="shared" si="8"/>
        <v>2018–19 PNG</v>
      </c>
      <c r="G149" s="56" t="str">
        <f t="array" ref="G149">A149&amp;" "&amp;SUM(IF(A149=FinyearIm,IF(C149&lt;=QldIm,1,0),0))</f>
        <v>2018–19 11</v>
      </c>
      <c r="H149" s="56" t="str">
        <f t="array" ref="H149">A149&amp;" "&amp;SUM(IF(A149=FinyearIm,IF(D149&lt;=AustraliaIm,1,0),0))</f>
        <v>2018–19 18</v>
      </c>
      <c r="I149" s="56" t="str">
        <f t="shared" si="9"/>
        <v>PNG</v>
      </c>
      <c r="J149" s="57">
        <f t="shared" si="10"/>
        <v>1039.24163183</v>
      </c>
      <c r="K149" s="57">
        <f t="shared" si="11"/>
        <v>4090.5193059600001</v>
      </c>
      <c r="L149" s="57"/>
    </row>
    <row r="150" spans="1:12" x14ac:dyDescent="0.2">
      <c r="A150" t="s">
        <v>319</v>
      </c>
      <c r="B150" t="s">
        <v>251</v>
      </c>
      <c r="C150" s="37">
        <v>3102460.47</v>
      </c>
      <c r="D150" s="37">
        <v>16887430.879999999</v>
      </c>
      <c r="E150" s="40"/>
      <c r="F150" s="56" t="str">
        <f t="shared" si="8"/>
        <v>2018–19 PNMA</v>
      </c>
      <c r="G150" s="56" t="str">
        <f t="array" ref="G150">A150&amp;" "&amp;SUM(IF(A150=FinyearIm,IF(C150&lt;=QldIm,1,0),0))</f>
        <v>2018–19 87</v>
      </c>
      <c r="H150" s="56" t="str">
        <f t="array" ref="H150">A150&amp;" "&amp;SUM(IF(A150=FinyearIm,IF(D150&lt;=AustraliaIm,1,0),0))</f>
        <v>2018–19 109</v>
      </c>
      <c r="I150" s="56" t="str">
        <f t="shared" si="9"/>
        <v>PNMA</v>
      </c>
      <c r="J150" s="57">
        <f t="shared" si="10"/>
        <v>3.10246047</v>
      </c>
      <c r="K150" s="57">
        <f t="shared" si="11"/>
        <v>16.88743088</v>
      </c>
      <c r="L150" s="57"/>
    </row>
    <row r="151" spans="1:12" x14ac:dyDescent="0.2">
      <c r="A151" t="s">
        <v>319</v>
      </c>
      <c r="B151" t="s">
        <v>252</v>
      </c>
      <c r="C151" s="37">
        <v>127360762.25</v>
      </c>
      <c r="D151" s="37">
        <v>1020704506.15</v>
      </c>
      <c r="E151" s="40"/>
      <c r="F151" s="56" t="str">
        <f t="shared" si="8"/>
        <v>2018–19 POLA</v>
      </c>
      <c r="G151" s="56" t="str">
        <f t="array" ref="G151">A151&amp;" "&amp;SUM(IF(A151=FinyearIm,IF(C151&lt;=QldIm,1,0),0))</f>
        <v>2018–19 38</v>
      </c>
      <c r="H151" s="56" t="str">
        <f t="array" ref="H151">A151&amp;" "&amp;SUM(IF(A151=FinyearIm,IF(D151&lt;=AustraliaIm,1,0),0))</f>
        <v>2018–19 34</v>
      </c>
      <c r="I151" s="56" t="str">
        <f t="shared" si="9"/>
        <v>POLA</v>
      </c>
      <c r="J151" s="57">
        <f t="shared" si="10"/>
        <v>127.36076224999999</v>
      </c>
      <c r="K151" s="57">
        <f t="shared" si="11"/>
        <v>1020.7045061499999</v>
      </c>
      <c r="L151" s="57"/>
    </row>
    <row r="152" spans="1:12" x14ac:dyDescent="0.2">
      <c r="A152" t="s">
        <v>319</v>
      </c>
      <c r="B152" t="s">
        <v>253</v>
      </c>
      <c r="C152" s="37">
        <v>32507964.899999999</v>
      </c>
      <c r="D152" s="37">
        <v>303437323.80000001</v>
      </c>
      <c r="E152" s="40"/>
      <c r="F152" s="56" t="str">
        <f t="shared" si="8"/>
        <v>2018–19 PORT</v>
      </c>
      <c r="G152" s="56" t="str">
        <f t="array" ref="G152">A152&amp;" "&amp;SUM(IF(A152=FinyearIm,IF(C152&lt;=QldIm,1,0),0))</f>
        <v>2018–19 53</v>
      </c>
      <c r="H152" s="56" t="str">
        <f t="array" ref="H152">A152&amp;" "&amp;SUM(IF(A152=FinyearIm,IF(D152&lt;=AustraliaIm,1,0),0))</f>
        <v>2018–19 56</v>
      </c>
      <c r="I152" s="56" t="str">
        <f t="shared" si="9"/>
        <v>PORT</v>
      </c>
      <c r="J152" s="57">
        <f t="shared" si="10"/>
        <v>32.507964899999997</v>
      </c>
      <c r="K152" s="57">
        <f t="shared" si="11"/>
        <v>303.4373238</v>
      </c>
      <c r="L152" s="57"/>
    </row>
    <row r="153" spans="1:12" x14ac:dyDescent="0.2">
      <c r="A153" t="s">
        <v>319</v>
      </c>
      <c r="B153" t="s">
        <v>254</v>
      </c>
      <c r="C153" s="37">
        <v>228713.13</v>
      </c>
      <c r="D153" s="37">
        <v>6238932.8099999996</v>
      </c>
      <c r="E153" s="40"/>
      <c r="F153" s="56" t="str">
        <f t="shared" si="8"/>
        <v>2018–19 PRGY</v>
      </c>
      <c r="G153" s="56" t="str">
        <f t="array" ref="G153">A153&amp;" "&amp;SUM(IF(A153=FinyearIm,IF(C153&lt;=QldIm,1,0),0))</f>
        <v>2018–19 126</v>
      </c>
      <c r="H153" s="56" t="str">
        <f t="array" ref="H153">A153&amp;" "&amp;SUM(IF(A153=FinyearIm,IF(D153&lt;=AustraliaIm,1,0),0))</f>
        <v>2018–19 126</v>
      </c>
      <c r="I153" s="56" t="str">
        <f t="shared" si="9"/>
        <v>PRGY</v>
      </c>
      <c r="J153" s="57">
        <f t="shared" si="10"/>
        <v>0.22871313000000001</v>
      </c>
      <c r="K153" s="57">
        <f t="shared" si="11"/>
        <v>6.2389328099999997</v>
      </c>
      <c r="L153" s="57"/>
    </row>
    <row r="154" spans="1:12" x14ac:dyDescent="0.2">
      <c r="A154" t="s">
        <v>319</v>
      </c>
      <c r="B154" t="s">
        <v>255</v>
      </c>
      <c r="C154">
        <v>1237441.79</v>
      </c>
      <c r="D154" s="37">
        <v>27530100.870000001</v>
      </c>
      <c r="E154" s="40"/>
      <c r="F154" s="56" t="str">
        <f t="shared" si="8"/>
        <v>2018–19 PSIA</v>
      </c>
      <c r="G154" s="56" t="str">
        <f t="array" ref="G154">A154&amp;" "&amp;SUM(IF(A154=FinyearIm,IF(C154&lt;=QldIm,1,0),0))</f>
        <v>2018–19 97</v>
      </c>
      <c r="H154" s="56" t="str">
        <f t="array" ref="H154">A154&amp;" "&amp;SUM(IF(A154=FinyearIm,IF(D154&lt;=AustraliaIm,1,0),0))</f>
        <v>2018–19 94</v>
      </c>
      <c r="I154" s="56" t="str">
        <f t="shared" si="9"/>
        <v>PSIA</v>
      </c>
      <c r="J154" s="57">
        <f t="shared" si="10"/>
        <v>1.2374417900000001</v>
      </c>
      <c r="K154" s="57">
        <f t="shared" si="11"/>
        <v>27.530100870000002</v>
      </c>
      <c r="L154" s="57"/>
    </row>
    <row r="155" spans="1:12" x14ac:dyDescent="0.2">
      <c r="A155" t="s">
        <v>319</v>
      </c>
      <c r="B155" t="s">
        <v>256</v>
      </c>
      <c r="C155" s="37">
        <v>42703790.030000001</v>
      </c>
      <c r="D155" s="37">
        <v>392258499.72000003</v>
      </c>
      <c r="E155" s="40"/>
      <c r="F155" s="56" t="str">
        <f t="shared" si="8"/>
        <v>2018–19 QATA</v>
      </c>
      <c r="G155" s="56" t="str">
        <f t="array" ref="G155">A155&amp;" "&amp;SUM(IF(A155=FinyearIm,IF(C155&lt;=QldIm,1,0),0))</f>
        <v>2018–19 51</v>
      </c>
      <c r="H155" s="56" t="str">
        <f t="array" ref="H155">A155&amp;" "&amp;SUM(IF(A155=FinyearIm,IF(D155&lt;=AustraliaIm,1,0),0))</f>
        <v>2018–19 50</v>
      </c>
      <c r="I155" s="56" t="str">
        <f t="shared" si="9"/>
        <v>QATA</v>
      </c>
      <c r="J155" s="57">
        <f t="shared" si="10"/>
        <v>42.70379003</v>
      </c>
      <c r="K155" s="57">
        <f t="shared" si="11"/>
        <v>392.25849972000003</v>
      </c>
      <c r="L155" s="57"/>
    </row>
    <row r="156" spans="1:12" x14ac:dyDescent="0.2">
      <c r="A156" t="s">
        <v>319</v>
      </c>
      <c r="B156" t="s">
        <v>257</v>
      </c>
      <c r="C156" s="37">
        <v>3076.4</v>
      </c>
      <c r="D156" s="37">
        <v>173103.73</v>
      </c>
      <c r="E156" s="40"/>
      <c r="F156" s="56" t="str">
        <f t="shared" si="8"/>
        <v>2018–19 REUN</v>
      </c>
      <c r="G156" s="56" t="str">
        <f t="array" ref="G156">A156&amp;" "&amp;SUM(IF(A156=FinyearIm,IF(C156&lt;=QldIm,1,0),0))</f>
        <v>2018–19 174</v>
      </c>
      <c r="H156" s="56" t="str">
        <f t="array" ref="H156">A156&amp;" "&amp;SUM(IF(A156=FinyearIm,IF(D156&lt;=AustraliaIm,1,0),0))</f>
        <v>2018–19 182</v>
      </c>
      <c r="I156" s="56" t="str">
        <f t="shared" si="9"/>
        <v>REUN</v>
      </c>
      <c r="J156" s="57">
        <f t="shared" si="10"/>
        <v>3.0764E-3</v>
      </c>
      <c r="K156" s="57">
        <f t="shared" si="11"/>
        <v>0.17310373000000001</v>
      </c>
      <c r="L156" s="57"/>
    </row>
    <row r="157" spans="1:12" x14ac:dyDescent="0.2">
      <c r="A157" t="s">
        <v>319</v>
      </c>
      <c r="B157" t="s">
        <v>258</v>
      </c>
      <c r="C157" s="37">
        <v>2343503.96</v>
      </c>
      <c r="D157" s="37">
        <v>374222076.13999999</v>
      </c>
      <c r="E157" s="40"/>
      <c r="F157" s="56" t="str">
        <f t="shared" si="8"/>
        <v>2018–19 RICO</v>
      </c>
      <c r="G157" s="56" t="str">
        <f t="array" ref="G157">A157&amp;" "&amp;SUM(IF(A157=FinyearIm,IF(C157&lt;=QldIm,1,0),0))</f>
        <v>2018–19 90</v>
      </c>
      <c r="H157" s="56" t="str">
        <f t="array" ref="H157">A157&amp;" "&amp;SUM(IF(A157=FinyearIm,IF(D157&lt;=AustraliaIm,1,0),0))</f>
        <v>2018–19 51</v>
      </c>
      <c r="I157" s="56" t="str">
        <f t="shared" si="9"/>
        <v>RICO</v>
      </c>
      <c r="J157" s="57">
        <f t="shared" si="10"/>
        <v>2.3435039600000001</v>
      </c>
      <c r="K157" s="57">
        <f t="shared" si="11"/>
        <v>374.22207614000001</v>
      </c>
      <c r="L157" s="57"/>
    </row>
    <row r="158" spans="1:12" x14ac:dyDescent="0.2">
      <c r="A158" t="s">
        <v>319</v>
      </c>
      <c r="B158" t="s">
        <v>259</v>
      </c>
      <c r="C158" s="37">
        <v>3155746338.3600001</v>
      </c>
      <c r="D158" s="37">
        <v>12291540755.360001</v>
      </c>
      <c r="E158" s="40"/>
      <c r="F158" s="56" t="str">
        <f t="shared" si="8"/>
        <v>2018–19 RKOR</v>
      </c>
      <c r="G158" s="56" t="str">
        <f t="array" ref="G158">A158&amp;" "&amp;SUM(IF(A158=FinyearIm,IF(C158&lt;=QldIm,1,0),0))</f>
        <v>2018–19 4</v>
      </c>
      <c r="H158" s="56" t="str">
        <f t="array" ref="H158">A158&amp;" "&amp;SUM(IF(A158=FinyearIm,IF(D158&lt;=AustraliaIm,1,0),0))</f>
        <v>2018–19 7</v>
      </c>
      <c r="I158" s="56" t="str">
        <f t="shared" si="9"/>
        <v>RKOR</v>
      </c>
      <c r="J158" s="57">
        <f t="shared" si="10"/>
        <v>3155.7463383600002</v>
      </c>
      <c r="K158" s="57">
        <f t="shared" si="11"/>
        <v>12291.54075536</v>
      </c>
      <c r="L158" s="57"/>
    </row>
    <row r="159" spans="1:12" x14ac:dyDescent="0.2">
      <c r="A159" t="s">
        <v>319</v>
      </c>
      <c r="B159" t="s">
        <v>260</v>
      </c>
      <c r="C159" s="37">
        <v>27537436.940000001</v>
      </c>
      <c r="D159" s="37">
        <v>218362081.16999999</v>
      </c>
      <c r="E159" s="40"/>
      <c r="F159" s="56" t="str">
        <f t="shared" si="8"/>
        <v>2018–19 ROUM</v>
      </c>
      <c r="G159" s="56" t="str">
        <f t="array" ref="G159">A159&amp;" "&amp;SUM(IF(A159=FinyearIm,IF(C159&lt;=QldIm,1,0),0))</f>
        <v>2018–19 58</v>
      </c>
      <c r="H159" s="56" t="str">
        <f t="array" ref="H159">A159&amp;" "&amp;SUM(IF(A159=FinyearIm,IF(D159&lt;=AustraliaIm,1,0),0))</f>
        <v>2018–19 63</v>
      </c>
      <c r="I159" s="56" t="str">
        <f t="shared" si="9"/>
        <v>ROUM</v>
      </c>
      <c r="J159" s="57">
        <f t="shared" si="10"/>
        <v>27.537436940000003</v>
      </c>
      <c r="K159" s="57">
        <f t="shared" si="11"/>
        <v>218.36208116999998</v>
      </c>
      <c r="L159" s="57"/>
    </row>
    <row r="160" spans="1:12" x14ac:dyDescent="0.2">
      <c r="A160" t="s">
        <v>319</v>
      </c>
      <c r="B160" t="s">
        <v>261</v>
      </c>
      <c r="C160" s="37">
        <v>29302276.800000001</v>
      </c>
      <c r="D160" s="37">
        <v>342374843.10000002</v>
      </c>
      <c r="E160" s="40"/>
      <c r="F160" s="56" t="str">
        <f t="shared" si="8"/>
        <v>2018–19 RUSS</v>
      </c>
      <c r="G160" s="56" t="str">
        <f t="array" ref="G160">A160&amp;" "&amp;SUM(IF(A160=FinyearIm,IF(C160&lt;=QldIm,1,0),0))</f>
        <v>2018–19 57</v>
      </c>
      <c r="H160" s="56" t="str">
        <f t="array" ref="H160">A160&amp;" "&amp;SUM(IF(A160=FinyearIm,IF(D160&lt;=AustraliaIm,1,0),0))</f>
        <v>2018–19 53</v>
      </c>
      <c r="I160" s="56" t="str">
        <f t="shared" si="9"/>
        <v>RUSS</v>
      </c>
      <c r="J160" s="57">
        <f t="shared" si="10"/>
        <v>29.302276800000001</v>
      </c>
      <c r="K160" s="57">
        <f t="shared" si="11"/>
        <v>342.37484310000002</v>
      </c>
      <c r="L160" s="57"/>
    </row>
    <row r="161" spans="1:12" x14ac:dyDescent="0.2">
      <c r="A161" t="s">
        <v>319</v>
      </c>
      <c r="B161" t="s">
        <v>324</v>
      </c>
      <c r="C161" s="37">
        <v>43321.440000000002</v>
      </c>
      <c r="D161" s="37">
        <v>1341086.02</v>
      </c>
      <c r="E161" s="40"/>
      <c r="F161" s="56" t="str">
        <f t="shared" si="8"/>
        <v>2018–19 RWAN</v>
      </c>
      <c r="G161" s="56" t="str">
        <f t="array" ref="G161">A161&amp;" "&amp;SUM(IF(A161=FinyearIm,IF(C161&lt;=QldIm,1,0),0))</f>
        <v>2018–19 156</v>
      </c>
      <c r="H161" s="56" t="str">
        <f t="array" ref="H161">A161&amp;" "&amp;SUM(IF(A161=FinyearIm,IF(D161&lt;=AustraliaIm,1,0),0))</f>
        <v>2018–19 156</v>
      </c>
      <c r="I161" s="56" t="str">
        <f t="shared" si="9"/>
        <v>RWAN</v>
      </c>
      <c r="J161" s="57">
        <f t="shared" si="10"/>
        <v>4.3321440000000003E-2</v>
      </c>
      <c r="K161" s="57">
        <f t="shared" si="11"/>
        <v>1.3410860200000001</v>
      </c>
      <c r="L161" s="57"/>
    </row>
    <row r="162" spans="1:12" x14ac:dyDescent="0.2">
      <c r="A162" t="s">
        <v>319</v>
      </c>
      <c r="B162" t="s">
        <v>262</v>
      </c>
      <c r="C162" s="37">
        <v>229703422.13000101</v>
      </c>
      <c r="D162" s="37">
        <v>1171024318.9000001</v>
      </c>
      <c r="E162" s="40"/>
      <c r="F162" s="56" t="str">
        <f t="shared" si="8"/>
        <v>2018–19 SAFR</v>
      </c>
      <c r="G162" s="56" t="str">
        <f t="array" ref="G162">A162&amp;" "&amp;SUM(IF(A162=FinyearIm,IF(C162&lt;=QldIm,1,0),0))</f>
        <v>2018–19 27</v>
      </c>
      <c r="H162" s="56" t="str">
        <f t="array" ref="H162">A162&amp;" "&amp;SUM(IF(A162=FinyearIm,IF(D162&lt;=AustraliaIm,1,0),0))</f>
        <v>2018–19 31</v>
      </c>
      <c r="I162" s="56" t="str">
        <f t="shared" si="9"/>
        <v>SAFR</v>
      </c>
      <c r="J162" s="57">
        <f t="shared" si="10"/>
        <v>229.703422130001</v>
      </c>
      <c r="K162" s="57">
        <f t="shared" si="11"/>
        <v>1171.0243189</v>
      </c>
      <c r="L162" s="57"/>
    </row>
    <row r="163" spans="1:12" x14ac:dyDescent="0.2">
      <c r="A163" t="s">
        <v>319</v>
      </c>
      <c r="B163" t="s">
        <v>263</v>
      </c>
      <c r="C163" s="37">
        <v>1112497.32</v>
      </c>
      <c r="D163" s="37">
        <v>11449468.390000001</v>
      </c>
      <c r="E163" s="40"/>
      <c r="F163" s="56" t="str">
        <f t="shared" si="8"/>
        <v>2018–19 SALV</v>
      </c>
      <c r="G163" s="56" t="str">
        <f t="array" ref="G163">A163&amp;" "&amp;SUM(IF(A163=FinyearIm,IF(C163&lt;=QldIm,1,0),0))</f>
        <v>2018–19 101</v>
      </c>
      <c r="H163" s="56" t="str">
        <f t="array" ref="H163">A163&amp;" "&amp;SUM(IF(A163=FinyearIm,IF(D163&lt;=AustraliaIm,1,0),0))</f>
        <v>2018–19 116</v>
      </c>
      <c r="I163" s="56" t="str">
        <f t="shared" si="9"/>
        <v>SALV</v>
      </c>
      <c r="J163" s="57">
        <f t="shared" si="10"/>
        <v>1.1124973200000001</v>
      </c>
      <c r="K163" s="57">
        <f t="shared" si="11"/>
        <v>11.44946839</v>
      </c>
      <c r="L163" s="57"/>
    </row>
    <row r="164" spans="1:12" x14ac:dyDescent="0.2">
      <c r="A164" t="s">
        <v>319</v>
      </c>
      <c r="B164" t="s">
        <v>264</v>
      </c>
      <c r="C164" s="37">
        <v>4871871.34</v>
      </c>
      <c r="D164" s="37">
        <v>12178492.800000001</v>
      </c>
      <c r="E164" s="40"/>
      <c r="F164" s="56" t="str">
        <f t="shared" si="8"/>
        <v>2018–19 SAMO</v>
      </c>
      <c r="G164" s="56" t="str">
        <f t="array" ref="G164">A164&amp;" "&amp;SUM(IF(A164=FinyearIm,IF(C164&lt;=QldIm,1,0),0))</f>
        <v>2018–19 76</v>
      </c>
      <c r="H164" s="56" t="str">
        <f t="array" ref="H164">A164&amp;" "&amp;SUM(IF(A164=FinyearIm,IF(D164&lt;=AustraliaIm,1,0),0))</f>
        <v>2018–19 114</v>
      </c>
      <c r="I164" s="56" t="str">
        <f t="shared" si="9"/>
        <v>SAMO</v>
      </c>
      <c r="J164" s="57">
        <f t="shared" si="10"/>
        <v>4.8718713400000002</v>
      </c>
      <c r="K164" s="57">
        <f t="shared" si="11"/>
        <v>12.178492800000001</v>
      </c>
      <c r="L164" s="57"/>
    </row>
    <row r="165" spans="1:12" x14ac:dyDescent="0.2">
      <c r="A165" t="s">
        <v>319</v>
      </c>
      <c r="B165" t="s">
        <v>354</v>
      </c>
      <c r="C165" s="37">
        <v>2744.67</v>
      </c>
      <c r="D165" s="37">
        <v>42255.16</v>
      </c>
      <c r="E165" s="40"/>
      <c r="F165" s="56" t="str">
        <f t="shared" si="8"/>
        <v>2018–19 SAOT</v>
      </c>
      <c r="G165" s="56" t="str">
        <f t="array" ref="G165">A165&amp;" "&amp;SUM(IF(A165=FinyearIm,IF(C165&lt;=QldIm,1,0),0))</f>
        <v>2018–19 175</v>
      </c>
      <c r="H165" s="56" t="str">
        <f t="array" ref="H165">A165&amp;" "&amp;SUM(IF(A165=FinyearIm,IF(D165&lt;=AustraliaIm,1,0),0))</f>
        <v>2018–19 201</v>
      </c>
      <c r="I165" s="56" t="str">
        <f t="shared" si="9"/>
        <v>SAOT</v>
      </c>
      <c r="J165" s="57">
        <f t="shared" si="10"/>
        <v>2.7446700000000003E-3</v>
      </c>
      <c r="K165" s="57">
        <f t="shared" si="11"/>
        <v>4.2255160000000007E-2</v>
      </c>
      <c r="L165" s="57"/>
    </row>
    <row r="166" spans="1:12" x14ac:dyDescent="0.2">
      <c r="A166" t="s">
        <v>319</v>
      </c>
      <c r="B166" t="s">
        <v>265</v>
      </c>
      <c r="C166" s="37">
        <v>41605277.68</v>
      </c>
      <c r="D166" s="37">
        <v>618522340.84000003</v>
      </c>
      <c r="E166" s="40"/>
      <c r="F166" s="56" t="str">
        <f t="shared" si="8"/>
        <v>2018–19 SAUD</v>
      </c>
      <c r="G166" s="56" t="str">
        <f t="array" ref="G166">A166&amp;" "&amp;SUM(IF(A166=FinyearIm,IF(C166&lt;=QldIm,1,0),0))</f>
        <v>2018–19 52</v>
      </c>
      <c r="H166" s="56" t="str">
        <f t="array" ref="H166">A166&amp;" "&amp;SUM(IF(A166=FinyearIm,IF(D166&lt;=AustraliaIm,1,0),0))</f>
        <v>2018–19 44</v>
      </c>
      <c r="I166" s="56" t="str">
        <f t="shared" si="9"/>
        <v>SAUD</v>
      </c>
      <c r="J166" s="57">
        <f t="shared" si="10"/>
        <v>41.60527768</v>
      </c>
      <c r="K166" s="57">
        <f t="shared" si="11"/>
        <v>618.52234084000008</v>
      </c>
      <c r="L166" s="57"/>
    </row>
    <row r="167" spans="1:12" x14ac:dyDescent="0.2">
      <c r="A167" t="s">
        <v>319</v>
      </c>
      <c r="B167" t="s">
        <v>266</v>
      </c>
      <c r="C167" s="37">
        <v>4180.5</v>
      </c>
      <c r="D167" s="37">
        <v>2610505.33</v>
      </c>
      <c r="E167" s="40"/>
      <c r="F167" s="56" t="str">
        <f t="shared" si="8"/>
        <v>2018–19 SENE</v>
      </c>
      <c r="G167" s="56" t="str">
        <f t="array" ref="G167">A167&amp;" "&amp;SUM(IF(A167=FinyearIm,IF(C167&lt;=QldIm,1,0),0))</f>
        <v>2018–19 172</v>
      </c>
      <c r="H167" s="56" t="str">
        <f t="array" ref="H167">A167&amp;" "&amp;SUM(IF(A167=FinyearIm,IF(D167&lt;=AustraliaIm,1,0),0))</f>
        <v>2018–19 137</v>
      </c>
      <c r="I167" s="56" t="str">
        <f t="shared" si="9"/>
        <v>SENE</v>
      </c>
      <c r="J167" s="57">
        <f t="shared" si="10"/>
        <v>4.1805000000000002E-3</v>
      </c>
      <c r="K167" s="57">
        <f t="shared" si="11"/>
        <v>2.6105053300000001</v>
      </c>
      <c r="L167" s="57"/>
    </row>
    <row r="168" spans="1:12" x14ac:dyDescent="0.2">
      <c r="A168" t="s">
        <v>319</v>
      </c>
      <c r="B168" t="s">
        <v>267</v>
      </c>
      <c r="C168" s="37">
        <v>2365730.91</v>
      </c>
      <c r="D168" s="37">
        <v>33514640.280000001</v>
      </c>
      <c r="E168" s="40"/>
      <c r="F168" s="56" t="str">
        <f t="shared" si="8"/>
        <v>2018–19 SERB</v>
      </c>
      <c r="G168" s="56" t="str">
        <f t="array" ref="G168">A168&amp;" "&amp;SUM(IF(A168=FinyearIm,IF(C168&lt;=QldIm,1,0),0))</f>
        <v>2018–19 89</v>
      </c>
      <c r="H168" s="56" t="str">
        <f t="array" ref="H168">A168&amp;" "&amp;SUM(IF(A168=FinyearIm,IF(D168&lt;=AustraliaIm,1,0),0))</f>
        <v>2018–19 88</v>
      </c>
      <c r="I168" s="56" t="str">
        <f t="shared" si="9"/>
        <v>SERB</v>
      </c>
      <c r="J168" s="57">
        <f t="shared" si="10"/>
        <v>2.3657309100000004</v>
      </c>
      <c r="K168" s="57">
        <f t="shared" si="11"/>
        <v>33.514640280000002</v>
      </c>
      <c r="L168" s="57"/>
    </row>
    <row r="169" spans="1:12" x14ac:dyDescent="0.2">
      <c r="A169" t="s">
        <v>319</v>
      </c>
      <c r="B169" t="s">
        <v>268</v>
      </c>
      <c r="C169">
        <v>83243.38</v>
      </c>
      <c r="D169" s="37">
        <v>8477289.9499999993</v>
      </c>
      <c r="E169" s="40"/>
      <c r="F169" s="56" t="str">
        <f t="shared" si="8"/>
        <v>2018–19 SEYC</v>
      </c>
      <c r="G169" s="56" t="str">
        <f t="array" ref="G169">A169&amp;" "&amp;SUM(IF(A169=FinyearIm,IF(C169&lt;=QldIm,1,0),0))</f>
        <v>2018–19 145</v>
      </c>
      <c r="H169" s="56" t="str">
        <f t="array" ref="H169">A169&amp;" "&amp;SUM(IF(A169=FinyearIm,IF(D169&lt;=AustraliaIm,1,0),0))</f>
        <v>2018–19 119</v>
      </c>
      <c r="I169" s="56" t="str">
        <f t="shared" si="9"/>
        <v>SEYC</v>
      </c>
      <c r="J169" s="57">
        <f t="shared" si="10"/>
        <v>8.3243380000000006E-2</v>
      </c>
      <c r="K169" s="57">
        <f t="shared" si="11"/>
        <v>8.4772899499999994</v>
      </c>
      <c r="L169" s="57"/>
    </row>
    <row r="170" spans="1:12" x14ac:dyDescent="0.2">
      <c r="A170" t="s">
        <v>319</v>
      </c>
      <c r="B170" t="s">
        <v>270</v>
      </c>
      <c r="C170" s="37">
        <v>1387821832.71</v>
      </c>
      <c r="D170" s="37">
        <v>10758672781.940001</v>
      </c>
      <c r="E170" s="40"/>
      <c r="F170" s="56" t="str">
        <f t="shared" si="8"/>
        <v>2018–19 SING</v>
      </c>
      <c r="G170" s="56" t="str">
        <f t="array" ref="G170">A170&amp;" "&amp;SUM(IF(A170=FinyearIm,IF(C170&lt;=QldIm,1,0),0))</f>
        <v>2018–19 8</v>
      </c>
      <c r="H170" s="56" t="str">
        <f t="array" ref="H170">A170&amp;" "&amp;SUM(IF(A170=FinyearIm,IF(D170&lt;=AustraliaIm,1,0),0))</f>
        <v>2018–19 8</v>
      </c>
      <c r="I170" s="56" t="str">
        <f t="shared" si="9"/>
        <v>SING</v>
      </c>
      <c r="J170" s="57">
        <f t="shared" si="10"/>
        <v>1387.8218327100001</v>
      </c>
      <c r="K170" s="57">
        <f t="shared" si="11"/>
        <v>10758.67278194</v>
      </c>
      <c r="L170" s="57"/>
    </row>
    <row r="171" spans="1:12" x14ac:dyDescent="0.2">
      <c r="A171" t="s">
        <v>319</v>
      </c>
      <c r="B171" t="s">
        <v>271</v>
      </c>
      <c r="C171" s="37">
        <v>239521.03</v>
      </c>
      <c r="D171" s="37">
        <v>2324245.5699999998</v>
      </c>
      <c r="E171" s="40"/>
      <c r="F171" s="56" t="str">
        <f t="shared" si="8"/>
        <v>2018–19 SLEO</v>
      </c>
      <c r="G171" s="56" t="str">
        <f t="array" ref="G171">A171&amp;" "&amp;SUM(IF(A171=FinyearIm,IF(C171&lt;=QldIm,1,0),0))</f>
        <v>2018–19 124</v>
      </c>
      <c r="H171" s="56" t="str">
        <f t="array" ref="H171">A171&amp;" "&amp;SUM(IF(A171=FinyearIm,IF(D171&lt;=AustraliaIm,1,0),0))</f>
        <v>2018–19 142</v>
      </c>
      <c r="I171" s="56" t="str">
        <f t="shared" si="9"/>
        <v>SLEO</v>
      </c>
      <c r="J171" s="57">
        <f t="shared" si="10"/>
        <v>0.23952103</v>
      </c>
      <c r="K171" s="57">
        <f t="shared" si="11"/>
        <v>2.32424557</v>
      </c>
      <c r="L171" s="57"/>
    </row>
    <row r="172" spans="1:12" x14ac:dyDescent="0.2">
      <c r="A172" t="s">
        <v>319</v>
      </c>
      <c r="B172" t="s">
        <v>272</v>
      </c>
      <c r="C172" s="37">
        <v>16197701.789999999</v>
      </c>
      <c r="D172" s="37">
        <v>158087794.03</v>
      </c>
      <c r="E172" s="40"/>
      <c r="F172" s="56" t="str">
        <f t="shared" si="8"/>
        <v>2018–19 SLOV</v>
      </c>
      <c r="G172" s="56" t="str">
        <f t="array" ref="G172">A172&amp;" "&amp;SUM(IF(A172=FinyearIm,IF(C172&lt;=QldIm,1,0),0))</f>
        <v>2018–19 64</v>
      </c>
      <c r="H172" s="56" t="str">
        <f t="array" ref="H172">A172&amp;" "&amp;SUM(IF(A172=FinyearIm,IF(D172&lt;=AustraliaIm,1,0),0))</f>
        <v>2018–19 65</v>
      </c>
      <c r="I172" s="56" t="str">
        <f t="shared" si="9"/>
        <v>SLOV</v>
      </c>
      <c r="J172" s="57">
        <f t="shared" si="10"/>
        <v>16.19770179</v>
      </c>
      <c r="K172" s="57">
        <f t="shared" si="11"/>
        <v>158.08779403</v>
      </c>
      <c r="L172" s="57"/>
    </row>
    <row r="173" spans="1:12" x14ac:dyDescent="0.2">
      <c r="A173" t="s">
        <v>319</v>
      </c>
      <c r="B173" t="s">
        <v>273</v>
      </c>
      <c r="C173" s="37">
        <v>4774036.91</v>
      </c>
      <c r="D173" s="37">
        <v>9135448.3300000001</v>
      </c>
      <c r="E173" s="40"/>
      <c r="F173" s="56" t="str">
        <f t="shared" si="8"/>
        <v>2018–19 SOLO</v>
      </c>
      <c r="G173" s="56" t="str">
        <f t="array" ref="G173">A173&amp;" "&amp;SUM(IF(A173=FinyearIm,IF(C173&lt;=QldIm,1,0),0))</f>
        <v>2018–19 77</v>
      </c>
      <c r="H173" s="56" t="str">
        <f t="array" ref="H173">A173&amp;" "&amp;SUM(IF(A173=FinyearIm,IF(D173&lt;=AustraliaIm,1,0),0))</f>
        <v>2018–19 117</v>
      </c>
      <c r="I173" s="56" t="str">
        <f t="shared" si="9"/>
        <v>SOLO</v>
      </c>
      <c r="J173" s="57">
        <f t="shared" si="10"/>
        <v>4.7740369100000004</v>
      </c>
      <c r="K173" s="57">
        <f t="shared" si="11"/>
        <v>9.1354483300000009</v>
      </c>
      <c r="L173" s="57"/>
    </row>
    <row r="174" spans="1:12" x14ac:dyDescent="0.2">
      <c r="A174" t="s">
        <v>319</v>
      </c>
      <c r="B174" t="s">
        <v>274</v>
      </c>
      <c r="C174">
        <v>0</v>
      </c>
      <c r="D174" s="37">
        <v>99415.95</v>
      </c>
      <c r="E174" s="40"/>
      <c r="F174" s="56" t="str">
        <f t="shared" si="8"/>
        <v>2018–19 SOML</v>
      </c>
      <c r="G174" s="56" t="str">
        <f t="array" ref="G174">A174&amp;" "&amp;SUM(IF(A174=FinyearIm,IF(C174&lt;=QldIm,1,0),0))</f>
        <v>2018–19 223</v>
      </c>
      <c r="H174" s="56" t="str">
        <f t="array" ref="H174">A174&amp;" "&amp;SUM(IF(A174=FinyearIm,IF(D174&lt;=AustraliaIm,1,0),0))</f>
        <v>2018–19 191</v>
      </c>
      <c r="I174" s="56" t="str">
        <f t="shared" si="9"/>
        <v>SOML</v>
      </c>
      <c r="J174" s="57">
        <f t="shared" si="10"/>
        <v>0</v>
      </c>
      <c r="K174" s="57">
        <f t="shared" si="11"/>
        <v>9.9415950000000003E-2</v>
      </c>
      <c r="L174" s="57"/>
    </row>
    <row r="175" spans="1:12" x14ac:dyDescent="0.2">
      <c r="A175" t="s">
        <v>319</v>
      </c>
      <c r="B175" t="s">
        <v>275</v>
      </c>
      <c r="C175" s="37">
        <v>392349352.25999999</v>
      </c>
      <c r="D175" s="37">
        <v>2381915602.5500002</v>
      </c>
      <c r="E175" s="40"/>
      <c r="F175" s="56" t="str">
        <f t="shared" si="8"/>
        <v>2018–19 SPAI</v>
      </c>
      <c r="G175" s="56" t="str">
        <f t="array" ref="G175">A175&amp;" "&amp;SUM(IF(A175=FinyearIm,IF(C175&lt;=QldIm,1,0),0))</f>
        <v>2018–19 23</v>
      </c>
      <c r="H175" s="56" t="str">
        <f t="array" ref="H175">A175&amp;" "&amp;SUM(IF(A175=FinyearIm,IF(D175&lt;=AustraliaIm,1,0),0))</f>
        <v>2018–19 24</v>
      </c>
      <c r="I175" s="56" t="str">
        <f t="shared" si="9"/>
        <v>SPAI</v>
      </c>
      <c r="J175" s="57">
        <f t="shared" si="10"/>
        <v>392.34935225999999</v>
      </c>
      <c r="K175" s="57">
        <f t="shared" si="11"/>
        <v>2381.9156025500001</v>
      </c>
      <c r="L175" s="57"/>
    </row>
    <row r="176" spans="1:12" x14ac:dyDescent="0.2">
      <c r="A176" t="s">
        <v>319</v>
      </c>
      <c r="B176" t="s">
        <v>276</v>
      </c>
      <c r="C176" s="37">
        <v>49788755.709999897</v>
      </c>
      <c r="D176" s="37">
        <v>267998020.49000001</v>
      </c>
      <c r="E176" s="40"/>
      <c r="F176" s="56" t="str">
        <f t="shared" si="8"/>
        <v>2018–19 SRIL</v>
      </c>
      <c r="G176" s="56" t="str">
        <f t="array" ref="G176">A176&amp;" "&amp;SUM(IF(A176=FinyearIm,IF(C176&lt;=QldIm,1,0),0))</f>
        <v>2018–19 47</v>
      </c>
      <c r="H176" s="56" t="str">
        <f t="array" ref="H176">A176&amp;" "&amp;SUM(IF(A176=FinyearIm,IF(D176&lt;=AustraliaIm,1,0),0))</f>
        <v>2018–19 60</v>
      </c>
      <c r="I176" s="56" t="str">
        <f t="shared" si="9"/>
        <v>SRIL</v>
      </c>
      <c r="J176" s="57">
        <f t="shared" si="10"/>
        <v>49.788755709999897</v>
      </c>
      <c r="K176" s="57">
        <f t="shared" si="11"/>
        <v>267.99802048999999</v>
      </c>
      <c r="L176" s="57"/>
    </row>
    <row r="177" spans="1:12" x14ac:dyDescent="0.2">
      <c r="A177" t="s">
        <v>319</v>
      </c>
      <c r="B177" t="s">
        <v>277</v>
      </c>
      <c r="C177" s="37">
        <v>20906.78</v>
      </c>
      <c r="D177" s="37">
        <v>191790.8</v>
      </c>
      <c r="E177" s="40"/>
      <c r="F177" s="56" t="str">
        <f t="shared" si="8"/>
        <v>2018–19 SRNM</v>
      </c>
      <c r="G177" s="56" t="str">
        <f t="array" ref="G177">A177&amp;" "&amp;SUM(IF(A177=FinyearIm,IF(C177&lt;=QldIm,1,0),0))</f>
        <v>2018–19 159</v>
      </c>
      <c r="H177" s="56" t="str">
        <f t="array" ref="H177">A177&amp;" "&amp;SUM(IF(A177=FinyearIm,IF(D177&lt;=AustraliaIm,1,0),0))</f>
        <v>2018–19 179</v>
      </c>
      <c r="I177" s="56" t="str">
        <f t="shared" si="9"/>
        <v>SRNM</v>
      </c>
      <c r="J177" s="57">
        <f t="shared" si="10"/>
        <v>2.090678E-2</v>
      </c>
      <c r="K177" s="57">
        <f t="shared" si="11"/>
        <v>0.19179079999999998</v>
      </c>
      <c r="L177" s="57"/>
    </row>
    <row r="178" spans="1:12" x14ac:dyDescent="0.2">
      <c r="A178" t="s">
        <v>319</v>
      </c>
      <c r="B178" t="s">
        <v>325</v>
      </c>
      <c r="C178" s="37">
        <v>0</v>
      </c>
      <c r="D178" s="37">
        <v>5765.67</v>
      </c>
      <c r="E178" s="40"/>
      <c r="F178" s="56" t="str">
        <f t="shared" si="8"/>
        <v>2018–19 SSUD</v>
      </c>
      <c r="G178" s="56" t="str">
        <f t="array" ref="G178">A178&amp;" "&amp;SUM(IF(A178=FinyearIm,IF(C178&lt;=QldIm,1,0),0))</f>
        <v>2018–19 223</v>
      </c>
      <c r="H178" s="56" t="str">
        <f t="array" ref="H178">A178&amp;" "&amp;SUM(IF(A178=FinyearIm,IF(D178&lt;=AustraliaIm,1,0),0))</f>
        <v>2018–19 219</v>
      </c>
      <c r="I178" s="56" t="str">
        <f t="shared" si="9"/>
        <v>SSUD</v>
      </c>
      <c r="J178" s="57">
        <f t="shared" si="10"/>
        <v>0</v>
      </c>
      <c r="K178" s="57">
        <f t="shared" si="11"/>
        <v>5.7656699999999996E-3</v>
      </c>
      <c r="L178" s="57"/>
    </row>
    <row r="179" spans="1:12" x14ac:dyDescent="0.2">
      <c r="A179" t="s">
        <v>319</v>
      </c>
      <c r="B179" t="s">
        <v>278</v>
      </c>
      <c r="C179" s="37">
        <v>0</v>
      </c>
      <c r="D179" s="37">
        <v>93097.42</v>
      </c>
      <c r="E179" s="40"/>
      <c r="F179" s="56" t="str">
        <f t="shared" si="8"/>
        <v>2018–19 STCN</v>
      </c>
      <c r="G179" s="56" t="str">
        <f t="array" ref="G179">A179&amp;" "&amp;SUM(IF(A179=FinyearIm,IF(C179&lt;=QldIm,1,0),0))</f>
        <v>2018–19 223</v>
      </c>
      <c r="H179" s="56" t="str">
        <f t="array" ref="H179">A179&amp;" "&amp;SUM(IF(A179=FinyearIm,IF(D179&lt;=AustraliaIm,1,0),0))</f>
        <v>2018–19 194</v>
      </c>
      <c r="I179" s="56" t="str">
        <f t="shared" si="9"/>
        <v>STCN</v>
      </c>
      <c r="J179" s="57">
        <f t="shared" si="10"/>
        <v>0</v>
      </c>
      <c r="K179" s="57">
        <f t="shared" si="11"/>
        <v>9.309742E-2</v>
      </c>
      <c r="L179" s="57"/>
    </row>
    <row r="180" spans="1:12" x14ac:dyDescent="0.2">
      <c r="A180" t="s">
        <v>319</v>
      </c>
      <c r="B180" t="s">
        <v>279</v>
      </c>
      <c r="C180" s="37">
        <v>7219.74</v>
      </c>
      <c r="D180" s="37">
        <v>1707734.18</v>
      </c>
      <c r="E180" s="40"/>
      <c r="F180" s="56" t="str">
        <f t="shared" si="8"/>
        <v>2018–19 STHE</v>
      </c>
      <c r="G180" s="56" t="str">
        <f t="array" ref="G180">A180&amp;" "&amp;SUM(IF(A180=FinyearIm,IF(C180&lt;=QldIm,1,0),0))</f>
        <v>2018–19 169</v>
      </c>
      <c r="H180" s="56" t="str">
        <f t="array" ref="H180">A180&amp;" "&amp;SUM(IF(A180=FinyearIm,IF(D180&lt;=AustraliaIm,1,0),0))</f>
        <v>2018–19 150</v>
      </c>
      <c r="I180" s="56" t="str">
        <f t="shared" si="9"/>
        <v>STHE</v>
      </c>
      <c r="J180" s="57">
        <f t="shared" si="10"/>
        <v>7.2197399999999997E-3</v>
      </c>
      <c r="K180" s="57">
        <f t="shared" si="11"/>
        <v>1.7077341799999999</v>
      </c>
      <c r="L180" s="57"/>
    </row>
    <row r="181" spans="1:12" x14ac:dyDescent="0.2">
      <c r="A181" t="s">
        <v>319</v>
      </c>
      <c r="B181" t="s">
        <v>280</v>
      </c>
      <c r="C181" s="37">
        <v>69658.399999999994</v>
      </c>
      <c r="D181" s="37">
        <v>136156.24</v>
      </c>
      <c r="E181" s="40"/>
      <c r="F181" s="56" t="str">
        <f t="shared" si="8"/>
        <v>2018–19 STLU</v>
      </c>
      <c r="G181" s="56" t="str">
        <f t="array" ref="G181">A181&amp;" "&amp;SUM(IF(A181=FinyearIm,IF(C181&lt;=QldIm,1,0),0))</f>
        <v>2018–19 152</v>
      </c>
      <c r="H181" s="56" t="str">
        <f t="array" ref="H181">A181&amp;" "&amp;SUM(IF(A181=FinyearIm,IF(D181&lt;=AustraliaIm,1,0),0))</f>
        <v>2018–19 186</v>
      </c>
      <c r="I181" s="56" t="str">
        <f t="shared" si="9"/>
        <v>STLU</v>
      </c>
      <c r="J181" s="57">
        <f t="shared" si="10"/>
        <v>6.9658399999999995E-2</v>
      </c>
      <c r="K181" s="57">
        <f t="shared" si="11"/>
        <v>0.13615623999999998</v>
      </c>
      <c r="L181" s="57"/>
    </row>
    <row r="182" spans="1:12" x14ac:dyDescent="0.2">
      <c r="A182" t="s">
        <v>319</v>
      </c>
      <c r="B182" t="s">
        <v>281</v>
      </c>
      <c r="C182" s="37">
        <v>1071.7</v>
      </c>
      <c r="D182" s="37">
        <v>397712.86</v>
      </c>
      <c r="E182" s="40"/>
      <c r="F182" s="56" t="str">
        <f t="shared" si="8"/>
        <v>2018–19 SUDN</v>
      </c>
      <c r="G182" s="56" t="str">
        <f t="array" ref="G182">A182&amp;" "&amp;SUM(IF(A182=FinyearIm,IF(C182&lt;=QldIm,1,0),0))</f>
        <v>2018–19 185</v>
      </c>
      <c r="H182" s="56" t="str">
        <f t="array" ref="H182">A182&amp;" "&amp;SUM(IF(A182=FinyearIm,IF(D182&lt;=AustraliaIm,1,0),0))</f>
        <v>2018–19 168</v>
      </c>
      <c r="I182" s="56" t="str">
        <f t="shared" si="9"/>
        <v>SUDN</v>
      </c>
      <c r="J182" s="57">
        <f t="shared" si="10"/>
        <v>1.0717000000000001E-3</v>
      </c>
      <c r="K182" s="57">
        <f t="shared" si="11"/>
        <v>0.39771286</v>
      </c>
      <c r="L182" s="57"/>
    </row>
    <row r="183" spans="1:12" x14ac:dyDescent="0.2">
      <c r="A183" t="s">
        <v>319</v>
      </c>
      <c r="B183" t="s">
        <v>282</v>
      </c>
      <c r="C183" s="37">
        <v>45382565.940000102</v>
      </c>
      <c r="D183" s="37">
        <v>335147205</v>
      </c>
      <c r="E183" s="40"/>
      <c r="F183" s="56" t="str">
        <f t="shared" si="8"/>
        <v>2018–19 SVAK</v>
      </c>
      <c r="G183" s="56" t="str">
        <f t="array" ref="G183">A183&amp;" "&amp;SUM(IF(A183=FinyearIm,IF(C183&lt;=QldIm,1,0),0))</f>
        <v>2018–19 48</v>
      </c>
      <c r="H183" s="56" t="str">
        <f t="array" ref="H183">A183&amp;" "&amp;SUM(IF(A183=FinyearIm,IF(D183&lt;=AustraliaIm,1,0),0))</f>
        <v>2018–19 55</v>
      </c>
      <c r="I183" s="56" t="str">
        <f t="shared" si="9"/>
        <v>SVAK</v>
      </c>
      <c r="J183" s="57">
        <f t="shared" si="10"/>
        <v>45.382565940000099</v>
      </c>
      <c r="K183" s="57">
        <f t="shared" si="11"/>
        <v>335.14720499999999</v>
      </c>
      <c r="L183" s="57"/>
    </row>
    <row r="184" spans="1:12" x14ac:dyDescent="0.2">
      <c r="A184" t="s">
        <v>319</v>
      </c>
      <c r="B184" t="s">
        <v>283</v>
      </c>
      <c r="C184" s="37">
        <v>459987245.66000098</v>
      </c>
      <c r="D184" s="37">
        <v>2256322553.9099998</v>
      </c>
      <c r="E184" s="40"/>
      <c r="F184" s="56" t="str">
        <f t="shared" si="8"/>
        <v>2018–19 SWED</v>
      </c>
      <c r="G184" s="56" t="str">
        <f t="array" ref="G184">A184&amp;" "&amp;SUM(IF(A184=FinyearIm,IF(C184&lt;=QldIm,1,0),0))</f>
        <v>2018–19 21</v>
      </c>
      <c r="H184" s="56" t="str">
        <f t="array" ref="H184">A184&amp;" "&amp;SUM(IF(A184=FinyearIm,IF(D184&lt;=AustraliaIm,1,0),0))</f>
        <v>2018–19 25</v>
      </c>
      <c r="I184" s="56" t="str">
        <f t="shared" si="9"/>
        <v>SWED</v>
      </c>
      <c r="J184" s="57">
        <f t="shared" si="10"/>
        <v>459.98724566000101</v>
      </c>
      <c r="K184" s="57">
        <f t="shared" si="11"/>
        <v>2256.3225539099999</v>
      </c>
      <c r="L184" s="57"/>
    </row>
    <row r="185" spans="1:12" x14ac:dyDescent="0.2">
      <c r="A185" t="s">
        <v>319</v>
      </c>
      <c r="B185" t="s">
        <v>284</v>
      </c>
      <c r="C185" s="37">
        <v>125221989.8</v>
      </c>
      <c r="D185" s="37">
        <v>3455606306.3699899</v>
      </c>
      <c r="E185" s="40"/>
      <c r="F185" s="56" t="str">
        <f t="shared" si="8"/>
        <v>2018–19 SWIT</v>
      </c>
      <c r="G185" s="56" t="str">
        <f t="array" ref="G185">A185&amp;" "&amp;SUM(IF(A185=FinyearIm,IF(C185&lt;=QldIm,1,0),0))</f>
        <v>2018–19 39</v>
      </c>
      <c r="H185" s="56" t="str">
        <f t="array" ref="H185">A185&amp;" "&amp;SUM(IF(A185=FinyearIm,IF(D185&lt;=AustraliaIm,1,0),0))</f>
        <v>2018–19 19</v>
      </c>
      <c r="I185" s="56" t="str">
        <f t="shared" si="9"/>
        <v>SWIT</v>
      </c>
      <c r="J185" s="57">
        <f t="shared" si="10"/>
        <v>125.2219898</v>
      </c>
      <c r="K185" s="57">
        <f t="shared" si="11"/>
        <v>3455.6063063699899</v>
      </c>
      <c r="L185" s="57"/>
    </row>
    <row r="186" spans="1:12" x14ac:dyDescent="0.2">
      <c r="A186" t="s">
        <v>319</v>
      </c>
      <c r="B186" t="s">
        <v>285</v>
      </c>
      <c r="C186" s="37">
        <v>219945.47</v>
      </c>
      <c r="D186" s="37">
        <v>1957054.19</v>
      </c>
      <c r="E186" s="40"/>
      <c r="F186" s="56" t="str">
        <f t="shared" si="8"/>
        <v>2018–19 SWZI</v>
      </c>
      <c r="G186" s="56" t="str">
        <f t="array" ref="G186">A186&amp;" "&amp;SUM(IF(A186=FinyearIm,IF(C186&lt;=QldIm,1,0),0))</f>
        <v>2018–19 127</v>
      </c>
      <c r="H186" s="56" t="str">
        <f t="array" ref="H186">A186&amp;" "&amp;SUM(IF(A186=FinyearIm,IF(D186&lt;=AustraliaIm,1,0),0))</f>
        <v>2018–19 146</v>
      </c>
      <c r="I186" s="56" t="str">
        <f t="shared" si="9"/>
        <v>SWZI</v>
      </c>
      <c r="J186" s="57">
        <f t="shared" si="10"/>
        <v>0.21994547</v>
      </c>
      <c r="K186" s="57">
        <f t="shared" si="11"/>
        <v>1.95705419</v>
      </c>
      <c r="L186" s="57"/>
    </row>
    <row r="187" spans="1:12" x14ac:dyDescent="0.2">
      <c r="A187" t="s">
        <v>319</v>
      </c>
      <c r="B187" t="s">
        <v>286</v>
      </c>
      <c r="C187" s="37">
        <v>0</v>
      </c>
      <c r="D187" s="37">
        <v>904852.25</v>
      </c>
      <c r="E187" s="40"/>
      <c r="F187" s="56" t="str">
        <f t="shared" si="8"/>
        <v>2018–19 SYRI</v>
      </c>
      <c r="G187" s="56" t="str">
        <f t="array" ref="G187">A187&amp;" "&amp;SUM(IF(A187=FinyearIm,IF(C187&lt;=QldIm,1,0),0))</f>
        <v>2018–19 223</v>
      </c>
      <c r="H187" s="56" t="str">
        <f t="array" ref="H187">A187&amp;" "&amp;SUM(IF(A187=FinyearIm,IF(D187&lt;=AustraliaIm,1,0),0))</f>
        <v>2018–19 160</v>
      </c>
      <c r="I187" s="56" t="str">
        <f t="shared" si="9"/>
        <v>SYRI</v>
      </c>
      <c r="J187" s="57">
        <f t="shared" si="10"/>
        <v>0</v>
      </c>
      <c r="K187" s="57">
        <f t="shared" si="11"/>
        <v>0.90485225000000002</v>
      </c>
      <c r="L187" s="57"/>
    </row>
    <row r="188" spans="1:12" x14ac:dyDescent="0.2">
      <c r="A188" t="s">
        <v>319</v>
      </c>
      <c r="B188" t="s">
        <v>287</v>
      </c>
      <c r="C188" s="37">
        <v>826296988.21000099</v>
      </c>
      <c r="D188" s="37">
        <v>5157069454.7200003</v>
      </c>
      <c r="E188" s="40"/>
      <c r="F188" s="56" t="str">
        <f t="shared" si="8"/>
        <v>2018–19 TAIW</v>
      </c>
      <c r="G188" s="56" t="str">
        <f t="array" ref="G188">A188&amp;" "&amp;SUM(IF(A188=FinyearIm,IF(C188&lt;=QldIm,1,0),0))</f>
        <v>2018–19 13</v>
      </c>
      <c r="H188" s="56" t="str">
        <f t="array" ref="H188">A188&amp;" "&amp;SUM(IF(A188=FinyearIm,IF(D188&lt;=AustraliaIm,1,0),0))</f>
        <v>2018–19 15</v>
      </c>
      <c r="I188" s="56" t="str">
        <f t="shared" si="9"/>
        <v>TAIW</v>
      </c>
      <c r="J188" s="57">
        <f t="shared" si="10"/>
        <v>826.29698821000102</v>
      </c>
      <c r="K188" s="57">
        <f t="shared" si="11"/>
        <v>5157.0694547200001</v>
      </c>
      <c r="L188" s="57"/>
    </row>
    <row r="189" spans="1:12" x14ac:dyDescent="0.2">
      <c r="A189" t="s">
        <v>319</v>
      </c>
      <c r="B189" t="s">
        <v>326</v>
      </c>
      <c r="C189" s="37">
        <v>0</v>
      </c>
      <c r="D189" s="37">
        <v>15579.13</v>
      </c>
      <c r="E189" s="40"/>
      <c r="F189" s="56" t="str">
        <f t="shared" si="8"/>
        <v>2018–19 TAJI</v>
      </c>
      <c r="G189" s="56" t="str">
        <f t="array" ref="G189">A189&amp;" "&amp;SUM(IF(A189=FinyearIm,IF(C189&lt;=QldIm,1,0),0))</f>
        <v>2018–19 223</v>
      </c>
      <c r="H189" s="56" t="str">
        <f t="array" ref="H189">A189&amp;" "&amp;SUM(IF(A189=FinyearIm,IF(D189&lt;=AustraliaIm,1,0),0))</f>
        <v>2018–19 209</v>
      </c>
      <c r="I189" s="56" t="str">
        <f t="shared" si="9"/>
        <v>TAJI</v>
      </c>
      <c r="J189" s="57">
        <f t="shared" si="10"/>
        <v>0</v>
      </c>
      <c r="K189" s="57">
        <f t="shared" si="11"/>
        <v>1.557913E-2</v>
      </c>
      <c r="L189" s="57"/>
    </row>
    <row r="190" spans="1:12" x14ac:dyDescent="0.2">
      <c r="A190" t="s">
        <v>319</v>
      </c>
      <c r="B190" t="s">
        <v>288</v>
      </c>
      <c r="C190">
        <v>1229501.46</v>
      </c>
      <c r="D190" s="37">
        <v>8257600.3399999999</v>
      </c>
      <c r="E190" s="40"/>
      <c r="F190" s="56" t="str">
        <f t="shared" si="8"/>
        <v>2018–19 TANZ</v>
      </c>
      <c r="G190" s="56" t="str">
        <f t="array" ref="G190">A190&amp;" "&amp;SUM(IF(A190=FinyearIm,IF(C190&lt;=QldIm,1,0),0))</f>
        <v>2018–19 98</v>
      </c>
      <c r="H190" s="56" t="str">
        <f t="array" ref="H190">A190&amp;" "&amp;SUM(IF(A190=FinyearIm,IF(D190&lt;=AustraliaIm,1,0),0))</f>
        <v>2018–19 120</v>
      </c>
      <c r="I190" s="56" t="str">
        <f t="shared" si="9"/>
        <v>TANZ</v>
      </c>
      <c r="J190" s="57">
        <f t="shared" si="10"/>
        <v>1.22950146</v>
      </c>
      <c r="K190" s="57">
        <f t="shared" si="11"/>
        <v>8.2576003399999998</v>
      </c>
      <c r="L190" s="57"/>
    </row>
    <row r="191" spans="1:12" x14ac:dyDescent="0.2">
      <c r="A191" t="s">
        <v>319</v>
      </c>
      <c r="B191" t="s">
        <v>289</v>
      </c>
      <c r="C191">
        <v>3064482508.2799902</v>
      </c>
      <c r="D191" s="37">
        <v>14569773307.58</v>
      </c>
      <c r="E191" s="40"/>
      <c r="F191" s="56" t="str">
        <f t="shared" si="8"/>
        <v>2018–19 THAI</v>
      </c>
      <c r="G191" s="56" t="str">
        <f t="array" ref="G191">A191&amp;" "&amp;SUM(IF(A191=FinyearIm,IF(C191&lt;=QldIm,1,0),0))</f>
        <v>2018–19 5</v>
      </c>
      <c r="H191" s="56" t="str">
        <f t="array" ref="H191">A191&amp;" "&amp;SUM(IF(A191=FinyearIm,IF(D191&lt;=AustraliaIm,1,0),0))</f>
        <v>2018–19 5</v>
      </c>
      <c r="I191" s="56" t="str">
        <f t="shared" si="9"/>
        <v>THAI</v>
      </c>
      <c r="J191" s="57">
        <f t="shared" si="10"/>
        <v>3064.4825082799903</v>
      </c>
      <c r="K191" s="57">
        <f t="shared" si="11"/>
        <v>14569.773307580001</v>
      </c>
      <c r="L191" s="57"/>
    </row>
    <row r="192" spans="1:12" x14ac:dyDescent="0.2">
      <c r="A192" t="s">
        <v>319</v>
      </c>
      <c r="B192" t="s">
        <v>290</v>
      </c>
      <c r="C192" s="37">
        <v>441065.12</v>
      </c>
      <c r="D192" s="37">
        <v>2516006.75</v>
      </c>
      <c r="E192" s="40"/>
      <c r="F192" s="56" t="str">
        <f t="shared" si="8"/>
        <v>2018–19 TNGA</v>
      </c>
      <c r="G192" s="56" t="str">
        <f t="array" ref="G192">A192&amp;" "&amp;SUM(IF(A192=FinyearIm,IF(C192&lt;=QldIm,1,0),0))</f>
        <v>2018–19 113</v>
      </c>
      <c r="H192" s="56" t="str">
        <f t="array" ref="H192">A192&amp;" "&amp;SUM(IF(A192=FinyearIm,IF(D192&lt;=AustraliaIm,1,0),0))</f>
        <v>2018–19 139</v>
      </c>
      <c r="I192" s="56" t="str">
        <f t="shared" si="9"/>
        <v>TNGA</v>
      </c>
      <c r="J192" s="57">
        <f t="shared" si="10"/>
        <v>0.44106511999999998</v>
      </c>
      <c r="K192" s="57">
        <f t="shared" si="11"/>
        <v>2.5160067499999998</v>
      </c>
      <c r="L192" s="57"/>
    </row>
    <row r="193" spans="1:12" x14ac:dyDescent="0.2">
      <c r="A193" t="s">
        <v>319</v>
      </c>
      <c r="B193" t="s">
        <v>291</v>
      </c>
      <c r="C193" s="37">
        <v>2061.6</v>
      </c>
      <c r="D193" s="37">
        <v>18347413.98</v>
      </c>
      <c r="E193" s="40"/>
      <c r="F193" s="56" t="str">
        <f t="shared" si="8"/>
        <v>2018–19 TOGO</v>
      </c>
      <c r="G193" s="56" t="str">
        <f t="array" ref="G193">A193&amp;" "&amp;SUM(IF(A193=FinyearIm,IF(C193&lt;=QldIm,1,0),0))</f>
        <v>2018–19 178</v>
      </c>
      <c r="H193" s="56" t="str">
        <f t="array" ref="H193">A193&amp;" "&amp;SUM(IF(A193=FinyearIm,IF(D193&lt;=AustraliaIm,1,0),0))</f>
        <v>2018–19 106</v>
      </c>
      <c r="I193" s="56" t="str">
        <f t="shared" si="9"/>
        <v>TOGO</v>
      </c>
      <c r="J193" s="57">
        <f t="shared" si="10"/>
        <v>2.0615999999999998E-3</v>
      </c>
      <c r="K193" s="57">
        <f t="shared" si="11"/>
        <v>18.347413979999999</v>
      </c>
      <c r="L193" s="57"/>
    </row>
    <row r="194" spans="1:12" x14ac:dyDescent="0.2">
      <c r="A194" t="s">
        <v>319</v>
      </c>
      <c r="B194" t="s">
        <v>327</v>
      </c>
      <c r="C194" s="37">
        <v>0</v>
      </c>
      <c r="D194" s="37">
        <v>11079.81</v>
      </c>
      <c r="E194" s="40"/>
      <c r="F194" s="56" t="str">
        <f t="shared" ref="F194:F257" si="12">A194&amp;" "&amp;B194</f>
        <v>2018–19 TRCA</v>
      </c>
      <c r="G194" s="56" t="str">
        <f t="array" ref="G194">A194&amp;" "&amp;SUM(IF(A194=FinyearIm,IF(C194&lt;=QldIm,1,0),0))</f>
        <v>2018–19 223</v>
      </c>
      <c r="H194" s="56" t="str">
        <f t="array" ref="H194">A194&amp;" "&amp;SUM(IF(A194=FinyearIm,IF(D194&lt;=AustraliaIm,1,0),0))</f>
        <v>2018–19 215</v>
      </c>
      <c r="I194" s="56" t="str">
        <f t="shared" ref="I194:I257" si="13">B194</f>
        <v>TRCA</v>
      </c>
      <c r="J194" s="57">
        <f t="shared" ref="J194:J257" si="14">C194/1000000</f>
        <v>0</v>
      </c>
      <c r="K194" s="57">
        <f t="shared" ref="K194:K257" si="15">D194/1000000</f>
        <v>1.1079809999999999E-2</v>
      </c>
      <c r="L194" s="57"/>
    </row>
    <row r="195" spans="1:12" x14ac:dyDescent="0.2">
      <c r="A195" t="s">
        <v>319</v>
      </c>
      <c r="B195" t="s">
        <v>292</v>
      </c>
      <c r="C195" s="37">
        <v>8005414.8200000003</v>
      </c>
      <c r="D195" s="37">
        <v>19627354.23</v>
      </c>
      <c r="E195" s="40"/>
      <c r="F195" s="56" t="str">
        <f t="shared" si="12"/>
        <v>2018–19 TRIN</v>
      </c>
      <c r="G195" s="56" t="str">
        <f t="array" ref="G195">A195&amp;" "&amp;SUM(IF(A195=FinyearIm,IF(C195&lt;=QldIm,1,0),0))</f>
        <v>2018–19 68</v>
      </c>
      <c r="H195" s="56" t="str">
        <f t="array" ref="H195">A195&amp;" "&amp;SUM(IF(A195=FinyearIm,IF(D195&lt;=AustraliaIm,1,0),0))</f>
        <v>2018–19 104</v>
      </c>
      <c r="I195" s="56" t="str">
        <f t="shared" si="13"/>
        <v>TRIN</v>
      </c>
      <c r="J195" s="57">
        <f t="shared" si="14"/>
        <v>8.0054148200000004</v>
      </c>
      <c r="K195" s="57">
        <f t="shared" si="15"/>
        <v>19.627354230000002</v>
      </c>
      <c r="L195" s="57"/>
    </row>
    <row r="196" spans="1:12" x14ac:dyDescent="0.2">
      <c r="A196" t="s">
        <v>319</v>
      </c>
      <c r="B196" t="s">
        <v>293</v>
      </c>
      <c r="C196" s="37">
        <v>4450773.67</v>
      </c>
      <c r="D196" s="37">
        <v>41981167.880000003</v>
      </c>
      <c r="E196" s="40"/>
      <c r="F196" s="56" t="str">
        <f t="shared" si="12"/>
        <v>2018–19 TUNI</v>
      </c>
      <c r="G196" s="56" t="str">
        <f t="array" ref="G196">A196&amp;" "&amp;SUM(IF(A196=FinyearIm,IF(C196&lt;=QldIm,1,0),0))</f>
        <v>2018–19 78</v>
      </c>
      <c r="H196" s="56" t="str">
        <f t="array" ref="H196">A196&amp;" "&amp;SUM(IF(A196=FinyearIm,IF(D196&lt;=AustraliaIm,1,0),0))</f>
        <v>2018–19 83</v>
      </c>
      <c r="I196" s="56" t="str">
        <f t="shared" si="13"/>
        <v>TUNI</v>
      </c>
      <c r="J196" s="57">
        <f t="shared" si="14"/>
        <v>4.4507736700000002</v>
      </c>
      <c r="K196" s="57">
        <f t="shared" si="15"/>
        <v>41.981167880000001</v>
      </c>
      <c r="L196" s="57"/>
    </row>
    <row r="197" spans="1:12" x14ac:dyDescent="0.2">
      <c r="A197" t="s">
        <v>319</v>
      </c>
      <c r="B197" t="s">
        <v>294</v>
      </c>
      <c r="C197">
        <v>166567789.87</v>
      </c>
      <c r="D197" s="37">
        <v>1094746877.5899999</v>
      </c>
      <c r="E197" s="40"/>
      <c r="F197" s="56" t="str">
        <f t="shared" si="12"/>
        <v>2018–19 TURK</v>
      </c>
      <c r="G197" s="56" t="str">
        <f t="array" ref="G197">A197&amp;" "&amp;SUM(IF(A197=FinyearIm,IF(C197&lt;=QldIm,1,0),0))</f>
        <v>2018–19 34</v>
      </c>
      <c r="H197" s="56" t="str">
        <f t="array" ref="H197">A197&amp;" "&amp;SUM(IF(A197=FinyearIm,IF(D197&lt;=AustraliaIm,1,0),0))</f>
        <v>2018–19 32</v>
      </c>
      <c r="I197" s="56" t="str">
        <f t="shared" si="13"/>
        <v>TURK</v>
      </c>
      <c r="J197" s="57">
        <f t="shared" si="14"/>
        <v>166.56778987000001</v>
      </c>
      <c r="K197" s="57">
        <f t="shared" si="15"/>
        <v>1094.7468775899999</v>
      </c>
      <c r="L197" s="57"/>
    </row>
    <row r="198" spans="1:12" x14ac:dyDescent="0.2">
      <c r="A198" t="s">
        <v>319</v>
      </c>
      <c r="B198" t="s">
        <v>296</v>
      </c>
      <c r="C198" s="37">
        <v>1956.73</v>
      </c>
      <c r="D198" s="37">
        <v>94842.28</v>
      </c>
      <c r="E198" s="40"/>
      <c r="F198" s="56" t="str">
        <f t="shared" si="12"/>
        <v>2018–19 TUVA</v>
      </c>
      <c r="G198" s="56" t="str">
        <f t="array" ref="G198">A198&amp;" "&amp;SUM(IF(A198=FinyearIm,IF(C198&lt;=QldIm,1,0),0))</f>
        <v>2018–19 179</v>
      </c>
      <c r="H198" s="56" t="str">
        <f t="array" ref="H198">A198&amp;" "&amp;SUM(IF(A198=FinyearIm,IF(D198&lt;=AustraliaIm,1,0),0))</f>
        <v>2018–19 193</v>
      </c>
      <c r="I198" s="56" t="str">
        <f t="shared" si="13"/>
        <v>TUVA</v>
      </c>
      <c r="J198" s="57">
        <f t="shared" si="14"/>
        <v>1.9567299999999998E-3</v>
      </c>
      <c r="K198" s="57">
        <f t="shared" si="15"/>
        <v>9.4842280000000001E-2</v>
      </c>
      <c r="L198" s="57"/>
    </row>
    <row r="199" spans="1:12" x14ac:dyDescent="0.2">
      <c r="A199" t="s">
        <v>319</v>
      </c>
      <c r="B199" t="s">
        <v>297</v>
      </c>
      <c r="C199">
        <v>209193100.63999999</v>
      </c>
      <c r="D199" s="37">
        <v>3430398830.3899999</v>
      </c>
      <c r="E199" s="40"/>
      <c r="F199" s="56" t="str">
        <f t="shared" si="12"/>
        <v>2018–19 UAEM</v>
      </c>
      <c r="G199" s="56" t="str">
        <f t="array" ref="G199">A199&amp;" "&amp;SUM(IF(A199=FinyearIm,IF(C199&lt;=QldIm,1,0),0))</f>
        <v>2018–19 28</v>
      </c>
      <c r="H199" s="56" t="str">
        <f t="array" ref="H199">A199&amp;" "&amp;SUM(IF(A199=FinyearIm,IF(D199&lt;=AustraliaIm,1,0),0))</f>
        <v>2018–19 20</v>
      </c>
      <c r="I199" s="56" t="str">
        <f t="shared" si="13"/>
        <v>UAEM</v>
      </c>
      <c r="J199" s="57">
        <f t="shared" si="14"/>
        <v>209.19310063999998</v>
      </c>
      <c r="K199" s="57">
        <f t="shared" si="15"/>
        <v>3430.3988303900001</v>
      </c>
      <c r="L199" s="57"/>
    </row>
    <row r="200" spans="1:12" x14ac:dyDescent="0.2">
      <c r="A200" t="s">
        <v>319</v>
      </c>
      <c r="B200" t="s">
        <v>298</v>
      </c>
      <c r="C200" s="37">
        <v>277492.71000000002</v>
      </c>
      <c r="D200" s="37">
        <v>3693849.93</v>
      </c>
      <c r="E200" s="40"/>
      <c r="F200" s="56" t="str">
        <f t="shared" si="12"/>
        <v>2018–19 UGAN</v>
      </c>
      <c r="G200" s="56" t="str">
        <f t="array" ref="G200">A200&amp;" "&amp;SUM(IF(A200=FinyearIm,IF(C200&lt;=QldIm,1,0),0))</f>
        <v>2018–19 120</v>
      </c>
      <c r="H200" s="56" t="str">
        <f t="array" ref="H200">A200&amp;" "&amp;SUM(IF(A200=FinyearIm,IF(D200&lt;=AustraliaIm,1,0),0))</f>
        <v>2018–19 129</v>
      </c>
      <c r="I200" s="56" t="str">
        <f t="shared" si="13"/>
        <v>UGAN</v>
      </c>
      <c r="J200" s="57">
        <f t="shared" si="14"/>
        <v>0.27749271000000003</v>
      </c>
      <c r="K200" s="57">
        <f t="shared" si="15"/>
        <v>3.6938499300000003</v>
      </c>
      <c r="L200" s="57"/>
    </row>
    <row r="201" spans="1:12" x14ac:dyDescent="0.2">
      <c r="A201" t="s">
        <v>319</v>
      </c>
      <c r="B201" t="s">
        <v>299</v>
      </c>
      <c r="C201" s="37">
        <v>730694874.10999596</v>
      </c>
      <c r="D201" s="37">
        <v>7219796005.2199802</v>
      </c>
      <c r="E201" s="40"/>
      <c r="F201" s="56" t="str">
        <f t="shared" si="12"/>
        <v>2018–19 UK</v>
      </c>
      <c r="G201" s="56" t="str">
        <f t="array" ref="G201">A201&amp;" "&amp;SUM(IF(A201=FinyearIm,IF(C201&lt;=QldIm,1,0),0))</f>
        <v>2018–19 15</v>
      </c>
      <c r="H201" s="56" t="str">
        <f t="array" ref="H201">A201&amp;" "&amp;SUM(IF(A201=FinyearIm,IF(D201&lt;=AustraliaIm,1,0),0))</f>
        <v>2018–19 10</v>
      </c>
      <c r="I201" s="56" t="str">
        <f t="shared" si="13"/>
        <v>UK</v>
      </c>
      <c r="J201" s="57">
        <f t="shared" si="14"/>
        <v>730.69487410999591</v>
      </c>
      <c r="K201" s="57">
        <f t="shared" si="15"/>
        <v>7219.7960052199805</v>
      </c>
      <c r="L201" s="57"/>
    </row>
    <row r="202" spans="1:12" x14ac:dyDescent="0.2">
      <c r="A202" t="s">
        <v>319</v>
      </c>
      <c r="B202" t="s">
        <v>300</v>
      </c>
      <c r="C202" s="37">
        <v>4044318.4</v>
      </c>
      <c r="D202" s="37">
        <v>79454458.049999997</v>
      </c>
      <c r="E202" s="40"/>
      <c r="F202" s="56" t="str">
        <f t="shared" si="12"/>
        <v>2018–19 UKRA</v>
      </c>
      <c r="G202" s="56" t="str">
        <f t="array" ref="G202">A202&amp;" "&amp;SUM(IF(A202=FinyearIm,IF(C202&lt;=QldIm,1,0),0))</f>
        <v>2018–19 79</v>
      </c>
      <c r="H202" s="56" t="str">
        <f t="array" ref="H202">A202&amp;" "&amp;SUM(IF(A202=FinyearIm,IF(D202&lt;=AustraliaIm,1,0),0))</f>
        <v>2018–19 71</v>
      </c>
      <c r="I202" s="56" t="str">
        <f t="shared" si="13"/>
        <v>UKRA</v>
      </c>
      <c r="J202" s="57">
        <f t="shared" si="14"/>
        <v>4.0443183999999999</v>
      </c>
      <c r="K202" s="57">
        <f t="shared" si="15"/>
        <v>79.45445805</v>
      </c>
      <c r="L202" s="57"/>
    </row>
    <row r="203" spans="1:12" x14ac:dyDescent="0.2">
      <c r="A203" t="s">
        <v>319</v>
      </c>
      <c r="B203" t="s">
        <v>301</v>
      </c>
      <c r="C203">
        <v>7550994.71</v>
      </c>
      <c r="D203" s="37">
        <v>13909220.689999999</v>
      </c>
      <c r="E203" s="40"/>
      <c r="F203" s="56" t="str">
        <f t="shared" si="12"/>
        <v>2018–19 URUG</v>
      </c>
      <c r="G203" s="56" t="str">
        <f t="array" ref="G203">A203&amp;" "&amp;SUM(IF(A203=FinyearIm,IF(C203&lt;=QldIm,1,0),0))</f>
        <v>2018–19 69</v>
      </c>
      <c r="H203" s="56" t="str">
        <f t="array" ref="H203">A203&amp;" "&amp;SUM(IF(A203=FinyearIm,IF(D203&lt;=AustraliaIm,1,0),0))</f>
        <v>2018–19 112</v>
      </c>
      <c r="I203" s="56" t="str">
        <f t="shared" si="13"/>
        <v>URUG</v>
      </c>
      <c r="J203" s="57">
        <f t="shared" si="14"/>
        <v>7.5509947100000003</v>
      </c>
      <c r="K203" s="57">
        <f t="shared" si="15"/>
        <v>13.90922069</v>
      </c>
      <c r="L203" s="57"/>
    </row>
    <row r="204" spans="1:12" x14ac:dyDescent="0.2">
      <c r="A204" t="s">
        <v>319</v>
      </c>
      <c r="B204" t="s">
        <v>302</v>
      </c>
      <c r="C204">
        <v>5749798186.8000002</v>
      </c>
      <c r="D204" s="37">
        <v>32672389998.480099</v>
      </c>
      <c r="E204" s="40"/>
      <c r="F204" s="56" t="str">
        <f t="shared" si="12"/>
        <v>2018–19 USA</v>
      </c>
      <c r="G204" s="56" t="str">
        <f t="array" ref="G204">A204&amp;" "&amp;SUM(IF(A204=FinyearIm,IF(C204&lt;=QldIm,1,0),0))</f>
        <v>2018–19 2</v>
      </c>
      <c r="H204" s="56" t="str">
        <f t="array" ref="H204">A204&amp;" "&amp;SUM(IF(A204=FinyearIm,IF(D204&lt;=AustraliaIm,1,0),0))</f>
        <v>2018–19 2</v>
      </c>
      <c r="I204" s="56" t="str">
        <f t="shared" si="13"/>
        <v>USA</v>
      </c>
      <c r="J204" s="57">
        <f t="shared" si="14"/>
        <v>5749.7981868000006</v>
      </c>
      <c r="K204" s="57">
        <f t="shared" si="15"/>
        <v>32672.389998480099</v>
      </c>
      <c r="L204" s="57"/>
    </row>
    <row r="205" spans="1:12" x14ac:dyDescent="0.2">
      <c r="A205" t="s">
        <v>319</v>
      </c>
      <c r="B205" t="s">
        <v>318</v>
      </c>
      <c r="C205" s="37">
        <v>16331.77</v>
      </c>
      <c r="D205" s="37">
        <v>33606.75</v>
      </c>
      <c r="E205" s="40"/>
      <c r="F205" s="56" t="str">
        <f t="shared" si="12"/>
        <v>2018–19 USOI</v>
      </c>
      <c r="G205" s="56" t="str">
        <f t="array" ref="G205">A205&amp;" "&amp;SUM(IF(A205=FinyearIm,IF(C205&lt;=QldIm,1,0),0))</f>
        <v>2018–19 160</v>
      </c>
      <c r="H205" s="56" t="str">
        <f t="array" ref="H205">A205&amp;" "&amp;SUM(IF(A205=FinyearIm,IF(D205&lt;=AustraliaIm,1,0),0))</f>
        <v>2018–19 204</v>
      </c>
      <c r="I205" s="56" t="str">
        <f t="shared" si="13"/>
        <v>USOI</v>
      </c>
      <c r="J205" s="57">
        <f t="shared" si="14"/>
        <v>1.6331769999999999E-2</v>
      </c>
      <c r="K205" s="57">
        <f t="shared" si="15"/>
        <v>3.3606749999999998E-2</v>
      </c>
      <c r="L205" s="57"/>
    </row>
    <row r="206" spans="1:12" x14ac:dyDescent="0.2">
      <c r="A206" t="s">
        <v>319</v>
      </c>
      <c r="B206" t="s">
        <v>329</v>
      </c>
      <c r="C206" s="37">
        <v>84788.73</v>
      </c>
      <c r="D206" s="37">
        <v>287684.12</v>
      </c>
      <c r="E206" s="40"/>
      <c r="F206" s="56" t="str">
        <f t="shared" si="12"/>
        <v>2018–19 UZBK</v>
      </c>
      <c r="G206" s="56" t="str">
        <f t="array" ref="G206">A206&amp;" "&amp;SUM(IF(A206=FinyearIm,IF(C206&lt;=QldIm,1,0),0))</f>
        <v>2018–19 143</v>
      </c>
      <c r="H206" s="56" t="str">
        <f t="array" ref="H206">A206&amp;" "&amp;SUM(IF(A206=FinyearIm,IF(D206&lt;=AustraliaIm,1,0),0))</f>
        <v>2018–19 172</v>
      </c>
      <c r="I206" s="56" t="str">
        <f t="shared" si="13"/>
        <v>UZBK</v>
      </c>
      <c r="J206" s="57">
        <f t="shared" si="14"/>
        <v>8.4788729999999993E-2</v>
      </c>
      <c r="K206" s="57">
        <f t="shared" si="15"/>
        <v>0.28768411999999999</v>
      </c>
      <c r="L206" s="57"/>
    </row>
    <row r="207" spans="1:12" x14ac:dyDescent="0.2">
      <c r="A207" t="s">
        <v>319</v>
      </c>
      <c r="B207" t="s">
        <v>303</v>
      </c>
      <c r="C207" s="37">
        <v>837301.67</v>
      </c>
      <c r="D207" s="37">
        <v>1216202.51</v>
      </c>
      <c r="E207" s="40"/>
      <c r="F207" s="56" t="str">
        <f t="shared" si="12"/>
        <v>2018–19 VANU</v>
      </c>
      <c r="G207" s="56" t="str">
        <f t="array" ref="G207">A207&amp;" "&amp;SUM(IF(A207=FinyearIm,IF(C207&lt;=QldIm,1,0),0))</f>
        <v>2018–19 107</v>
      </c>
      <c r="H207" s="56" t="str">
        <f t="array" ref="H207">A207&amp;" "&amp;SUM(IF(A207=FinyearIm,IF(D207&lt;=AustraliaIm,1,0),0))</f>
        <v>2018–19 157</v>
      </c>
      <c r="I207" s="56" t="str">
        <f t="shared" si="13"/>
        <v>VANU</v>
      </c>
      <c r="J207" s="57">
        <f t="shared" si="14"/>
        <v>0.83730167</v>
      </c>
      <c r="K207" s="57">
        <f t="shared" si="15"/>
        <v>1.21620251</v>
      </c>
      <c r="L207" s="57"/>
    </row>
    <row r="208" spans="1:12" x14ac:dyDescent="0.2">
      <c r="A208" t="s">
        <v>319</v>
      </c>
      <c r="B208" t="s">
        <v>304</v>
      </c>
      <c r="C208" s="37">
        <v>44633.34</v>
      </c>
      <c r="D208" s="37">
        <v>3468048.64</v>
      </c>
      <c r="E208" s="40"/>
      <c r="F208" s="56" t="str">
        <f t="shared" si="12"/>
        <v>2018–19 VENZ</v>
      </c>
      <c r="G208" s="56" t="str">
        <f t="array" ref="G208">A208&amp;" "&amp;SUM(IF(A208=FinyearIm,IF(C208&lt;=QldIm,1,0),0))</f>
        <v>2018–19 155</v>
      </c>
      <c r="H208" s="56" t="str">
        <f t="array" ref="H208">A208&amp;" "&amp;SUM(IF(A208=FinyearIm,IF(D208&lt;=AustraliaIm,1,0),0))</f>
        <v>2018–19 130</v>
      </c>
      <c r="I208" s="56" t="str">
        <f t="shared" si="13"/>
        <v>VENZ</v>
      </c>
      <c r="J208" s="57">
        <f t="shared" si="14"/>
        <v>4.4633339999999994E-2</v>
      </c>
      <c r="K208" s="57">
        <f t="shared" si="15"/>
        <v>3.4680486400000001</v>
      </c>
      <c r="L208" s="57"/>
    </row>
    <row r="209" spans="1:12" x14ac:dyDescent="0.2">
      <c r="A209" t="s">
        <v>319</v>
      </c>
      <c r="B209" t="s">
        <v>305</v>
      </c>
      <c r="C209" s="37">
        <v>615036595.29999995</v>
      </c>
      <c r="D209" s="37">
        <v>6138416025.23001</v>
      </c>
      <c r="E209" s="40"/>
      <c r="F209" s="56" t="str">
        <f t="shared" si="12"/>
        <v>2018–19 VIET</v>
      </c>
      <c r="G209" s="56" t="str">
        <f t="array" ref="G209">A209&amp;" "&amp;SUM(IF(A209=FinyearIm,IF(C209&lt;=QldIm,1,0),0))</f>
        <v>2018–19 18</v>
      </c>
      <c r="H209" s="56" t="str">
        <f t="array" ref="H209">A209&amp;" "&amp;SUM(IF(A209=FinyearIm,IF(D209&lt;=AustraliaIm,1,0),0))</f>
        <v>2018–19 12</v>
      </c>
      <c r="I209" s="56" t="str">
        <f t="shared" si="13"/>
        <v>VIET</v>
      </c>
      <c r="J209" s="57">
        <f t="shared" si="14"/>
        <v>615.03659529999993</v>
      </c>
      <c r="K209" s="57">
        <f t="shared" si="15"/>
        <v>6138.4160252300098</v>
      </c>
      <c r="L209" s="57"/>
    </row>
    <row r="210" spans="1:12" x14ac:dyDescent="0.2">
      <c r="A210" t="s">
        <v>319</v>
      </c>
      <c r="B210" t="s">
        <v>330</v>
      </c>
      <c r="C210" s="37">
        <v>95836.93</v>
      </c>
      <c r="D210" s="37">
        <v>390409.98</v>
      </c>
      <c r="E210" s="40"/>
      <c r="F210" s="56" t="str">
        <f t="shared" si="12"/>
        <v>2018–19 VIRG</v>
      </c>
      <c r="G210" s="56" t="str">
        <f t="array" ref="G210">A210&amp;" "&amp;SUM(IF(A210=FinyearIm,IF(C210&lt;=QldIm,1,0),0))</f>
        <v>2018–19 140</v>
      </c>
      <c r="H210" s="56" t="str">
        <f t="array" ref="H210">A210&amp;" "&amp;SUM(IF(A210=FinyearIm,IF(D210&lt;=AustraliaIm,1,0),0))</f>
        <v>2018–19 169</v>
      </c>
      <c r="I210" s="56" t="str">
        <f t="shared" si="13"/>
        <v>VIRG</v>
      </c>
      <c r="J210" s="57">
        <f t="shared" si="14"/>
        <v>9.5836929999999987E-2</v>
      </c>
      <c r="K210" s="57">
        <f t="shared" si="15"/>
        <v>0.39040997999999999</v>
      </c>
      <c r="L210" s="57"/>
    </row>
    <row r="211" spans="1:12" x14ac:dyDescent="0.2">
      <c r="A211" t="s">
        <v>319</v>
      </c>
      <c r="B211" t="s">
        <v>306</v>
      </c>
      <c r="C211" s="37">
        <v>10000</v>
      </c>
      <c r="D211" s="37">
        <v>12192.55</v>
      </c>
      <c r="E211" s="40"/>
      <c r="F211" s="56" t="str">
        <f t="shared" si="12"/>
        <v>2018–19 WALL</v>
      </c>
      <c r="G211" s="56" t="str">
        <f t="array" ref="G211">A211&amp;" "&amp;SUM(IF(A211=FinyearIm,IF(C211&lt;=QldIm,1,0),0))</f>
        <v>2018–19 164</v>
      </c>
      <c r="H211" s="56" t="str">
        <f t="array" ref="H211">A211&amp;" "&amp;SUM(IF(A211=FinyearIm,IF(D211&lt;=AustraliaIm,1,0),0))</f>
        <v>2018–19 212</v>
      </c>
      <c r="I211" s="56" t="str">
        <f t="shared" si="13"/>
        <v>WALL</v>
      </c>
      <c r="J211" s="57">
        <f t="shared" si="14"/>
        <v>0.01</v>
      </c>
      <c r="K211" s="57">
        <f t="shared" si="15"/>
        <v>1.219255E-2</v>
      </c>
      <c r="L211" s="57"/>
    </row>
    <row r="212" spans="1:12" x14ac:dyDescent="0.2">
      <c r="A212" t="s">
        <v>319</v>
      </c>
      <c r="B212" t="s">
        <v>307</v>
      </c>
      <c r="C212" s="37">
        <v>1778689.92</v>
      </c>
      <c r="D212" s="37">
        <v>5914084.5199999996</v>
      </c>
      <c r="E212" s="56"/>
      <c r="F212" s="56" t="str">
        <f t="shared" si="12"/>
        <v>2018–19 WSAM</v>
      </c>
      <c r="G212" s="56" t="str">
        <f t="array" ref="G212">A212&amp;" "&amp;SUM(IF(A212=FinyearIm,IF(C212&lt;=QldIm,1,0),0))</f>
        <v>2018–19 92</v>
      </c>
      <c r="H212" s="56" t="str">
        <f t="array" ref="H212">A212&amp;" "&amp;SUM(IF(A212=FinyearIm,IF(D212&lt;=AustraliaIm,1,0),0))</f>
        <v>2018–19 127</v>
      </c>
      <c r="I212" s="56" t="str">
        <f t="shared" si="13"/>
        <v>WSAM</v>
      </c>
      <c r="J212" s="57">
        <f t="shared" si="14"/>
        <v>1.7786899199999999</v>
      </c>
      <c r="K212" s="57">
        <f t="shared" si="15"/>
        <v>5.9140845199999994</v>
      </c>
      <c r="L212" s="57"/>
    </row>
    <row r="213" spans="1:12" x14ac:dyDescent="0.2">
      <c r="A213" t="s">
        <v>319</v>
      </c>
      <c r="B213" t="s">
        <v>308</v>
      </c>
      <c r="C213" s="37">
        <v>0</v>
      </c>
      <c r="D213" s="37">
        <v>31545867.27</v>
      </c>
      <c r="E213" s="56"/>
      <c r="F213" s="56" t="str">
        <f t="shared" si="12"/>
        <v>2018–19 YEMN</v>
      </c>
      <c r="G213" s="56" t="str">
        <f t="array" ref="G213">A213&amp;" "&amp;SUM(IF(A213=FinyearIm,IF(C213&lt;=QldIm,1,0),0))</f>
        <v>2018–19 223</v>
      </c>
      <c r="H213" s="56" t="str">
        <f t="array" ref="H213">A213&amp;" "&amp;SUM(IF(A213=FinyearIm,IF(D213&lt;=AustraliaIm,1,0),0))</f>
        <v>2018–19 91</v>
      </c>
      <c r="I213" s="56" t="str">
        <f t="shared" si="13"/>
        <v>YEMN</v>
      </c>
      <c r="J213" s="57">
        <f t="shared" si="14"/>
        <v>0</v>
      </c>
      <c r="K213" s="57">
        <f t="shared" si="15"/>
        <v>31.545867269999999</v>
      </c>
      <c r="L213" s="57"/>
    </row>
    <row r="214" spans="1:12" x14ac:dyDescent="0.2">
      <c r="A214" t="s">
        <v>319</v>
      </c>
      <c r="B214" t="s">
        <v>309</v>
      </c>
      <c r="C214">
        <v>0</v>
      </c>
      <c r="D214">
        <v>91830.85</v>
      </c>
      <c r="E214" s="56"/>
      <c r="F214" s="56" t="str">
        <f t="shared" si="12"/>
        <v>2018–19 ZAIR</v>
      </c>
      <c r="G214" s="56" t="str">
        <f t="array" ref="G214">A214&amp;" "&amp;SUM(IF(A214=FinyearIm,IF(C214&lt;=QldIm,1,0),0))</f>
        <v>2018–19 223</v>
      </c>
      <c r="H214" s="56" t="str">
        <f t="array" ref="H214">A214&amp;" "&amp;SUM(IF(A214=FinyearIm,IF(D214&lt;=AustraliaIm,1,0),0))</f>
        <v>2018–19 195</v>
      </c>
      <c r="I214" s="56" t="str">
        <f t="shared" si="13"/>
        <v>ZAIR</v>
      </c>
      <c r="J214" s="57">
        <f t="shared" si="14"/>
        <v>0</v>
      </c>
      <c r="K214" s="57">
        <f t="shared" si="15"/>
        <v>9.1830850000000006E-2</v>
      </c>
      <c r="L214" s="57"/>
    </row>
    <row r="215" spans="1:12" x14ac:dyDescent="0.2">
      <c r="A215" t="s">
        <v>319</v>
      </c>
      <c r="B215" t="s">
        <v>310</v>
      </c>
      <c r="C215" s="37">
        <v>74524.05</v>
      </c>
      <c r="D215" s="37">
        <v>434931.1</v>
      </c>
      <c r="E215" s="56"/>
      <c r="F215" s="56" t="str">
        <f t="shared" si="12"/>
        <v>2018–19 ZIMB</v>
      </c>
      <c r="G215" s="56" t="str">
        <f t="array" ref="G215">A215&amp;" "&amp;SUM(IF(A215=FinyearIm,IF(C215&lt;=QldIm,1,0),0))</f>
        <v>2018–19 147</v>
      </c>
      <c r="H215" s="56" t="str">
        <f t="array" ref="H215">A215&amp;" "&amp;SUM(IF(A215=FinyearIm,IF(D215&lt;=AustraliaIm,1,0),0))</f>
        <v>2018–19 166</v>
      </c>
      <c r="I215" s="56" t="str">
        <f t="shared" si="13"/>
        <v>ZIMB</v>
      </c>
      <c r="J215" s="57">
        <f t="shared" si="14"/>
        <v>7.4524050000000008E-2</v>
      </c>
      <c r="K215" s="57">
        <f t="shared" si="15"/>
        <v>0.43493109999999996</v>
      </c>
      <c r="L215" s="57"/>
    </row>
    <row r="216" spans="1:12" x14ac:dyDescent="0.2">
      <c r="A216" t="s">
        <v>319</v>
      </c>
      <c r="B216" t="s">
        <v>311</v>
      </c>
      <c r="C216" s="37">
        <v>8895845.5600000005</v>
      </c>
      <c r="D216" s="37">
        <v>20458995.039999999</v>
      </c>
      <c r="E216" s="56"/>
      <c r="F216" s="56" t="str">
        <f t="shared" si="12"/>
        <v>2018–19 ZMBA</v>
      </c>
      <c r="G216" s="56" t="str">
        <f t="array" ref="G216">A216&amp;" "&amp;SUM(IF(A216=FinyearIm,IF(C216&lt;=QldIm,1,0),0))</f>
        <v>2018–19 67</v>
      </c>
      <c r="H216" s="56" t="str">
        <f t="array" ref="H216">A216&amp;" "&amp;SUM(IF(A216=FinyearIm,IF(D216&lt;=AustraliaIm,1,0),0))</f>
        <v>2018–19 102</v>
      </c>
      <c r="I216" s="56" t="str">
        <f t="shared" si="13"/>
        <v>ZMBA</v>
      </c>
      <c r="J216" s="57">
        <f t="shared" si="14"/>
        <v>8.8958455599999997</v>
      </c>
      <c r="K216" s="57">
        <f t="shared" si="15"/>
        <v>20.458995039999998</v>
      </c>
      <c r="L216" s="57"/>
    </row>
    <row r="217" spans="1:12" x14ac:dyDescent="0.2">
      <c r="A217" t="s">
        <v>319</v>
      </c>
      <c r="B217" t="s">
        <v>347</v>
      </c>
      <c r="C217">
        <v>0</v>
      </c>
      <c r="D217" s="37">
        <v>5371.68</v>
      </c>
      <c r="E217" s="56"/>
      <c r="F217" s="56" t="str">
        <f t="shared" si="12"/>
        <v>2018–19 BIOT</v>
      </c>
      <c r="G217" s="56" t="str">
        <f t="array" ref="G217">A217&amp;" "&amp;SUM(IF(A217=FinyearIm,IF(C217&lt;=QldIm,1,0),0))</f>
        <v>2018–19 223</v>
      </c>
      <c r="H217" s="56" t="str">
        <f t="array" ref="H217">A217&amp;" "&amp;SUM(IF(A217=FinyearIm,IF(D217&lt;=AustraliaIm,1,0),0))</f>
        <v>2018–19 220</v>
      </c>
      <c r="I217" s="56" t="str">
        <f t="shared" si="13"/>
        <v>BIOT</v>
      </c>
      <c r="J217" s="57">
        <f t="shared" si="14"/>
        <v>0</v>
      </c>
      <c r="K217" s="57">
        <f t="shared" si="15"/>
        <v>5.3716800000000002E-3</v>
      </c>
      <c r="L217" s="57"/>
    </row>
    <row r="218" spans="1:12" x14ac:dyDescent="0.2">
      <c r="A218" t="s">
        <v>319</v>
      </c>
      <c r="B218" t="s">
        <v>166</v>
      </c>
      <c r="C218" s="37">
        <v>2521.8200000000002</v>
      </c>
      <c r="D218" s="37">
        <v>9249.18</v>
      </c>
      <c r="E218" s="56"/>
      <c r="F218" s="56" t="str">
        <f t="shared" si="12"/>
        <v>2018–19 ERIT</v>
      </c>
      <c r="G218" s="56" t="str">
        <f t="array" ref="G218">A218&amp;" "&amp;SUM(IF(A218=FinyearIm,IF(C218&lt;=QldIm,1,0),0))</f>
        <v>2018–19 177</v>
      </c>
      <c r="H218" s="56" t="str">
        <f t="array" ref="H218">A218&amp;" "&amp;SUM(IF(A218=FinyearIm,IF(D218&lt;=AustraliaIm,1,0),0))</f>
        <v>2018–19 217</v>
      </c>
      <c r="I218" s="56" t="str">
        <f t="shared" si="13"/>
        <v>ERIT</v>
      </c>
      <c r="J218" s="57">
        <f t="shared" si="14"/>
        <v>2.5218200000000001E-3</v>
      </c>
      <c r="K218" s="57">
        <f t="shared" si="15"/>
        <v>9.2491800000000009E-3</v>
      </c>
      <c r="L218" s="57"/>
    </row>
    <row r="219" spans="1:12" x14ac:dyDescent="0.2">
      <c r="A219" t="s">
        <v>319</v>
      </c>
      <c r="B219" t="s">
        <v>178</v>
      </c>
      <c r="C219" s="37">
        <v>0</v>
      </c>
      <c r="D219" s="37">
        <v>9353.4699999999993</v>
      </c>
      <c r="E219" s="56"/>
      <c r="F219" s="56" t="str">
        <f t="shared" si="12"/>
        <v>2018–19 GAMB</v>
      </c>
      <c r="G219" s="56" t="str">
        <f t="array" ref="G219">A219&amp;" "&amp;SUM(IF(A219=FinyearIm,IF(C219&lt;=QldIm,1,0),0))</f>
        <v>2018–19 223</v>
      </c>
      <c r="H219" s="56" t="str">
        <f t="array" ref="H219">A219&amp;" "&amp;SUM(IF(A219=FinyearIm,IF(D219&lt;=AustraliaIm,1,0),0))</f>
        <v>2018–19 216</v>
      </c>
      <c r="I219" s="56" t="str">
        <f t="shared" si="13"/>
        <v>GAMB</v>
      </c>
      <c r="J219" s="57">
        <f t="shared" si="14"/>
        <v>0</v>
      </c>
      <c r="K219" s="57">
        <f t="shared" si="15"/>
        <v>9.3534699999999991E-3</v>
      </c>
      <c r="L219" s="57"/>
    </row>
    <row r="220" spans="1:12" x14ac:dyDescent="0.2">
      <c r="A220" t="s">
        <v>319</v>
      </c>
      <c r="B220" t="s">
        <v>221</v>
      </c>
      <c r="C220" s="37">
        <v>0</v>
      </c>
      <c r="D220" s="37">
        <v>12283.64</v>
      </c>
      <c r="E220" s="56"/>
      <c r="F220" s="56" t="str">
        <f t="shared" si="12"/>
        <v>2018–19 MICR</v>
      </c>
      <c r="G220" s="56" t="str">
        <f t="array" ref="G220">A220&amp;" "&amp;SUM(IF(A220=FinyearIm,IF(C220&lt;=QldIm,1,0),0))</f>
        <v>2018–19 223</v>
      </c>
      <c r="H220" s="56" t="str">
        <f t="array" ref="H220">A220&amp;" "&amp;SUM(IF(A220=FinyearIm,IF(D220&lt;=AustraliaIm,1,0),0))</f>
        <v>2018–19 211</v>
      </c>
      <c r="I220" s="56" t="str">
        <f t="shared" si="13"/>
        <v>MICR</v>
      </c>
      <c r="J220" s="57">
        <f t="shared" si="14"/>
        <v>0</v>
      </c>
      <c r="K220" s="57">
        <f t="shared" si="15"/>
        <v>1.228364E-2</v>
      </c>
      <c r="L220" s="57"/>
    </row>
    <row r="221" spans="1:12" x14ac:dyDescent="0.2">
      <c r="A221" t="s">
        <v>319</v>
      </c>
      <c r="B221" t="s">
        <v>336</v>
      </c>
      <c r="C221" s="37">
        <v>0</v>
      </c>
      <c r="D221" s="37">
        <v>3422.11</v>
      </c>
      <c r="E221" s="56"/>
      <c r="F221" s="56" t="str">
        <f t="shared" si="12"/>
        <v>2018–19 STVI</v>
      </c>
      <c r="G221" s="56" t="str">
        <f t="array" ref="G221">A221&amp;" "&amp;SUM(IF(A221=FinyearIm,IF(C221&lt;=QldIm,1,0),0))</f>
        <v>2018–19 223</v>
      </c>
      <c r="H221" s="56" t="str">
        <f t="array" ref="H221">A221&amp;" "&amp;SUM(IF(A221=FinyearIm,IF(D221&lt;=AustraliaIm,1,0),0))</f>
        <v>2018–19 222</v>
      </c>
      <c r="I221" s="56" t="str">
        <f t="shared" si="13"/>
        <v>STVI</v>
      </c>
      <c r="J221" s="57">
        <f t="shared" si="14"/>
        <v>0</v>
      </c>
      <c r="K221" s="57">
        <f t="shared" si="15"/>
        <v>3.4221100000000003E-3</v>
      </c>
      <c r="L221" s="57"/>
    </row>
    <row r="222" spans="1:12" x14ac:dyDescent="0.2">
      <c r="A222" t="s">
        <v>319</v>
      </c>
      <c r="B222" t="s">
        <v>295</v>
      </c>
      <c r="C222" s="37">
        <v>0</v>
      </c>
      <c r="D222" s="37">
        <v>14182.46</v>
      </c>
      <c r="E222" s="43"/>
      <c r="F222" s="56" t="str">
        <f t="shared" si="12"/>
        <v>2018–19 TURS</v>
      </c>
      <c r="G222" s="56" t="str">
        <f t="array" ref="G222">A222&amp;" "&amp;SUM(IF(A222=FinyearIm,IF(C222&lt;=QldIm,1,0),0))</f>
        <v>2018–19 223</v>
      </c>
      <c r="H222" s="56" t="str">
        <f t="array" ref="H222">A222&amp;" "&amp;SUM(IF(A222=FinyearIm,IF(D222&lt;=AustraliaIm,1,0),0))</f>
        <v>2018–19 210</v>
      </c>
      <c r="I222" s="56" t="str">
        <f t="shared" si="13"/>
        <v>TURS</v>
      </c>
      <c r="J222" s="57">
        <f t="shared" si="14"/>
        <v>0</v>
      </c>
      <c r="K222" s="57">
        <f t="shared" si="15"/>
        <v>1.4182459999999999E-2</v>
      </c>
      <c r="L222" s="57"/>
    </row>
    <row r="223" spans="1:12" x14ac:dyDescent="0.2">
      <c r="A223" t="s">
        <v>319</v>
      </c>
      <c r="B223" t="s">
        <v>328</v>
      </c>
      <c r="C223" s="37">
        <v>70499.27</v>
      </c>
      <c r="D223" s="37">
        <v>711117.6</v>
      </c>
      <c r="E223" s="56"/>
      <c r="F223" s="56" t="str">
        <f t="shared" si="12"/>
        <v>2018–19 UNKN</v>
      </c>
      <c r="G223" s="56" t="str">
        <f t="array" ref="G223">A223&amp;" "&amp;SUM(IF(A223=FinyearIm,IF(C223&lt;=QldIm,1,0),0))</f>
        <v>2018–19 150</v>
      </c>
      <c r="H223" s="56" t="str">
        <f t="array" ref="H223">A223&amp;" "&amp;SUM(IF(A223=FinyearIm,IF(D223&lt;=AustraliaIm,1,0),0))</f>
        <v>2018–19 163</v>
      </c>
      <c r="I223" s="56" t="str">
        <f t="shared" si="13"/>
        <v>UNKN</v>
      </c>
      <c r="J223" s="57">
        <f t="shared" si="14"/>
        <v>7.0499270000000003E-2</v>
      </c>
      <c r="K223" s="57">
        <f t="shared" si="15"/>
        <v>0.71111760000000002</v>
      </c>
      <c r="L223" s="57"/>
    </row>
    <row r="224" spans="1:12" x14ac:dyDescent="0.2">
      <c r="A224" t="s">
        <v>319</v>
      </c>
      <c r="B224" t="s">
        <v>322</v>
      </c>
      <c r="C224" s="37">
        <v>1141.53</v>
      </c>
      <c r="D224" s="37">
        <v>39281.65</v>
      </c>
      <c r="E224" s="56"/>
      <c r="F224" s="56" t="str">
        <f t="shared" si="12"/>
        <v>2018–19 GIBR</v>
      </c>
      <c r="G224" s="56" t="str">
        <f t="array" ref="G224">A224&amp;" "&amp;SUM(IF(A224=FinyearIm,IF(C224&lt;=QldIm,1,0),0))</f>
        <v>2018–19 184</v>
      </c>
      <c r="H224" s="56" t="str">
        <f t="array" ref="H224">A224&amp;" "&amp;SUM(IF(A224=FinyearIm,IF(D224&lt;=AustraliaIm,1,0),0))</f>
        <v>2018–19 203</v>
      </c>
      <c r="I224" s="56" t="str">
        <f t="shared" si="13"/>
        <v>GIBR</v>
      </c>
      <c r="J224" s="57">
        <f t="shared" si="14"/>
        <v>1.14153E-3</v>
      </c>
      <c r="K224" s="57">
        <f t="shared" si="15"/>
        <v>3.9281650000000001E-2</v>
      </c>
      <c r="L224" s="57"/>
    </row>
    <row r="225" spans="1:12" x14ac:dyDescent="0.2">
      <c r="A225" t="s">
        <v>331</v>
      </c>
      <c r="B225" t="s">
        <v>118</v>
      </c>
      <c r="C225">
        <v>72938.94</v>
      </c>
      <c r="D225" s="37">
        <v>2736528.82</v>
      </c>
      <c r="E225" s="56"/>
      <c r="F225" s="56" t="str">
        <f t="shared" si="12"/>
        <v>2019–20 AFGH</v>
      </c>
      <c r="G225" s="56" t="str">
        <f t="array" ref="G225">A225&amp;" "&amp;SUM(IF(A225=FinyearIm,IF(C225&lt;=QldIm,1,0),0))</f>
        <v>2019–20 141</v>
      </c>
      <c r="H225" s="56" t="str">
        <f t="array" ref="H225">A225&amp;" "&amp;SUM(IF(A225=FinyearIm,IF(D225&lt;=AustraliaIm,1,0),0))</f>
        <v>2019–20 136</v>
      </c>
      <c r="I225" s="56" t="str">
        <f t="shared" si="13"/>
        <v>AFGH</v>
      </c>
      <c r="J225" s="57">
        <f t="shared" si="14"/>
        <v>7.2938940000000008E-2</v>
      </c>
      <c r="K225" s="57">
        <f t="shared" si="15"/>
        <v>2.7365288199999998</v>
      </c>
      <c r="L225" s="57"/>
    </row>
    <row r="226" spans="1:12" x14ac:dyDescent="0.2">
      <c r="A226" t="s">
        <v>331</v>
      </c>
      <c r="B226" t="s">
        <v>119</v>
      </c>
      <c r="C226">
        <v>2374.35</v>
      </c>
      <c r="D226" s="37">
        <v>690118.93</v>
      </c>
      <c r="E226" s="56"/>
      <c r="F226" s="56" t="str">
        <f t="shared" si="12"/>
        <v>2019–20 AGUA</v>
      </c>
      <c r="G226" s="56" t="str">
        <f t="array" ref="G226">A226&amp;" "&amp;SUM(IF(A226=FinyearIm,IF(C226&lt;=QldIm,1,0),0))</f>
        <v>2019–20 172</v>
      </c>
      <c r="H226" s="56" t="str">
        <f t="array" ref="H226">A226&amp;" "&amp;SUM(IF(A226=FinyearIm,IF(D226&lt;=AustraliaIm,1,0),0))</f>
        <v>2019–20 162</v>
      </c>
      <c r="I226" s="56" t="str">
        <f t="shared" si="13"/>
        <v>AGUA</v>
      </c>
      <c r="J226" s="57">
        <f t="shared" si="14"/>
        <v>2.3743499999999999E-3</v>
      </c>
      <c r="K226" s="57">
        <f t="shared" si="15"/>
        <v>0.69011893000000002</v>
      </c>
      <c r="L226" s="57"/>
    </row>
    <row r="227" spans="1:12" x14ac:dyDescent="0.2">
      <c r="A227" t="s">
        <v>331</v>
      </c>
      <c r="B227" t="s">
        <v>120</v>
      </c>
      <c r="C227" s="37">
        <v>115451.04</v>
      </c>
      <c r="D227" s="37">
        <v>3362314.31</v>
      </c>
      <c r="E227" s="56"/>
      <c r="F227" s="56" t="str">
        <f t="shared" si="12"/>
        <v>2019–20 ALBA</v>
      </c>
      <c r="G227" s="56" t="str">
        <f t="array" ref="G227">A227&amp;" "&amp;SUM(IF(A227=FinyearIm,IF(C227&lt;=QldIm,1,0),0))</f>
        <v>2019–20 135</v>
      </c>
      <c r="H227" s="56" t="str">
        <f t="array" ref="H227">A227&amp;" "&amp;SUM(IF(A227=FinyearIm,IF(D227&lt;=AustraliaIm,1,0),0))</f>
        <v>2019–20 133</v>
      </c>
      <c r="I227" s="56" t="str">
        <f t="shared" si="13"/>
        <v>ALBA</v>
      </c>
      <c r="J227" s="57">
        <f t="shared" si="14"/>
        <v>0.11545103999999999</v>
      </c>
      <c r="K227" s="57">
        <f t="shared" si="15"/>
        <v>3.3623143099999999</v>
      </c>
      <c r="L227" s="57"/>
    </row>
    <row r="228" spans="1:12" x14ac:dyDescent="0.2">
      <c r="A228" t="s">
        <v>331</v>
      </c>
      <c r="B228" t="s">
        <v>121</v>
      </c>
      <c r="C228" s="37">
        <v>621794302.54999995</v>
      </c>
      <c r="D228" s="37">
        <v>655444702.12</v>
      </c>
      <c r="E228" s="56"/>
      <c r="F228" s="56" t="str">
        <f t="shared" si="12"/>
        <v>2019–20 ALGR</v>
      </c>
      <c r="G228" s="56" t="str">
        <f t="array" ref="G228">A228&amp;" "&amp;SUM(IF(A228=FinyearIm,IF(C228&lt;=QldIm,1,0),0))</f>
        <v>2019–20 18</v>
      </c>
      <c r="H228" s="56" t="str">
        <f t="array" ref="H228">A228&amp;" "&amp;SUM(IF(A228=FinyearIm,IF(D228&lt;=AustraliaIm,1,0),0))</f>
        <v>2019–20 44</v>
      </c>
      <c r="I228" s="56" t="str">
        <f t="shared" si="13"/>
        <v>ALGR</v>
      </c>
      <c r="J228" s="57">
        <f t="shared" si="14"/>
        <v>621.79430255</v>
      </c>
      <c r="K228" s="57">
        <f t="shared" si="15"/>
        <v>655.44470211999999</v>
      </c>
      <c r="L228" s="57"/>
    </row>
    <row r="229" spans="1:12" x14ac:dyDescent="0.2">
      <c r="A229" t="s">
        <v>331</v>
      </c>
      <c r="B229" t="s">
        <v>346</v>
      </c>
      <c r="C229" s="37">
        <v>138039.6</v>
      </c>
      <c r="D229" s="37">
        <v>730738.56</v>
      </c>
      <c r="E229" s="56"/>
      <c r="F229" s="56" t="str">
        <f t="shared" si="12"/>
        <v>2019–20 ANGA</v>
      </c>
      <c r="G229" s="56" t="str">
        <f t="array" ref="G229">A229&amp;" "&amp;SUM(IF(A229=FinyearIm,IF(C229&lt;=QldIm,1,0),0))</f>
        <v>2019–20 134</v>
      </c>
      <c r="H229" s="56" t="str">
        <f t="array" ref="H229">A229&amp;" "&amp;SUM(IF(A229=FinyearIm,IF(D229&lt;=AustraliaIm,1,0),0))</f>
        <v>2019–20 161</v>
      </c>
      <c r="I229" s="56" t="str">
        <f t="shared" si="13"/>
        <v>ANGA</v>
      </c>
      <c r="J229" s="57">
        <f t="shared" si="14"/>
        <v>0.13803960000000001</v>
      </c>
      <c r="K229" s="57">
        <f t="shared" si="15"/>
        <v>0.73073856000000004</v>
      </c>
      <c r="L229" s="57"/>
    </row>
    <row r="230" spans="1:12" x14ac:dyDescent="0.2">
      <c r="A230" t="s">
        <v>331</v>
      </c>
      <c r="B230" t="s">
        <v>122</v>
      </c>
      <c r="C230">
        <v>0</v>
      </c>
      <c r="D230" s="37">
        <v>134876.57999999999</v>
      </c>
      <c r="E230" s="56"/>
      <c r="F230" s="56" t="str">
        <f t="shared" si="12"/>
        <v>2019–20 ANGO</v>
      </c>
      <c r="G230" s="56" t="str">
        <f t="array" ref="G230">A230&amp;" "&amp;SUM(IF(A230=FinyearIm,IF(C230&lt;=QldIm,1,0),0))</f>
        <v>2019–20 221</v>
      </c>
      <c r="H230" s="56" t="str">
        <f t="array" ref="H230">A230&amp;" "&amp;SUM(IF(A230=FinyearIm,IF(D230&lt;=AustraliaIm,1,0),0))</f>
        <v>2019–20 189</v>
      </c>
      <c r="I230" s="56" t="str">
        <f t="shared" si="13"/>
        <v>ANGO</v>
      </c>
      <c r="J230" s="57">
        <f t="shared" si="14"/>
        <v>0</v>
      </c>
      <c r="K230" s="57">
        <f t="shared" si="15"/>
        <v>0.13487658</v>
      </c>
      <c r="L230" s="57"/>
    </row>
    <row r="231" spans="1:12" x14ac:dyDescent="0.2">
      <c r="A231" t="s">
        <v>331</v>
      </c>
      <c r="B231" t="s">
        <v>124</v>
      </c>
      <c r="C231" s="37">
        <v>1175.8599999999999</v>
      </c>
      <c r="D231" s="37">
        <v>188214.17</v>
      </c>
      <c r="E231" s="56"/>
      <c r="F231" s="56" t="str">
        <f t="shared" si="12"/>
        <v>2019–20 ANTI</v>
      </c>
      <c r="G231" s="56" t="str">
        <f t="array" ref="G231">A231&amp;" "&amp;SUM(IF(A231=FinyearIm,IF(C231&lt;=QldIm,1,0),0))</f>
        <v>2019–20 179</v>
      </c>
      <c r="H231" s="56" t="str">
        <f t="array" ref="H231">A231&amp;" "&amp;SUM(IF(A231=FinyearIm,IF(D231&lt;=AustraliaIm,1,0),0))</f>
        <v>2019–20 183</v>
      </c>
      <c r="I231" s="56" t="str">
        <f t="shared" si="13"/>
        <v>ANTI</v>
      </c>
      <c r="J231" s="57">
        <f t="shared" si="14"/>
        <v>1.1758599999999999E-3</v>
      </c>
      <c r="K231" s="57">
        <f t="shared" si="15"/>
        <v>0.18821417000000001</v>
      </c>
      <c r="L231" s="57"/>
    </row>
    <row r="232" spans="1:12" x14ac:dyDescent="0.2">
      <c r="A232" t="s">
        <v>331</v>
      </c>
      <c r="B232" t="s">
        <v>125</v>
      </c>
      <c r="C232" s="37">
        <v>180055659.75</v>
      </c>
      <c r="D232" s="37">
        <v>721772453.21000004</v>
      </c>
      <c r="E232" s="43"/>
      <c r="F232" s="56" t="str">
        <f t="shared" si="12"/>
        <v>2019–20 ARGE</v>
      </c>
      <c r="G232" s="56" t="str">
        <f t="array" ref="G232">A232&amp;" "&amp;SUM(IF(A232=FinyearIm,IF(C232&lt;=QldIm,1,0),0))</f>
        <v>2019–20 32</v>
      </c>
      <c r="H232" s="56" t="str">
        <f t="array" ref="H232">A232&amp;" "&amp;SUM(IF(A232=FinyearIm,IF(D232&lt;=AustraliaIm,1,0),0))</f>
        <v>2019–20 43</v>
      </c>
      <c r="I232" s="56" t="str">
        <f t="shared" si="13"/>
        <v>ARGE</v>
      </c>
      <c r="J232" s="57">
        <f t="shared" si="14"/>
        <v>180.05565974999999</v>
      </c>
      <c r="K232" s="57">
        <f t="shared" si="15"/>
        <v>721.77245321000009</v>
      </c>
      <c r="L232" s="57"/>
    </row>
    <row r="233" spans="1:12" x14ac:dyDescent="0.2">
      <c r="A233" t="s">
        <v>331</v>
      </c>
      <c r="B233" t="s">
        <v>126</v>
      </c>
      <c r="C233">
        <v>48553.24</v>
      </c>
      <c r="D233" s="37">
        <v>2168158.4500000002</v>
      </c>
      <c r="E233" s="56"/>
      <c r="F233" s="56" t="str">
        <f t="shared" si="12"/>
        <v>2019–20 ARMN</v>
      </c>
      <c r="G233" s="56" t="str">
        <f t="array" ref="G233">A233&amp;" "&amp;SUM(IF(A233=FinyearIm,IF(C233&lt;=QldIm,1,0),0))</f>
        <v>2019–20 147</v>
      </c>
      <c r="H233" s="56" t="str">
        <f t="array" ref="H233">A233&amp;" "&amp;SUM(IF(A233=FinyearIm,IF(D233&lt;=AustraliaIm,1,0),0))</f>
        <v>2019–20 140</v>
      </c>
      <c r="I233" s="56" t="str">
        <f t="shared" si="13"/>
        <v>ARMN</v>
      </c>
      <c r="J233" s="57">
        <f t="shared" si="14"/>
        <v>4.8553239999999998E-2</v>
      </c>
      <c r="K233" s="57">
        <f t="shared" si="15"/>
        <v>2.1681584500000004</v>
      </c>
      <c r="L233" s="57"/>
    </row>
    <row r="234" spans="1:12" x14ac:dyDescent="0.2">
      <c r="A234" t="s">
        <v>331</v>
      </c>
      <c r="B234" t="s">
        <v>127</v>
      </c>
      <c r="C234">
        <v>392611214.169999</v>
      </c>
      <c r="D234" s="37">
        <v>1667006606.9000001</v>
      </c>
      <c r="E234" s="56"/>
      <c r="F234" s="56" t="str">
        <f t="shared" si="12"/>
        <v>2019–20 ASTA</v>
      </c>
      <c r="G234" s="56" t="str">
        <f t="array" ref="G234">A234&amp;" "&amp;SUM(IF(A234=FinyearIm,IF(C234&lt;=QldIm,1,0),0))</f>
        <v>2019–20 21</v>
      </c>
      <c r="H234" s="56" t="str">
        <f t="array" ref="H234">A234&amp;" "&amp;SUM(IF(A234=FinyearIm,IF(D234&lt;=AustraliaIm,1,0),0))</f>
        <v>2019–20 28</v>
      </c>
      <c r="I234" s="56" t="str">
        <f t="shared" si="13"/>
        <v>ASTA</v>
      </c>
      <c r="J234" s="57">
        <f t="shared" si="14"/>
        <v>392.61121416999902</v>
      </c>
      <c r="K234" s="57">
        <f t="shared" si="15"/>
        <v>1667.0066069000002</v>
      </c>
      <c r="L234" s="57"/>
    </row>
    <row r="235" spans="1:12" x14ac:dyDescent="0.2">
      <c r="A235" t="s">
        <v>331</v>
      </c>
      <c r="B235" t="s">
        <v>356</v>
      </c>
      <c r="C235">
        <v>187883614.91999999</v>
      </c>
      <c r="D235" s="37">
        <v>1133467291.8199999</v>
      </c>
      <c r="E235" s="56"/>
      <c r="F235" s="56" t="str">
        <f t="shared" si="12"/>
        <v>2019–20 AUST</v>
      </c>
      <c r="G235" s="56" t="str">
        <f t="array" ref="G235">A235&amp;" "&amp;SUM(IF(A235=FinyearIm,IF(C235&lt;=QldIm,1,0),0))</f>
        <v>2019–20 31</v>
      </c>
      <c r="H235" s="56" t="str">
        <f t="array" ref="H235">A235&amp;" "&amp;SUM(IF(A235=FinyearIm,IF(D235&lt;=AustraliaIm,1,0),0))</f>
        <v>2019–20 33</v>
      </c>
      <c r="I235" s="56" t="str">
        <f t="shared" si="13"/>
        <v>AUST</v>
      </c>
      <c r="J235" s="57">
        <f t="shared" si="14"/>
        <v>187.88361491999999</v>
      </c>
      <c r="K235" s="57">
        <f t="shared" si="15"/>
        <v>1133.4672918199999</v>
      </c>
      <c r="L235" s="57"/>
    </row>
    <row r="236" spans="1:12" x14ac:dyDescent="0.2">
      <c r="A236" t="s">
        <v>331</v>
      </c>
      <c r="B236" t="s">
        <v>128</v>
      </c>
      <c r="C236" s="37">
        <v>15357355.92</v>
      </c>
      <c r="D236" s="37">
        <v>121150630.69</v>
      </c>
      <c r="E236" s="56"/>
      <c r="F236" s="56" t="str">
        <f t="shared" si="12"/>
        <v>2019–20 AZBJ</v>
      </c>
      <c r="G236" s="56" t="str">
        <f t="array" ref="G236">A236&amp;" "&amp;SUM(IF(A236=FinyearIm,IF(C236&lt;=QldIm,1,0),0))</f>
        <v>2019–20 64</v>
      </c>
      <c r="H236" s="56" t="str">
        <f t="array" ref="H236">A236&amp;" "&amp;SUM(IF(A236=FinyearIm,IF(D236&lt;=AustraliaIm,1,0),0))</f>
        <v>2019–20 68</v>
      </c>
      <c r="I236" s="56" t="str">
        <f t="shared" si="13"/>
        <v>AZBJ</v>
      </c>
      <c r="J236" s="57">
        <f t="shared" si="14"/>
        <v>15.35735592</v>
      </c>
      <c r="K236" s="57">
        <f t="shared" si="15"/>
        <v>121.15063069</v>
      </c>
      <c r="L236" s="57"/>
    </row>
    <row r="237" spans="1:12" x14ac:dyDescent="0.2">
      <c r="A237" t="s">
        <v>331</v>
      </c>
      <c r="B237" t="s">
        <v>129</v>
      </c>
      <c r="C237" s="37">
        <v>151953387.00999999</v>
      </c>
      <c r="D237" s="37">
        <v>1044622532.6900001</v>
      </c>
      <c r="E237" s="56"/>
      <c r="F237" s="56" t="str">
        <f t="shared" si="12"/>
        <v>2019–20 BADE</v>
      </c>
      <c r="G237" s="56" t="str">
        <f t="array" ref="G237">A237&amp;" "&amp;SUM(IF(A237=FinyearIm,IF(C237&lt;=QldIm,1,0),0))</f>
        <v>2019–20 36</v>
      </c>
      <c r="H237" s="56" t="str">
        <f t="array" ref="H237">A237&amp;" "&amp;SUM(IF(A237=FinyearIm,IF(D237&lt;=AustraliaIm,1,0),0))</f>
        <v>2019–20 35</v>
      </c>
      <c r="I237" s="56" t="str">
        <f t="shared" si="13"/>
        <v>BADE</v>
      </c>
      <c r="J237" s="57">
        <f t="shared" si="14"/>
        <v>151.95338701</v>
      </c>
      <c r="K237" s="57">
        <f t="shared" si="15"/>
        <v>1044.6225326900001</v>
      </c>
      <c r="L237" s="57"/>
    </row>
    <row r="238" spans="1:12" x14ac:dyDescent="0.2">
      <c r="A238" t="s">
        <v>331</v>
      </c>
      <c r="B238" t="s">
        <v>312</v>
      </c>
      <c r="C238" s="37">
        <v>171591.9</v>
      </c>
      <c r="D238" s="37">
        <v>2431392.66</v>
      </c>
      <c r="E238" s="56"/>
      <c r="F238" s="56" t="str">
        <f t="shared" si="12"/>
        <v>2019–20 BAHA</v>
      </c>
      <c r="G238" s="56" t="str">
        <f t="array" ref="G238">A238&amp;" "&amp;SUM(IF(A238=FinyearIm,IF(C238&lt;=QldIm,1,0),0))</f>
        <v>2019–20 131</v>
      </c>
      <c r="H238" s="56" t="str">
        <f t="array" ref="H238">A238&amp;" "&amp;SUM(IF(A238=FinyearIm,IF(D238&lt;=AustraliaIm,1,0),0))</f>
        <v>2019–20 138</v>
      </c>
      <c r="I238" s="56" t="str">
        <f t="shared" si="13"/>
        <v>BAHA</v>
      </c>
      <c r="J238" s="57">
        <f t="shared" si="14"/>
        <v>0.17159189999999999</v>
      </c>
      <c r="K238" s="57">
        <f t="shared" si="15"/>
        <v>2.4313926600000002</v>
      </c>
      <c r="L238" s="57"/>
    </row>
    <row r="239" spans="1:12" x14ac:dyDescent="0.2">
      <c r="A239" t="s">
        <v>331</v>
      </c>
      <c r="B239" t="s">
        <v>130</v>
      </c>
      <c r="C239" s="37">
        <v>318468.37</v>
      </c>
      <c r="D239" s="37">
        <v>2121425.6</v>
      </c>
      <c r="E239" s="43"/>
      <c r="F239" s="56" t="str">
        <f t="shared" si="12"/>
        <v>2019–20 BARB</v>
      </c>
      <c r="G239" s="56" t="str">
        <f t="array" ref="G239">A239&amp;" "&amp;SUM(IF(A239=FinyearIm,IF(C239&lt;=QldIm,1,0),0))</f>
        <v>2019–20 119</v>
      </c>
      <c r="H239" s="56" t="str">
        <f t="array" ref="H239">A239&amp;" "&amp;SUM(IF(A239=FinyearIm,IF(D239&lt;=AustraliaIm,1,0),0))</f>
        <v>2019–20 141</v>
      </c>
      <c r="I239" s="56" t="str">
        <f t="shared" si="13"/>
        <v>BARB</v>
      </c>
      <c r="J239" s="57">
        <f t="shared" si="14"/>
        <v>0.31846837</v>
      </c>
      <c r="K239" s="57">
        <f t="shared" si="15"/>
        <v>2.1214256000000002</v>
      </c>
      <c r="L239" s="57"/>
    </row>
    <row r="240" spans="1:12" x14ac:dyDescent="0.2">
      <c r="A240" t="s">
        <v>331</v>
      </c>
      <c r="B240" t="s">
        <v>313</v>
      </c>
      <c r="C240" s="37">
        <v>3825344.86</v>
      </c>
      <c r="D240" s="37">
        <v>31542489.73</v>
      </c>
      <c r="E240" s="56"/>
      <c r="F240" s="56" t="str">
        <f t="shared" si="12"/>
        <v>2019–20 BELA</v>
      </c>
      <c r="G240" s="56" t="str">
        <f t="array" ref="G240">A240&amp;" "&amp;SUM(IF(A240=FinyearIm,IF(C240&lt;=QldIm,1,0),0))</f>
        <v>2019–20 79</v>
      </c>
      <c r="H240" s="56" t="str">
        <f t="array" ref="H240">A240&amp;" "&amp;SUM(IF(A240=FinyearIm,IF(D240&lt;=AustraliaIm,1,0),0))</f>
        <v>2019–20 93</v>
      </c>
      <c r="I240" s="56" t="str">
        <f t="shared" si="13"/>
        <v>BELA</v>
      </c>
      <c r="J240" s="57">
        <f t="shared" si="14"/>
        <v>3.82534486</v>
      </c>
      <c r="K240" s="57">
        <f t="shared" si="15"/>
        <v>31.54248973</v>
      </c>
      <c r="L240" s="57"/>
    </row>
    <row r="241" spans="1:12" x14ac:dyDescent="0.2">
      <c r="A241" t="s">
        <v>331</v>
      </c>
      <c r="B241" t="s">
        <v>131</v>
      </c>
      <c r="C241" s="37">
        <v>66819.899999999994</v>
      </c>
      <c r="D241" s="37">
        <v>4224193.26</v>
      </c>
      <c r="E241" s="56"/>
      <c r="F241" s="56" t="str">
        <f t="shared" si="12"/>
        <v>2019–20 BELE</v>
      </c>
      <c r="G241" s="56" t="str">
        <f t="array" ref="G241">A241&amp;" "&amp;SUM(IF(A241=FinyearIm,IF(C241&lt;=QldIm,1,0),0))</f>
        <v>2019–20 143</v>
      </c>
      <c r="H241" s="56" t="str">
        <f t="array" ref="H241">A241&amp;" "&amp;SUM(IF(A241=FinyearIm,IF(D241&lt;=AustraliaIm,1,0),0))</f>
        <v>2019–20 127</v>
      </c>
      <c r="I241" s="56" t="str">
        <f t="shared" si="13"/>
        <v>BELE</v>
      </c>
      <c r="J241" s="57">
        <f t="shared" si="14"/>
        <v>6.6819899999999988E-2</v>
      </c>
      <c r="K241" s="57">
        <f t="shared" si="15"/>
        <v>4.2241932599999998</v>
      </c>
      <c r="L241" s="57"/>
    </row>
    <row r="242" spans="1:12" x14ac:dyDescent="0.2">
      <c r="A242" t="s">
        <v>331</v>
      </c>
      <c r="B242" t="s">
        <v>132</v>
      </c>
      <c r="C242" s="37">
        <v>273525586.76999903</v>
      </c>
      <c r="D242" s="37">
        <v>1971712636.1099999</v>
      </c>
      <c r="E242" s="56"/>
      <c r="F242" s="56" t="str">
        <f t="shared" si="12"/>
        <v>2019–20 BELG</v>
      </c>
      <c r="G242" s="56" t="str">
        <f t="array" ref="G242">A242&amp;" "&amp;SUM(IF(A242=FinyearIm,IF(C242&lt;=QldIm,1,0),0))</f>
        <v>2019–20 27</v>
      </c>
      <c r="H242" s="56" t="str">
        <f t="array" ref="H242">A242&amp;" "&amp;SUM(IF(A242=FinyearIm,IF(D242&lt;=AustraliaIm,1,0),0))</f>
        <v>2019–20 25</v>
      </c>
      <c r="I242" s="56" t="str">
        <f t="shared" si="13"/>
        <v>BELG</v>
      </c>
      <c r="J242" s="57">
        <f t="shared" si="14"/>
        <v>273.52558676999905</v>
      </c>
      <c r="K242" s="57">
        <f t="shared" si="15"/>
        <v>1971.7126361099999</v>
      </c>
      <c r="L242" s="57"/>
    </row>
    <row r="243" spans="1:12" x14ac:dyDescent="0.2">
      <c r="A243" t="s">
        <v>331</v>
      </c>
      <c r="B243" t="s">
        <v>332</v>
      </c>
      <c r="C243" s="37">
        <v>0</v>
      </c>
      <c r="D243" s="37">
        <v>2144.7600000000002</v>
      </c>
      <c r="E243" s="56"/>
      <c r="F243" s="56" t="str">
        <f t="shared" si="12"/>
        <v>2019–20 BGUI</v>
      </c>
      <c r="G243" s="56" t="str">
        <f t="array" ref="G243">A243&amp;" "&amp;SUM(IF(A243=FinyearIm,IF(C243&lt;=QldIm,1,0),0))</f>
        <v>2019–20 221</v>
      </c>
      <c r="H243" s="56" t="str">
        <f t="array" ref="H243">A243&amp;" "&amp;SUM(IF(A243=FinyearIm,IF(D243&lt;=AustraliaIm,1,0),0))</f>
        <v>2019–20 219</v>
      </c>
      <c r="I243" s="56" t="str">
        <f t="shared" si="13"/>
        <v>BGUI</v>
      </c>
      <c r="J243" s="57">
        <f t="shared" si="14"/>
        <v>0</v>
      </c>
      <c r="K243" s="57">
        <f t="shared" si="15"/>
        <v>2.1447600000000003E-3</v>
      </c>
      <c r="L243" s="57"/>
    </row>
    <row r="244" spans="1:12" x14ac:dyDescent="0.2">
      <c r="A244" t="s">
        <v>331</v>
      </c>
      <c r="B244" t="s">
        <v>134</v>
      </c>
      <c r="C244" s="37">
        <v>19470636.379999999</v>
      </c>
      <c r="D244" s="37">
        <v>117266746.89</v>
      </c>
      <c r="E244" s="56"/>
      <c r="F244" s="56" t="str">
        <f t="shared" si="12"/>
        <v>2019–20 BHRN</v>
      </c>
      <c r="G244" s="56" t="str">
        <f t="array" ref="G244">A244&amp;" "&amp;SUM(IF(A244=FinyearIm,IF(C244&lt;=QldIm,1,0),0))</f>
        <v>2019–20 61</v>
      </c>
      <c r="H244" s="56" t="str">
        <f t="array" ref="H244">A244&amp;" "&amp;SUM(IF(A244=FinyearIm,IF(D244&lt;=AustraliaIm,1,0),0))</f>
        <v>2019–20 69</v>
      </c>
      <c r="I244" s="56" t="str">
        <f t="shared" si="13"/>
        <v>BHRN</v>
      </c>
      <c r="J244" s="57">
        <f t="shared" si="14"/>
        <v>19.470636379999998</v>
      </c>
      <c r="K244" s="57">
        <f t="shared" si="15"/>
        <v>117.26674689000001</v>
      </c>
      <c r="L244" s="57"/>
    </row>
    <row r="245" spans="1:12" x14ac:dyDescent="0.2">
      <c r="A245" t="s">
        <v>331</v>
      </c>
      <c r="B245" t="s">
        <v>135</v>
      </c>
      <c r="C245" s="37">
        <v>1220.0999999999999</v>
      </c>
      <c r="D245" s="37">
        <v>905177.27</v>
      </c>
      <c r="E245" s="56"/>
      <c r="F245" s="56" t="str">
        <f t="shared" si="12"/>
        <v>2019–20 BHUT</v>
      </c>
      <c r="G245" s="56" t="str">
        <f t="array" ref="G245">A245&amp;" "&amp;SUM(IF(A245=FinyearIm,IF(C245&lt;=QldIm,1,0),0))</f>
        <v>2019–20 178</v>
      </c>
      <c r="H245" s="56" t="str">
        <f t="array" ref="H245">A245&amp;" "&amp;SUM(IF(A245=FinyearIm,IF(D245&lt;=AustraliaIm,1,0),0))</f>
        <v>2019–20 158</v>
      </c>
      <c r="I245" s="56" t="str">
        <f t="shared" si="13"/>
        <v>BHUT</v>
      </c>
      <c r="J245" s="57">
        <f t="shared" si="14"/>
        <v>1.2201E-3</v>
      </c>
      <c r="K245" s="57">
        <f t="shared" si="15"/>
        <v>0.90517727000000003</v>
      </c>
      <c r="L245" s="57"/>
    </row>
    <row r="246" spans="1:12" x14ac:dyDescent="0.2">
      <c r="A246" t="s">
        <v>331</v>
      </c>
      <c r="B246" t="s">
        <v>347</v>
      </c>
      <c r="C246" s="37">
        <v>0</v>
      </c>
      <c r="D246" s="37">
        <v>10589.2</v>
      </c>
      <c r="E246" s="56"/>
      <c r="F246" s="56" t="str">
        <f t="shared" si="12"/>
        <v>2019–20 BIOT</v>
      </c>
      <c r="G246" s="56" t="str">
        <f t="array" ref="G246">A246&amp;" "&amp;SUM(IF(A246=FinyearIm,IF(C246&lt;=QldIm,1,0),0))</f>
        <v>2019–20 221</v>
      </c>
      <c r="H246" s="56" t="str">
        <f t="array" ref="H246">A246&amp;" "&amp;SUM(IF(A246=FinyearIm,IF(D246&lt;=AustraliaIm,1,0),0))</f>
        <v>2019–20 211</v>
      </c>
      <c r="I246" s="56" t="str">
        <f t="shared" si="13"/>
        <v>BIOT</v>
      </c>
      <c r="J246" s="57">
        <f t="shared" si="14"/>
        <v>0</v>
      </c>
      <c r="K246" s="57">
        <f t="shared" si="15"/>
        <v>1.05892E-2</v>
      </c>
      <c r="L246" s="57"/>
    </row>
    <row r="247" spans="1:12" x14ac:dyDescent="0.2">
      <c r="A247" t="s">
        <v>331</v>
      </c>
      <c r="B247" t="s">
        <v>136</v>
      </c>
      <c r="C247" s="37">
        <v>0</v>
      </c>
      <c r="D247" s="37">
        <v>206241.73</v>
      </c>
      <c r="E247" s="56"/>
      <c r="F247" s="56" t="str">
        <f t="shared" si="12"/>
        <v>2019–20 BMDA</v>
      </c>
      <c r="G247" s="56" t="str">
        <f t="array" ref="G247">A247&amp;" "&amp;SUM(IF(A247=FinyearIm,IF(C247&lt;=QldIm,1,0),0))</f>
        <v>2019–20 221</v>
      </c>
      <c r="H247" s="56" t="str">
        <f t="array" ref="H247">A247&amp;" "&amp;SUM(IF(A247=FinyearIm,IF(D247&lt;=AustraliaIm,1,0),0))</f>
        <v>2019–20 181</v>
      </c>
      <c r="I247" s="56" t="str">
        <f t="shared" si="13"/>
        <v>BMDA</v>
      </c>
      <c r="J247" s="57">
        <f t="shared" si="14"/>
        <v>0</v>
      </c>
      <c r="K247" s="57">
        <f t="shared" si="15"/>
        <v>0.20624173000000001</v>
      </c>
      <c r="L247" s="57"/>
    </row>
    <row r="248" spans="1:12" x14ac:dyDescent="0.2">
      <c r="A248" t="s">
        <v>331</v>
      </c>
      <c r="B248" t="s">
        <v>137</v>
      </c>
      <c r="C248">
        <v>299124.69</v>
      </c>
      <c r="D248" s="37">
        <v>19632785.969999999</v>
      </c>
      <c r="E248" s="56"/>
      <c r="F248" s="56" t="str">
        <f t="shared" si="12"/>
        <v>2019–20 BOHR</v>
      </c>
      <c r="G248" s="56" t="str">
        <f t="array" ref="G248">A248&amp;" "&amp;SUM(IF(A248=FinyearIm,IF(C248&lt;=QldIm,1,0),0))</f>
        <v>2019–20 121</v>
      </c>
      <c r="H248" s="56" t="str">
        <f t="array" ref="H248">A248&amp;" "&amp;SUM(IF(A248=FinyearIm,IF(D248&lt;=AustraliaIm,1,0),0))</f>
        <v>2019–20 106</v>
      </c>
      <c r="I248" s="56" t="str">
        <f t="shared" si="13"/>
        <v>BOHR</v>
      </c>
      <c r="J248" s="57">
        <f t="shared" si="14"/>
        <v>0.29912469000000003</v>
      </c>
      <c r="K248" s="57">
        <f t="shared" si="15"/>
        <v>19.63278597</v>
      </c>
      <c r="L248" s="57"/>
    </row>
    <row r="249" spans="1:12" x14ac:dyDescent="0.2">
      <c r="A249" t="s">
        <v>331</v>
      </c>
      <c r="B249" t="s">
        <v>138</v>
      </c>
      <c r="C249">
        <v>6053722.3600000003</v>
      </c>
      <c r="D249" s="37">
        <v>20131766.539999999</v>
      </c>
      <c r="E249" s="56"/>
      <c r="F249" s="56" t="str">
        <f t="shared" si="12"/>
        <v>2019–20 BOLI</v>
      </c>
      <c r="G249" s="56" t="str">
        <f t="array" ref="G249">A249&amp;" "&amp;SUM(IF(A249=FinyearIm,IF(C249&lt;=QldIm,1,0),0))</f>
        <v>2019–20 72</v>
      </c>
      <c r="H249" s="56" t="str">
        <f t="array" ref="H249">A249&amp;" "&amp;SUM(IF(A249=FinyearIm,IF(D249&lt;=AustraliaIm,1,0),0))</f>
        <v>2019–20 104</v>
      </c>
      <c r="I249" s="56" t="str">
        <f t="shared" si="13"/>
        <v>BOLI</v>
      </c>
      <c r="J249" s="57">
        <f t="shared" si="14"/>
        <v>6.0537223600000001</v>
      </c>
      <c r="K249" s="57">
        <f t="shared" si="15"/>
        <v>20.131766539999997</v>
      </c>
      <c r="L249" s="57"/>
    </row>
    <row r="250" spans="1:12" x14ac:dyDescent="0.2">
      <c r="A250" t="s">
        <v>331</v>
      </c>
      <c r="B250" t="s">
        <v>139</v>
      </c>
      <c r="C250" s="37">
        <v>0</v>
      </c>
      <c r="D250" s="37">
        <v>808661.96</v>
      </c>
      <c r="E250" s="56"/>
      <c r="F250" s="56" t="str">
        <f t="shared" si="12"/>
        <v>2019–20 BOTS</v>
      </c>
      <c r="G250" s="56" t="str">
        <f t="array" ref="G250">A250&amp;" "&amp;SUM(IF(A250=FinyearIm,IF(C250&lt;=QldIm,1,0),0))</f>
        <v>2019–20 221</v>
      </c>
      <c r="H250" s="56" t="str">
        <f t="array" ref="H250">A250&amp;" "&amp;SUM(IF(A250=FinyearIm,IF(D250&lt;=AustraliaIm,1,0),0))</f>
        <v>2019–20 159</v>
      </c>
      <c r="I250" s="56" t="str">
        <f t="shared" si="13"/>
        <v>BOTS</v>
      </c>
      <c r="J250" s="57">
        <f t="shared" si="14"/>
        <v>0</v>
      </c>
      <c r="K250" s="57">
        <f t="shared" si="15"/>
        <v>0.80866196000000001</v>
      </c>
      <c r="L250" s="57"/>
    </row>
    <row r="251" spans="1:12" x14ac:dyDescent="0.2">
      <c r="A251" t="s">
        <v>331</v>
      </c>
      <c r="B251" t="s">
        <v>140</v>
      </c>
      <c r="C251">
        <v>136873166.80000001</v>
      </c>
      <c r="D251" s="37">
        <v>845182096.77999902</v>
      </c>
      <c r="E251" s="56"/>
      <c r="F251" s="56" t="str">
        <f t="shared" si="12"/>
        <v>2019–20 BRAZ</v>
      </c>
      <c r="G251" s="56" t="str">
        <f t="array" ref="G251">A251&amp;" "&amp;SUM(IF(A251=FinyearIm,IF(C251&lt;=QldIm,1,0),0))</f>
        <v>2019–20 38</v>
      </c>
      <c r="H251" s="56" t="str">
        <f t="array" ref="H251">A251&amp;" "&amp;SUM(IF(A251=FinyearIm,IF(D251&lt;=AustraliaIm,1,0),0))</f>
        <v>2019–20 38</v>
      </c>
      <c r="I251" s="56" t="str">
        <f t="shared" si="13"/>
        <v>BRAZ</v>
      </c>
      <c r="J251" s="57">
        <f t="shared" si="14"/>
        <v>136.87316680000001</v>
      </c>
      <c r="K251" s="57">
        <f t="shared" si="15"/>
        <v>845.18209677999903</v>
      </c>
      <c r="L251" s="57"/>
    </row>
    <row r="252" spans="1:12" x14ac:dyDescent="0.2">
      <c r="A252" t="s">
        <v>331</v>
      </c>
      <c r="B252" t="s">
        <v>334</v>
      </c>
      <c r="C252">
        <v>0</v>
      </c>
      <c r="D252" s="37">
        <v>536230.92000000004</v>
      </c>
      <c r="E252" s="56"/>
      <c r="F252" s="56" t="str">
        <f t="shared" si="12"/>
        <v>2019–20 BRND</v>
      </c>
      <c r="G252" s="56" t="str">
        <f t="array" ref="G252">A252&amp;" "&amp;SUM(IF(A252=FinyearIm,IF(C252&lt;=QldIm,1,0),0))</f>
        <v>2019–20 221</v>
      </c>
      <c r="H252" s="56" t="str">
        <f t="array" ref="H252">A252&amp;" "&amp;SUM(IF(A252=FinyearIm,IF(D252&lt;=AustraliaIm,1,0),0))</f>
        <v>2019–20 167</v>
      </c>
      <c r="I252" s="56" t="str">
        <f t="shared" si="13"/>
        <v>BRND</v>
      </c>
      <c r="J252" s="57">
        <f t="shared" si="14"/>
        <v>0</v>
      </c>
      <c r="K252" s="57">
        <f t="shared" si="15"/>
        <v>0.53623092000000006</v>
      </c>
      <c r="L252" s="57"/>
    </row>
    <row r="253" spans="1:12" x14ac:dyDescent="0.2">
      <c r="A253" t="s">
        <v>331</v>
      </c>
      <c r="B253" t="s">
        <v>141</v>
      </c>
      <c r="C253">
        <v>402253268.63999999</v>
      </c>
      <c r="D253" s="37">
        <v>1333717691.8699999</v>
      </c>
      <c r="E253" s="56"/>
      <c r="F253" s="56" t="str">
        <f t="shared" si="12"/>
        <v>2019–20 BRUN</v>
      </c>
      <c r="G253" s="56" t="str">
        <f t="array" ref="G253">A253&amp;" "&amp;SUM(IF(A253=FinyearIm,IF(C253&lt;=QldIm,1,0),0))</f>
        <v>2019–20 20</v>
      </c>
      <c r="H253" s="56" t="str">
        <f t="array" ref="H253">A253&amp;" "&amp;SUM(IF(A253=FinyearIm,IF(D253&lt;=AustraliaIm,1,0),0))</f>
        <v>2019–20 32</v>
      </c>
      <c r="I253" s="56" t="str">
        <f t="shared" si="13"/>
        <v>BRUN</v>
      </c>
      <c r="J253" s="57">
        <f t="shared" si="14"/>
        <v>402.25326863999999</v>
      </c>
      <c r="K253" s="57">
        <f t="shared" si="15"/>
        <v>1333.71769187</v>
      </c>
      <c r="L253" s="57"/>
    </row>
    <row r="254" spans="1:12" x14ac:dyDescent="0.2">
      <c r="A254" t="s">
        <v>331</v>
      </c>
      <c r="B254" t="s">
        <v>142</v>
      </c>
      <c r="C254" s="37">
        <v>5809789.6100000003</v>
      </c>
      <c r="D254" s="37">
        <v>106458267.16</v>
      </c>
      <c r="E254" s="56"/>
      <c r="F254" s="56" t="str">
        <f t="shared" si="12"/>
        <v>2019–20 BULG</v>
      </c>
      <c r="G254" s="56" t="str">
        <f t="array" ref="G254">A254&amp;" "&amp;SUM(IF(A254=FinyearIm,IF(C254&lt;=QldIm,1,0),0))</f>
        <v>2019–20 73</v>
      </c>
      <c r="H254" s="56" t="str">
        <f t="array" ref="H254">A254&amp;" "&amp;SUM(IF(A254=FinyearIm,IF(D254&lt;=AustraliaIm,1,0),0))</f>
        <v>2019–20 71</v>
      </c>
      <c r="I254" s="56" t="str">
        <f t="shared" si="13"/>
        <v>BULG</v>
      </c>
      <c r="J254" s="57">
        <f t="shared" si="14"/>
        <v>5.8097896100000002</v>
      </c>
      <c r="K254" s="57">
        <f t="shared" si="15"/>
        <v>106.45826715999999</v>
      </c>
      <c r="L254" s="57"/>
    </row>
    <row r="255" spans="1:12" x14ac:dyDescent="0.2">
      <c r="A255" t="s">
        <v>331</v>
      </c>
      <c r="B255" t="s">
        <v>143</v>
      </c>
      <c r="C255" s="37">
        <v>36412.82</v>
      </c>
      <c r="D255" s="37">
        <v>96972.31</v>
      </c>
      <c r="E255" s="56"/>
      <c r="F255" s="56" t="str">
        <f t="shared" si="12"/>
        <v>2019–20 BURK</v>
      </c>
      <c r="G255" s="56" t="str">
        <f t="array" ref="G255">A255&amp;" "&amp;SUM(IF(A255=FinyearIm,IF(C255&lt;=QldIm,1,0),0))</f>
        <v>2019–20 153</v>
      </c>
      <c r="H255" s="56" t="str">
        <f t="array" ref="H255">A255&amp;" "&amp;SUM(IF(A255=FinyearIm,IF(D255&lt;=AustraliaIm,1,0),0))</f>
        <v>2019–20 195</v>
      </c>
      <c r="I255" s="56" t="str">
        <f t="shared" si="13"/>
        <v>BURK</v>
      </c>
      <c r="J255" s="57">
        <f t="shared" si="14"/>
        <v>3.6412819999999999E-2</v>
      </c>
      <c r="K255" s="57">
        <f t="shared" si="15"/>
        <v>9.6972309999999992E-2</v>
      </c>
      <c r="L255" s="57"/>
    </row>
    <row r="256" spans="1:12" x14ac:dyDescent="0.2">
      <c r="A256" t="s">
        <v>331</v>
      </c>
      <c r="B256" t="s">
        <v>144</v>
      </c>
      <c r="C256">
        <v>7882624.1200000001</v>
      </c>
      <c r="D256" s="37">
        <v>61359207.969999999</v>
      </c>
      <c r="E256" s="56"/>
      <c r="F256" s="56" t="str">
        <f t="shared" si="12"/>
        <v>2019–20 BURM</v>
      </c>
      <c r="G256" s="56" t="str">
        <f t="array" ref="G256">A256&amp;" "&amp;SUM(IF(A256=FinyearIm,IF(C256&lt;=QldIm,1,0),0))</f>
        <v>2019–20 69</v>
      </c>
      <c r="H256" s="56" t="str">
        <f t="array" ref="H256">A256&amp;" "&amp;SUM(IF(A256=FinyearIm,IF(D256&lt;=AustraliaIm,1,0),0))</f>
        <v>2019–20 79</v>
      </c>
      <c r="I256" s="56" t="str">
        <f t="shared" si="13"/>
        <v>BURM</v>
      </c>
      <c r="J256" s="57">
        <f t="shared" si="14"/>
        <v>7.88262412</v>
      </c>
      <c r="K256" s="57">
        <f t="shared" si="15"/>
        <v>61.35920797</v>
      </c>
      <c r="L256" s="57"/>
    </row>
    <row r="257" spans="1:12" x14ac:dyDescent="0.2">
      <c r="A257" t="s">
        <v>331</v>
      </c>
      <c r="B257" t="s">
        <v>145</v>
      </c>
      <c r="C257" s="37">
        <v>54912</v>
      </c>
      <c r="D257" s="37">
        <v>1933466.98</v>
      </c>
      <c r="E257" s="56"/>
      <c r="F257" s="56" t="str">
        <f t="shared" si="12"/>
        <v>2019–20 BVIR</v>
      </c>
      <c r="G257" s="56" t="str">
        <f t="array" ref="G257">A257&amp;" "&amp;SUM(IF(A257=FinyearIm,IF(C257&lt;=QldIm,1,0),0))</f>
        <v>2019–20 146</v>
      </c>
      <c r="H257" s="56" t="str">
        <f t="array" ref="H257">A257&amp;" "&amp;SUM(IF(A257=FinyearIm,IF(D257&lt;=AustraliaIm,1,0),0))</f>
        <v>2019–20 144</v>
      </c>
      <c r="I257" s="56" t="str">
        <f t="shared" si="13"/>
        <v>BVIR</v>
      </c>
      <c r="J257" s="57">
        <f t="shared" si="14"/>
        <v>5.4912000000000002E-2</v>
      </c>
      <c r="K257" s="57">
        <f t="shared" si="15"/>
        <v>1.9334669799999999</v>
      </c>
      <c r="L257" s="57"/>
    </row>
    <row r="258" spans="1:12" x14ac:dyDescent="0.2">
      <c r="A258" t="s">
        <v>331</v>
      </c>
      <c r="B258" t="s">
        <v>146</v>
      </c>
      <c r="C258">
        <v>438396012.31</v>
      </c>
      <c r="D258" s="37">
        <v>2561625578.3299999</v>
      </c>
      <c r="E258" s="56"/>
      <c r="F258" s="56" t="str">
        <f t="shared" ref="F258:F321" si="16">A258&amp;" "&amp;B258</f>
        <v>2019–20 CAN</v>
      </c>
      <c r="G258" s="56" t="str">
        <f t="array" ref="G258">A258&amp;" "&amp;SUM(IF(A258=FinyearIm,IF(C258&lt;=QldIm,1,0),0))</f>
        <v>2019–20 19</v>
      </c>
      <c r="H258" s="56" t="str">
        <f t="array" ref="H258">A258&amp;" "&amp;SUM(IF(A258=FinyearIm,IF(D258&lt;=AustraliaIm,1,0),0))</f>
        <v>2019–20 22</v>
      </c>
      <c r="I258" s="56" t="str">
        <f t="shared" ref="I258:I321" si="17">B258</f>
        <v>CAN</v>
      </c>
      <c r="J258" s="57">
        <f t="shared" ref="J258:J321" si="18">C258/1000000</f>
        <v>438.39601231</v>
      </c>
      <c r="K258" s="57">
        <f t="shared" ref="K258:K321" si="19">D258/1000000</f>
        <v>2561.6255783299998</v>
      </c>
      <c r="L258" s="57"/>
    </row>
    <row r="259" spans="1:12" x14ac:dyDescent="0.2">
      <c r="A259" t="s">
        <v>331</v>
      </c>
      <c r="B259" t="s">
        <v>147</v>
      </c>
      <c r="C259" s="37">
        <v>0</v>
      </c>
      <c r="D259" s="37">
        <v>134076</v>
      </c>
      <c r="E259" s="56"/>
      <c r="F259" s="56" t="str">
        <f t="shared" si="16"/>
        <v>2019–20 CAYM</v>
      </c>
      <c r="G259" s="56" t="str">
        <f t="array" ref="G259">A259&amp;" "&amp;SUM(IF(A259=FinyearIm,IF(C259&lt;=QldIm,1,0),0))</f>
        <v>2019–20 221</v>
      </c>
      <c r="H259" s="56" t="str">
        <f t="array" ref="H259">A259&amp;" "&amp;SUM(IF(A259=FinyearIm,IF(D259&lt;=AustraliaIm,1,0),0))</f>
        <v>2019–20 190</v>
      </c>
      <c r="I259" s="56" t="str">
        <f t="shared" si="17"/>
        <v>CAYM</v>
      </c>
      <c r="J259" s="57">
        <f t="shared" si="18"/>
        <v>0</v>
      </c>
      <c r="K259" s="57">
        <f t="shared" si="19"/>
        <v>0.134076</v>
      </c>
      <c r="L259" s="57"/>
    </row>
    <row r="260" spans="1:12" x14ac:dyDescent="0.2">
      <c r="A260" t="s">
        <v>331</v>
      </c>
      <c r="B260" t="s">
        <v>314</v>
      </c>
      <c r="C260" s="37">
        <v>1415.25</v>
      </c>
      <c r="D260" s="37">
        <v>127089.37</v>
      </c>
      <c r="E260" s="56"/>
      <c r="F260" s="56" t="str">
        <f t="shared" si="16"/>
        <v>2019–20 CEAR</v>
      </c>
      <c r="G260" s="56" t="str">
        <f t="array" ref="G260">A260&amp;" "&amp;SUM(IF(A260=FinyearIm,IF(C260&lt;=QldIm,1,0),0))</f>
        <v>2019–20 174</v>
      </c>
      <c r="H260" s="56" t="str">
        <f t="array" ref="H260">A260&amp;" "&amp;SUM(IF(A260=FinyearIm,IF(D260&lt;=AustraliaIm,1,0),0))</f>
        <v>2019–20 191</v>
      </c>
      <c r="I260" s="56" t="str">
        <f t="shared" si="17"/>
        <v>CEAR</v>
      </c>
      <c r="J260" s="57">
        <f t="shared" si="18"/>
        <v>1.4152500000000001E-3</v>
      </c>
      <c r="K260" s="57">
        <f t="shared" si="19"/>
        <v>0.12708937000000001</v>
      </c>
      <c r="L260" s="57"/>
    </row>
    <row r="261" spans="1:12" x14ac:dyDescent="0.2">
      <c r="A261" t="s">
        <v>331</v>
      </c>
      <c r="B261" t="s">
        <v>148</v>
      </c>
      <c r="C261" s="37">
        <v>0</v>
      </c>
      <c r="D261" s="37">
        <v>232709.88</v>
      </c>
      <c r="E261" s="56"/>
      <c r="F261" s="56" t="str">
        <f t="shared" si="16"/>
        <v>2019–20 CHAD</v>
      </c>
      <c r="G261" s="56" t="str">
        <f t="array" ref="G261">A261&amp;" "&amp;SUM(IF(A261=FinyearIm,IF(C261&lt;=QldIm,1,0),0))</f>
        <v>2019–20 221</v>
      </c>
      <c r="H261" s="56" t="str">
        <f t="array" ref="H261">A261&amp;" "&amp;SUM(IF(A261=FinyearIm,IF(D261&lt;=AustraliaIm,1,0),0))</f>
        <v>2019–20 179</v>
      </c>
      <c r="I261" s="56" t="str">
        <f t="shared" si="17"/>
        <v>CHAD</v>
      </c>
      <c r="J261" s="57">
        <f t="shared" si="18"/>
        <v>0</v>
      </c>
      <c r="K261" s="57">
        <f t="shared" si="19"/>
        <v>0.23270988000000001</v>
      </c>
      <c r="L261" s="57"/>
    </row>
    <row r="262" spans="1:12" x14ac:dyDescent="0.2">
      <c r="A262" t="s">
        <v>331</v>
      </c>
      <c r="B262" t="s">
        <v>149</v>
      </c>
      <c r="C262" s="37">
        <v>10420691904.4002</v>
      </c>
      <c r="D262" s="37">
        <v>80844169196.9104</v>
      </c>
      <c r="E262" s="56"/>
      <c r="F262" s="56" t="str">
        <f t="shared" si="16"/>
        <v>2019–20 CHIN</v>
      </c>
      <c r="G262" s="56" t="str">
        <f t="array" ref="G262">A262&amp;" "&amp;SUM(IF(A262=FinyearIm,IF(C262&lt;=QldIm,1,0),0))</f>
        <v>2019–20 1</v>
      </c>
      <c r="H262" s="56" t="str">
        <f t="array" ref="H262">A262&amp;" "&amp;SUM(IF(A262=FinyearIm,IF(D262&lt;=AustraliaIm,1,0),0))</f>
        <v>2019–20 1</v>
      </c>
      <c r="I262" s="56" t="str">
        <f t="shared" si="17"/>
        <v>CHIN</v>
      </c>
      <c r="J262" s="57">
        <f t="shared" si="18"/>
        <v>10420.691904400201</v>
      </c>
      <c r="K262" s="57">
        <f t="shared" si="19"/>
        <v>80844.169196910399</v>
      </c>
      <c r="L262" s="57"/>
    </row>
    <row r="263" spans="1:12" x14ac:dyDescent="0.2">
      <c r="A263" t="s">
        <v>331</v>
      </c>
      <c r="B263" t="s">
        <v>150</v>
      </c>
      <c r="C263" s="37">
        <v>337107909.19</v>
      </c>
      <c r="D263" s="37">
        <v>592405468.03999996</v>
      </c>
      <c r="E263" s="56"/>
      <c r="F263" s="56" t="str">
        <f t="shared" si="16"/>
        <v>2019–20 CHLE</v>
      </c>
      <c r="G263" s="56" t="str">
        <f t="array" ref="G263">A263&amp;" "&amp;SUM(IF(A263=FinyearIm,IF(C263&lt;=QldIm,1,0),0))</f>
        <v>2019–20 24</v>
      </c>
      <c r="H263" s="56" t="str">
        <f t="array" ref="H263">A263&amp;" "&amp;SUM(IF(A263=FinyearIm,IF(D263&lt;=AustraliaIm,1,0),0))</f>
        <v>2019–20 47</v>
      </c>
      <c r="I263" s="56" t="str">
        <f t="shared" si="17"/>
        <v>CHLE</v>
      </c>
      <c r="J263" s="57">
        <f t="shared" si="18"/>
        <v>337.10790918999999</v>
      </c>
      <c r="K263" s="57">
        <f t="shared" si="19"/>
        <v>592.40546803999996</v>
      </c>
      <c r="L263" s="57"/>
    </row>
    <row r="264" spans="1:12" x14ac:dyDescent="0.2">
      <c r="A264" t="s">
        <v>331</v>
      </c>
      <c r="B264" t="s">
        <v>151</v>
      </c>
      <c r="C264" s="37">
        <v>0</v>
      </c>
      <c r="D264" s="37">
        <v>89401.87</v>
      </c>
      <c r="E264" s="56"/>
      <c r="F264" s="56" t="str">
        <f t="shared" si="16"/>
        <v>2019–20 CHRI</v>
      </c>
      <c r="G264" s="56" t="str">
        <f t="array" ref="G264">A264&amp;" "&amp;SUM(IF(A264=FinyearIm,IF(C264&lt;=QldIm,1,0),0))</f>
        <v>2019–20 221</v>
      </c>
      <c r="H264" s="56" t="str">
        <f t="array" ref="H264">A264&amp;" "&amp;SUM(IF(A264=FinyearIm,IF(D264&lt;=AustraliaIm,1,0),0))</f>
        <v>2019–20 196</v>
      </c>
      <c r="I264" s="56" t="str">
        <f t="shared" si="17"/>
        <v>CHRI</v>
      </c>
      <c r="J264" s="57">
        <f t="shared" si="18"/>
        <v>0</v>
      </c>
      <c r="K264" s="57">
        <f t="shared" si="19"/>
        <v>8.9401869999999994E-2</v>
      </c>
      <c r="L264" s="57"/>
    </row>
    <row r="265" spans="1:12" x14ac:dyDescent="0.2">
      <c r="A265" t="s">
        <v>331</v>
      </c>
      <c r="B265" t="s">
        <v>152</v>
      </c>
      <c r="C265" s="37">
        <v>24011061.489999998</v>
      </c>
      <c r="D265" s="37">
        <v>277683093.18000001</v>
      </c>
      <c r="E265" s="56"/>
      <c r="F265" s="56" t="str">
        <f t="shared" si="16"/>
        <v>2019–20 CMBD</v>
      </c>
      <c r="G265" s="56" t="str">
        <f t="array" ref="G265">A265&amp;" "&amp;SUM(IF(A265=FinyearIm,IF(C265&lt;=QldIm,1,0),0))</f>
        <v>2019–20 57</v>
      </c>
      <c r="H265" s="56" t="str">
        <f t="array" ref="H265">A265&amp;" "&amp;SUM(IF(A265=FinyearIm,IF(D265&lt;=AustraliaIm,1,0),0))</f>
        <v>2019–20 55</v>
      </c>
      <c r="I265" s="56" t="str">
        <f t="shared" si="17"/>
        <v>CMBD</v>
      </c>
      <c r="J265" s="57">
        <f t="shared" si="18"/>
        <v>24.011061489999999</v>
      </c>
      <c r="K265" s="57">
        <f t="shared" si="19"/>
        <v>277.68309318000001</v>
      </c>
      <c r="L265" s="57"/>
    </row>
    <row r="266" spans="1:12" x14ac:dyDescent="0.2">
      <c r="A266" t="s">
        <v>331</v>
      </c>
      <c r="B266" t="s">
        <v>348</v>
      </c>
      <c r="C266" s="37">
        <v>0</v>
      </c>
      <c r="D266" s="37">
        <v>72948.31</v>
      </c>
      <c r="E266" s="56"/>
      <c r="F266" s="56" t="str">
        <f t="shared" si="16"/>
        <v>2019–20 CMRO</v>
      </c>
      <c r="G266" s="56" t="str">
        <f t="array" ref="G266">A266&amp;" "&amp;SUM(IF(A266=FinyearIm,IF(C266&lt;=QldIm,1,0),0))</f>
        <v>2019–20 221</v>
      </c>
      <c r="H266" s="56" t="str">
        <f t="array" ref="H266">A266&amp;" "&amp;SUM(IF(A266=FinyearIm,IF(D266&lt;=AustraliaIm,1,0),0))</f>
        <v>2019–20 200</v>
      </c>
      <c r="I266" s="56" t="str">
        <f t="shared" si="17"/>
        <v>CMRO</v>
      </c>
      <c r="J266" s="57">
        <f t="shared" si="18"/>
        <v>0</v>
      </c>
      <c r="K266" s="57">
        <f t="shared" si="19"/>
        <v>7.2948310000000002E-2</v>
      </c>
      <c r="L266" s="57"/>
    </row>
    <row r="267" spans="1:12" x14ac:dyDescent="0.2">
      <c r="A267" t="s">
        <v>331</v>
      </c>
      <c r="B267" t="s">
        <v>153</v>
      </c>
      <c r="C267">
        <v>0</v>
      </c>
      <c r="D267" s="37">
        <v>128524294.11</v>
      </c>
      <c r="E267" s="56"/>
      <c r="F267" s="56" t="str">
        <f t="shared" si="16"/>
        <v>2019–20 COBR</v>
      </c>
      <c r="G267" s="56" t="str">
        <f t="array" ref="G267">A267&amp;" "&amp;SUM(IF(A267=FinyearIm,IF(C267&lt;=QldIm,1,0),0))</f>
        <v>2019–20 221</v>
      </c>
      <c r="H267" s="56" t="str">
        <f t="array" ref="H267">A267&amp;" "&amp;SUM(IF(A267=FinyearIm,IF(D267&lt;=AustraliaIm,1,0),0))</f>
        <v>2019–20 66</v>
      </c>
      <c r="I267" s="56" t="str">
        <f t="shared" si="17"/>
        <v>COBR</v>
      </c>
      <c r="J267" s="57">
        <f t="shared" si="18"/>
        <v>0</v>
      </c>
      <c r="K267" s="57">
        <f t="shared" si="19"/>
        <v>128.52429411</v>
      </c>
      <c r="L267" s="57"/>
    </row>
    <row r="268" spans="1:12" x14ac:dyDescent="0.2">
      <c r="A268" t="s">
        <v>331</v>
      </c>
      <c r="B268" t="s">
        <v>154</v>
      </c>
      <c r="C268" s="37">
        <v>146313.95000000001</v>
      </c>
      <c r="D268" s="37">
        <v>629148.31000000006</v>
      </c>
      <c r="E268" s="56"/>
      <c r="F268" s="56" t="str">
        <f t="shared" si="16"/>
        <v>2019–20 COCO</v>
      </c>
      <c r="G268" s="56" t="str">
        <f t="array" ref="G268">A268&amp;" "&amp;SUM(IF(A268=FinyearIm,IF(C268&lt;=QldIm,1,0),0))</f>
        <v>2019–20 132</v>
      </c>
      <c r="H268" s="56" t="str">
        <f t="array" ref="H268">A268&amp;" "&amp;SUM(IF(A268=FinyearIm,IF(D268&lt;=AustraliaIm,1,0),0))</f>
        <v>2019–20 163</v>
      </c>
      <c r="I268" s="56" t="str">
        <f t="shared" si="17"/>
        <v>COCO</v>
      </c>
      <c r="J268" s="57">
        <f t="shared" si="18"/>
        <v>0.14631395</v>
      </c>
      <c r="K268" s="57">
        <f t="shared" si="19"/>
        <v>0.62914831000000004</v>
      </c>
      <c r="L268" s="57"/>
    </row>
    <row r="269" spans="1:12" x14ac:dyDescent="0.2">
      <c r="A269" t="s">
        <v>331</v>
      </c>
      <c r="B269" t="s">
        <v>155</v>
      </c>
      <c r="C269" s="37">
        <v>10460833.949999999</v>
      </c>
      <c r="D269" s="37">
        <v>108309533.7</v>
      </c>
      <c r="E269" s="56"/>
      <c r="F269" s="56" t="str">
        <f t="shared" si="16"/>
        <v>2019–20 COMB</v>
      </c>
      <c r="G269" s="56" t="str">
        <f t="array" ref="G269">A269&amp;" "&amp;SUM(IF(A269=FinyearIm,IF(C269&lt;=QldIm,1,0),0))</f>
        <v>2019–20 66</v>
      </c>
      <c r="H269" s="56" t="str">
        <f t="array" ref="H269">A269&amp;" "&amp;SUM(IF(A269=FinyearIm,IF(D269&lt;=AustraliaIm,1,0),0))</f>
        <v>2019–20 70</v>
      </c>
      <c r="I269" s="56" t="str">
        <f t="shared" si="17"/>
        <v>COMB</v>
      </c>
      <c r="J269" s="57">
        <f t="shared" si="18"/>
        <v>10.46083395</v>
      </c>
      <c r="K269" s="57">
        <f t="shared" si="19"/>
        <v>108.3095337</v>
      </c>
      <c r="L269" s="57"/>
    </row>
    <row r="270" spans="1:12" x14ac:dyDescent="0.2">
      <c r="A270" t="s">
        <v>331</v>
      </c>
      <c r="B270" t="s">
        <v>156</v>
      </c>
      <c r="C270">
        <v>41098.03</v>
      </c>
      <c r="D270" s="37">
        <v>453047.56</v>
      </c>
      <c r="E270" s="56"/>
      <c r="F270" s="56" t="str">
        <f t="shared" si="16"/>
        <v>2019–20 COOK</v>
      </c>
      <c r="G270" s="56" t="str">
        <f t="array" ref="G270">A270&amp;" "&amp;SUM(IF(A270=FinyearIm,IF(C270&lt;=QldIm,1,0),0))</f>
        <v>2019–20 152</v>
      </c>
      <c r="H270" s="56" t="str">
        <f t="array" ref="H270">A270&amp;" "&amp;SUM(IF(A270=FinyearIm,IF(D270&lt;=AustraliaIm,1,0),0))</f>
        <v>2019–20 170</v>
      </c>
      <c r="I270" s="56" t="str">
        <f t="shared" si="17"/>
        <v>COOK</v>
      </c>
      <c r="J270" s="57">
        <f t="shared" si="18"/>
        <v>4.1098030000000001E-2</v>
      </c>
      <c r="K270" s="57">
        <f t="shared" si="19"/>
        <v>0.45304756000000002</v>
      </c>
      <c r="L270" s="57"/>
    </row>
    <row r="271" spans="1:12" x14ac:dyDescent="0.2">
      <c r="A271" t="s">
        <v>331</v>
      </c>
      <c r="B271" t="s">
        <v>157</v>
      </c>
      <c r="C271" s="37">
        <v>1265268.3600000001</v>
      </c>
      <c r="D271" s="37">
        <v>127549493.59</v>
      </c>
      <c r="E271" s="56"/>
      <c r="F271" s="56" t="str">
        <f t="shared" si="16"/>
        <v>2019–20 COST</v>
      </c>
      <c r="G271" s="56" t="str">
        <f t="array" ref="G271">A271&amp;" "&amp;SUM(IF(A271=FinyearIm,IF(C271&lt;=QldIm,1,0),0))</f>
        <v>2019–20 101</v>
      </c>
      <c r="H271" s="56" t="str">
        <f t="array" ref="H271">A271&amp;" "&amp;SUM(IF(A271=FinyearIm,IF(D271&lt;=AustraliaIm,1,0),0))</f>
        <v>2019–20 67</v>
      </c>
      <c r="I271" s="56" t="str">
        <f t="shared" si="17"/>
        <v>COST</v>
      </c>
      <c r="J271" s="57">
        <f t="shared" si="18"/>
        <v>1.2652683600000001</v>
      </c>
      <c r="K271" s="57">
        <f t="shared" si="19"/>
        <v>127.54949359</v>
      </c>
      <c r="L271" s="57"/>
    </row>
    <row r="272" spans="1:12" x14ac:dyDescent="0.2">
      <c r="A272" t="s">
        <v>331</v>
      </c>
      <c r="B272" t="s">
        <v>158</v>
      </c>
      <c r="C272" s="37">
        <v>5778143.79</v>
      </c>
      <c r="D272" s="37">
        <v>38311376.090000004</v>
      </c>
      <c r="E272" s="56"/>
      <c r="F272" s="56" t="str">
        <f t="shared" si="16"/>
        <v>2019–20 CROA</v>
      </c>
      <c r="G272" s="56" t="str">
        <f t="array" ref="G272">A272&amp;" "&amp;SUM(IF(A272=FinyearIm,IF(C272&lt;=QldIm,1,0),0))</f>
        <v>2019–20 74</v>
      </c>
      <c r="H272" s="56" t="str">
        <f t="array" ref="H272">A272&amp;" "&amp;SUM(IF(A272=FinyearIm,IF(D272&lt;=AustraliaIm,1,0),0))</f>
        <v>2019–20 89</v>
      </c>
      <c r="I272" s="56" t="str">
        <f t="shared" si="17"/>
        <v>CROA</v>
      </c>
      <c r="J272" s="57">
        <f t="shared" si="18"/>
        <v>5.7781437899999997</v>
      </c>
      <c r="K272" s="57">
        <f t="shared" si="19"/>
        <v>38.311376090000003</v>
      </c>
      <c r="L272" s="57"/>
    </row>
    <row r="273" spans="1:12" x14ac:dyDescent="0.2">
      <c r="A273" t="s">
        <v>331</v>
      </c>
      <c r="B273" t="s">
        <v>159</v>
      </c>
      <c r="C273" s="37">
        <v>0</v>
      </c>
      <c r="D273" s="37">
        <v>9651095.3300000001</v>
      </c>
      <c r="E273" s="56"/>
      <c r="F273" s="56" t="str">
        <f t="shared" si="16"/>
        <v>2019–20 CUBA</v>
      </c>
      <c r="G273" s="56" t="str">
        <f t="array" ref="G273">A273&amp;" "&amp;SUM(IF(A273=FinyearIm,IF(C273&lt;=QldIm,1,0),0))</f>
        <v>2019–20 221</v>
      </c>
      <c r="H273" s="56" t="str">
        <f t="array" ref="H273">A273&amp;" "&amp;SUM(IF(A273=FinyearIm,IF(D273&lt;=AustraliaIm,1,0),0))</f>
        <v>2019–20 118</v>
      </c>
      <c r="I273" s="56" t="str">
        <f t="shared" si="17"/>
        <v>CUBA</v>
      </c>
      <c r="J273" s="57">
        <f t="shared" si="18"/>
        <v>0</v>
      </c>
      <c r="K273" s="57">
        <f t="shared" si="19"/>
        <v>9.6510953300000004</v>
      </c>
      <c r="L273" s="57"/>
    </row>
    <row r="274" spans="1:12" x14ac:dyDescent="0.2">
      <c r="A274" t="s">
        <v>331</v>
      </c>
      <c r="B274" t="s">
        <v>320</v>
      </c>
      <c r="C274" s="37">
        <v>0</v>
      </c>
      <c r="D274" s="37">
        <v>39662.839999999997</v>
      </c>
      <c r="E274" s="56"/>
      <c r="F274" s="56" t="str">
        <f t="shared" si="16"/>
        <v>2019–20 CVER</v>
      </c>
      <c r="G274" s="56" t="str">
        <f t="array" ref="G274">A274&amp;" "&amp;SUM(IF(A274=FinyearIm,IF(C274&lt;=QldIm,1,0),0))</f>
        <v>2019–20 221</v>
      </c>
      <c r="H274" s="56" t="str">
        <f t="array" ref="H274">A274&amp;" "&amp;SUM(IF(A274=FinyearIm,IF(D274&lt;=AustraliaIm,1,0),0))</f>
        <v>2019–20 205</v>
      </c>
      <c r="I274" s="56" t="str">
        <f t="shared" si="17"/>
        <v>CVER</v>
      </c>
      <c r="J274" s="57">
        <f t="shared" si="18"/>
        <v>0</v>
      </c>
      <c r="K274" s="57">
        <f t="shared" si="19"/>
        <v>3.9662839999999998E-2</v>
      </c>
      <c r="L274" s="57"/>
    </row>
    <row r="275" spans="1:12" x14ac:dyDescent="0.2">
      <c r="A275" t="s">
        <v>331</v>
      </c>
      <c r="B275" t="s">
        <v>160</v>
      </c>
      <c r="C275" s="37">
        <v>1351444.06</v>
      </c>
      <c r="D275" s="37">
        <v>36476587.789999999</v>
      </c>
      <c r="E275" s="56"/>
      <c r="F275" s="56" t="str">
        <f t="shared" si="16"/>
        <v>2019–20 CYPR</v>
      </c>
      <c r="G275" s="56" t="str">
        <f t="array" ref="G275">A275&amp;" "&amp;SUM(IF(A275=FinyearIm,IF(C275&lt;=QldIm,1,0),0))</f>
        <v>2019–20 99</v>
      </c>
      <c r="H275" s="56" t="str">
        <f t="array" ref="H275">A275&amp;" "&amp;SUM(IF(A275=FinyearIm,IF(D275&lt;=AustraliaIm,1,0),0))</f>
        <v>2019–20 90</v>
      </c>
      <c r="I275" s="56" t="str">
        <f t="shared" si="17"/>
        <v>CYPR</v>
      </c>
      <c r="J275" s="57">
        <f t="shared" si="18"/>
        <v>1.3514440599999999</v>
      </c>
      <c r="K275" s="57">
        <f t="shared" si="19"/>
        <v>36.476587789999996</v>
      </c>
      <c r="L275" s="57"/>
    </row>
    <row r="276" spans="1:12" x14ac:dyDescent="0.2">
      <c r="A276" t="s">
        <v>331</v>
      </c>
      <c r="B276" t="s">
        <v>161</v>
      </c>
      <c r="C276" s="37">
        <v>95414424.950000107</v>
      </c>
      <c r="D276" s="37">
        <v>743812515.75999999</v>
      </c>
      <c r="E276" s="56"/>
      <c r="F276" s="56" t="str">
        <f t="shared" si="16"/>
        <v>2019–20 CZEH</v>
      </c>
      <c r="G276" s="56" t="str">
        <f t="array" ref="G276">A276&amp;" "&amp;SUM(IF(A276=FinyearIm,IF(C276&lt;=QldIm,1,0),0))</f>
        <v>2019–20 41</v>
      </c>
      <c r="H276" s="56" t="str">
        <f t="array" ref="H276">A276&amp;" "&amp;SUM(IF(A276=FinyearIm,IF(D276&lt;=AustraliaIm,1,0),0))</f>
        <v>2019–20 40</v>
      </c>
      <c r="I276" s="56" t="str">
        <f t="shared" si="17"/>
        <v>CZEH</v>
      </c>
      <c r="J276" s="57">
        <f t="shared" si="18"/>
        <v>95.414424950000111</v>
      </c>
      <c r="K276" s="57">
        <f t="shared" si="19"/>
        <v>743.81251576</v>
      </c>
      <c r="L276" s="57"/>
    </row>
    <row r="277" spans="1:12" x14ac:dyDescent="0.2">
      <c r="A277" t="s">
        <v>331</v>
      </c>
      <c r="B277" t="s">
        <v>162</v>
      </c>
      <c r="C277" s="37">
        <v>132722915.66</v>
      </c>
      <c r="D277" s="37">
        <v>1345925141.5699999</v>
      </c>
      <c r="E277" s="56"/>
      <c r="F277" s="56" t="str">
        <f t="shared" si="16"/>
        <v>2019–20 DENM</v>
      </c>
      <c r="G277" s="56" t="str">
        <f t="array" ref="G277">A277&amp;" "&amp;SUM(IF(A277=FinyearIm,IF(C277&lt;=QldIm,1,0),0))</f>
        <v>2019–20 39</v>
      </c>
      <c r="H277" s="56" t="str">
        <f t="array" ref="H277">A277&amp;" "&amp;SUM(IF(A277=FinyearIm,IF(D277&lt;=AustraliaIm,1,0),0))</f>
        <v>2019–20 30</v>
      </c>
      <c r="I277" s="56" t="str">
        <f t="shared" si="17"/>
        <v>DENM</v>
      </c>
      <c r="J277" s="57">
        <f t="shared" si="18"/>
        <v>132.72291565999998</v>
      </c>
      <c r="K277" s="57">
        <f t="shared" si="19"/>
        <v>1345.9251415699998</v>
      </c>
      <c r="L277" s="57"/>
    </row>
    <row r="278" spans="1:12" x14ac:dyDescent="0.2">
      <c r="A278" t="s">
        <v>331</v>
      </c>
      <c r="B278" t="s">
        <v>315</v>
      </c>
      <c r="C278" s="37">
        <v>1133.9000000000001</v>
      </c>
      <c r="D278" s="37">
        <v>1002691.62</v>
      </c>
      <c r="E278" s="56"/>
      <c r="F278" s="56" t="str">
        <f t="shared" si="16"/>
        <v>2019–20 DJIB</v>
      </c>
      <c r="G278" s="56" t="str">
        <f t="array" ref="G278">A278&amp;" "&amp;SUM(IF(A278=FinyearIm,IF(C278&lt;=QldIm,1,0),0))</f>
        <v>2019–20 180</v>
      </c>
      <c r="H278" s="56" t="str">
        <f t="array" ref="H278">A278&amp;" "&amp;SUM(IF(A278=FinyearIm,IF(D278&lt;=AustraliaIm,1,0),0))</f>
        <v>2019–20 153</v>
      </c>
      <c r="I278" s="56" t="str">
        <f t="shared" si="17"/>
        <v>DJIB</v>
      </c>
      <c r="J278" s="57">
        <f t="shared" si="18"/>
        <v>1.1339000000000002E-3</v>
      </c>
      <c r="K278" s="57">
        <f t="shared" si="19"/>
        <v>1.00269162</v>
      </c>
      <c r="L278" s="57"/>
    </row>
    <row r="279" spans="1:12" x14ac:dyDescent="0.2">
      <c r="A279" t="s">
        <v>331</v>
      </c>
      <c r="B279" t="s">
        <v>321</v>
      </c>
      <c r="C279" s="37">
        <v>1272.6199999999999</v>
      </c>
      <c r="D279" s="37">
        <v>143081.17000000001</v>
      </c>
      <c r="E279" s="56"/>
      <c r="F279" s="56" t="str">
        <f t="shared" si="16"/>
        <v>2019–20 DMCA</v>
      </c>
      <c r="G279" s="56" t="str">
        <f t="array" ref="G279">A279&amp;" "&amp;SUM(IF(A279=FinyearIm,IF(C279&lt;=QldIm,1,0),0))</f>
        <v>2019–20 177</v>
      </c>
      <c r="H279" s="56" t="str">
        <f t="array" ref="H279">A279&amp;" "&amp;SUM(IF(A279=FinyearIm,IF(D279&lt;=AustraliaIm,1,0),0))</f>
        <v>2019–20 188</v>
      </c>
      <c r="I279" s="56" t="str">
        <f t="shared" si="17"/>
        <v>DMCA</v>
      </c>
      <c r="J279" s="57">
        <f t="shared" si="18"/>
        <v>1.2726199999999999E-3</v>
      </c>
      <c r="K279" s="57">
        <f t="shared" si="19"/>
        <v>0.14308117000000001</v>
      </c>
      <c r="L279" s="57"/>
    </row>
    <row r="280" spans="1:12" x14ac:dyDescent="0.2">
      <c r="A280" t="s">
        <v>331</v>
      </c>
      <c r="B280" t="s">
        <v>163</v>
      </c>
      <c r="C280">
        <v>272978.5</v>
      </c>
      <c r="D280" s="37">
        <v>54183680.979999997</v>
      </c>
      <c r="E280" s="56"/>
      <c r="F280" s="56" t="str">
        <f t="shared" si="16"/>
        <v>2019–20 DOMI</v>
      </c>
      <c r="G280" s="56" t="str">
        <f t="array" ref="G280">A280&amp;" "&amp;SUM(IF(A280=FinyearIm,IF(C280&lt;=QldIm,1,0),0))</f>
        <v>2019–20 123</v>
      </c>
      <c r="H280" s="56" t="str">
        <f t="array" ref="H280">A280&amp;" "&amp;SUM(IF(A280=FinyearIm,IF(D280&lt;=AustraliaIm,1,0),0))</f>
        <v>2019–20 83</v>
      </c>
      <c r="I280" s="56" t="str">
        <f t="shared" si="17"/>
        <v>DOMI</v>
      </c>
      <c r="J280" s="57">
        <f t="shared" si="18"/>
        <v>0.27297850000000001</v>
      </c>
      <c r="K280" s="57">
        <f t="shared" si="19"/>
        <v>54.183680979999998</v>
      </c>
      <c r="L280" s="57"/>
    </row>
    <row r="281" spans="1:12" x14ac:dyDescent="0.2">
      <c r="A281" t="s">
        <v>331</v>
      </c>
      <c r="B281" t="s">
        <v>164</v>
      </c>
      <c r="C281" s="37">
        <v>3072189.7</v>
      </c>
      <c r="D281" s="37">
        <v>21726705.399999999</v>
      </c>
      <c r="E281" s="56"/>
      <c r="F281" s="56" t="str">
        <f t="shared" si="16"/>
        <v>2019–20 ECUA</v>
      </c>
      <c r="G281" s="56" t="str">
        <f t="array" ref="G281">A281&amp;" "&amp;SUM(IF(A281=FinyearIm,IF(C281&lt;=QldIm,1,0),0))</f>
        <v>2019–20 82</v>
      </c>
      <c r="H281" s="56" t="str">
        <f t="array" ref="H281">A281&amp;" "&amp;SUM(IF(A281=FinyearIm,IF(D281&lt;=AustraliaIm,1,0),0))</f>
        <v>2019–20 102</v>
      </c>
      <c r="I281" s="56" t="str">
        <f t="shared" si="17"/>
        <v>ECUA</v>
      </c>
      <c r="J281" s="57">
        <f t="shared" si="18"/>
        <v>3.0721897</v>
      </c>
      <c r="K281" s="57">
        <f t="shared" si="19"/>
        <v>21.7267054</v>
      </c>
      <c r="L281" s="57"/>
    </row>
    <row r="282" spans="1:12" x14ac:dyDescent="0.2">
      <c r="A282" t="s">
        <v>331</v>
      </c>
      <c r="B282" t="s">
        <v>165</v>
      </c>
      <c r="C282" s="37">
        <v>3595536.46</v>
      </c>
      <c r="D282" s="37">
        <v>49284972.890000001</v>
      </c>
      <c r="E282" s="56"/>
      <c r="F282" s="56" t="str">
        <f t="shared" si="16"/>
        <v>2019–20 EGYP</v>
      </c>
      <c r="G282" s="56" t="str">
        <f t="array" ref="G282">A282&amp;" "&amp;SUM(IF(A282=FinyearIm,IF(C282&lt;=QldIm,1,0),0))</f>
        <v>2019–20 80</v>
      </c>
      <c r="H282" s="56" t="str">
        <f t="array" ref="H282">A282&amp;" "&amp;SUM(IF(A282=FinyearIm,IF(D282&lt;=AustraliaIm,1,0),0))</f>
        <v>2019–20 84</v>
      </c>
      <c r="I282" s="56" t="str">
        <f t="shared" si="17"/>
        <v>EGYP</v>
      </c>
      <c r="J282" s="57">
        <f t="shared" si="18"/>
        <v>3.5955364599999999</v>
      </c>
      <c r="K282" s="57">
        <f t="shared" si="19"/>
        <v>49.284972889999999</v>
      </c>
      <c r="L282" s="57"/>
    </row>
    <row r="283" spans="1:12" x14ac:dyDescent="0.2">
      <c r="A283" t="s">
        <v>331</v>
      </c>
      <c r="B283" t="s">
        <v>166</v>
      </c>
      <c r="C283" s="37">
        <v>0</v>
      </c>
      <c r="D283" s="37">
        <v>26597.78</v>
      </c>
      <c r="E283" s="56"/>
      <c r="F283" s="56" t="str">
        <f t="shared" si="16"/>
        <v>2019–20 ERIT</v>
      </c>
      <c r="G283" s="56" t="str">
        <f t="array" ref="G283">A283&amp;" "&amp;SUM(IF(A283=FinyearIm,IF(C283&lt;=QldIm,1,0),0))</f>
        <v>2019–20 221</v>
      </c>
      <c r="H283" s="56" t="str">
        <f t="array" ref="H283">A283&amp;" "&amp;SUM(IF(A283=FinyearIm,IF(D283&lt;=AustraliaIm,1,0),0))</f>
        <v>2019–20 206</v>
      </c>
      <c r="I283" s="56" t="str">
        <f t="shared" si="17"/>
        <v>ERIT</v>
      </c>
      <c r="J283" s="57">
        <f t="shared" si="18"/>
        <v>0</v>
      </c>
      <c r="K283" s="57">
        <f t="shared" si="19"/>
        <v>2.6597779999999998E-2</v>
      </c>
      <c r="L283" s="57"/>
    </row>
    <row r="284" spans="1:12" x14ac:dyDescent="0.2">
      <c r="A284" t="s">
        <v>331</v>
      </c>
      <c r="B284" t="s">
        <v>167</v>
      </c>
      <c r="C284">
        <v>10783787.890000001</v>
      </c>
      <c r="D284" s="37">
        <v>211690165.36000001</v>
      </c>
      <c r="E284" s="56"/>
      <c r="F284" s="56" t="str">
        <f t="shared" si="16"/>
        <v>2019–20 ESTO</v>
      </c>
      <c r="G284" s="56" t="str">
        <f t="array" ref="G284">A284&amp;" "&amp;SUM(IF(A284=FinyearIm,IF(C284&lt;=QldIm,1,0),0))</f>
        <v>2019–20 65</v>
      </c>
      <c r="H284" s="56" t="str">
        <f t="array" ref="H284">A284&amp;" "&amp;SUM(IF(A284=FinyearIm,IF(D284&lt;=AustraliaIm,1,0),0))</f>
        <v>2019–20 60</v>
      </c>
      <c r="I284" s="56" t="str">
        <f t="shared" si="17"/>
        <v>ESTO</v>
      </c>
      <c r="J284" s="57">
        <f t="shared" si="18"/>
        <v>10.783787890000001</v>
      </c>
      <c r="K284" s="57">
        <f t="shared" si="19"/>
        <v>211.69016536000001</v>
      </c>
      <c r="L284" s="57"/>
    </row>
    <row r="285" spans="1:12" x14ac:dyDescent="0.2">
      <c r="A285" t="s">
        <v>331</v>
      </c>
      <c r="B285" t="s">
        <v>168</v>
      </c>
      <c r="C285" s="37">
        <v>606627.31999999995</v>
      </c>
      <c r="D285" s="37">
        <v>24561689.100000001</v>
      </c>
      <c r="E285" s="56"/>
      <c r="F285" s="56" t="str">
        <f t="shared" si="16"/>
        <v>2019–20 ETHI</v>
      </c>
      <c r="G285" s="56" t="str">
        <f t="array" ref="G285">A285&amp;" "&amp;SUM(IF(A285=FinyearIm,IF(C285&lt;=QldIm,1,0),0))</f>
        <v>2019–20 109</v>
      </c>
      <c r="H285" s="56" t="str">
        <f t="array" ref="H285">A285&amp;" "&amp;SUM(IF(A285=FinyearIm,IF(D285&lt;=AustraliaIm,1,0),0))</f>
        <v>2019–20 98</v>
      </c>
      <c r="I285" s="56" t="str">
        <f t="shared" si="17"/>
        <v>ETHI</v>
      </c>
      <c r="J285" s="57">
        <f t="shared" si="18"/>
        <v>0.60662731999999997</v>
      </c>
      <c r="K285" s="57">
        <f t="shared" si="19"/>
        <v>24.561689100000002</v>
      </c>
      <c r="L285" s="57"/>
    </row>
    <row r="286" spans="1:12" x14ac:dyDescent="0.2">
      <c r="A286" t="s">
        <v>331</v>
      </c>
      <c r="B286" t="s">
        <v>169</v>
      </c>
      <c r="C286" s="37">
        <v>35014.36</v>
      </c>
      <c r="D286" s="37">
        <v>1258767.46</v>
      </c>
      <c r="E286" s="56"/>
      <c r="F286" s="56" t="str">
        <f t="shared" si="16"/>
        <v>2019–20 ETMR</v>
      </c>
      <c r="G286" s="56" t="str">
        <f t="array" ref="G286">A286&amp;" "&amp;SUM(IF(A286=FinyearIm,IF(C286&lt;=QldIm,1,0),0))</f>
        <v>2019–20 154</v>
      </c>
      <c r="H286" s="56" t="str">
        <f t="array" ref="H286">A286&amp;" "&amp;SUM(IF(A286=FinyearIm,IF(D286&lt;=AustraliaIm,1,0),0))</f>
        <v>2019–20 151</v>
      </c>
      <c r="I286" s="56" t="str">
        <f t="shared" si="17"/>
        <v>ETMR</v>
      </c>
      <c r="J286" s="57">
        <f t="shared" si="18"/>
        <v>3.5014360000000001E-2</v>
      </c>
      <c r="K286" s="57">
        <f t="shared" si="19"/>
        <v>1.2587674600000001</v>
      </c>
      <c r="L286" s="57"/>
    </row>
    <row r="287" spans="1:12" x14ac:dyDescent="0.2">
      <c r="A287" t="s">
        <v>331</v>
      </c>
      <c r="B287" t="s">
        <v>317</v>
      </c>
      <c r="C287" s="37">
        <v>7159.05</v>
      </c>
      <c r="D287" s="37">
        <v>50935.94</v>
      </c>
      <c r="E287" s="56"/>
      <c r="F287" s="56" t="str">
        <f t="shared" si="16"/>
        <v>2019–20 FALK</v>
      </c>
      <c r="G287" s="56" t="str">
        <f t="array" ref="G287">A287&amp;" "&amp;SUM(IF(A287=FinyearIm,IF(C287&lt;=QldIm,1,0),0))</f>
        <v>2019–20 168</v>
      </c>
      <c r="H287" s="56" t="str">
        <f t="array" ref="H287">A287&amp;" "&amp;SUM(IF(A287=FinyearIm,IF(D287&lt;=AustraliaIm,1,0),0))</f>
        <v>2019–20 203</v>
      </c>
      <c r="I287" s="56" t="str">
        <f t="shared" si="17"/>
        <v>FALK</v>
      </c>
      <c r="J287" s="57">
        <f t="shared" si="18"/>
        <v>7.1590500000000001E-3</v>
      </c>
      <c r="K287" s="57">
        <f t="shared" si="19"/>
        <v>5.0935939999999999E-2</v>
      </c>
      <c r="L287" s="57"/>
    </row>
    <row r="288" spans="1:12" x14ac:dyDescent="0.2">
      <c r="A288" t="s">
        <v>331</v>
      </c>
      <c r="B288" t="s">
        <v>170</v>
      </c>
      <c r="C288">
        <v>8050.14</v>
      </c>
      <c r="D288">
        <v>525325.96</v>
      </c>
      <c r="E288" s="56"/>
      <c r="F288" s="56" t="str">
        <f t="shared" si="16"/>
        <v>2019–20 FCAM</v>
      </c>
      <c r="G288" s="56" t="str">
        <f t="array" ref="G288">A288&amp;" "&amp;SUM(IF(A288=FinyearIm,IF(C288&lt;=QldIm,1,0),0))</f>
        <v>2019–20 167</v>
      </c>
      <c r="H288" s="56" t="str">
        <f t="array" ref="H288">A288&amp;" "&amp;SUM(IF(A288=FinyearIm,IF(D288&lt;=AustraliaIm,1,0),0))</f>
        <v>2019–20 168</v>
      </c>
      <c r="I288" s="56" t="str">
        <f t="shared" si="17"/>
        <v>FCAM</v>
      </c>
      <c r="J288" s="57">
        <f t="shared" si="18"/>
        <v>8.0501400000000008E-3</v>
      </c>
      <c r="K288" s="57">
        <f t="shared" si="19"/>
        <v>0.52532595999999998</v>
      </c>
      <c r="L288" s="57"/>
    </row>
    <row r="289" spans="1:12" x14ac:dyDescent="0.2">
      <c r="A289" t="s">
        <v>331</v>
      </c>
      <c r="B289" t="s">
        <v>171</v>
      </c>
      <c r="C289" s="37">
        <v>1759458639.6700001</v>
      </c>
      <c r="D289" s="37">
        <v>13692795167.980101</v>
      </c>
      <c r="E289" s="56"/>
      <c r="F289" s="56" t="str">
        <f t="shared" si="16"/>
        <v>2019–20 FGMY</v>
      </c>
      <c r="G289" s="56" t="str">
        <f t="array" ref="G289">A289&amp;" "&amp;SUM(IF(A289=FinyearIm,IF(C289&lt;=QldIm,1,0),0))</f>
        <v>2019–20 8</v>
      </c>
      <c r="H289" s="56" t="str">
        <f t="array" ref="H289">A289&amp;" "&amp;SUM(IF(A289=FinyearIm,IF(D289&lt;=AustraliaIm,1,0),0))</f>
        <v>2019–20 5</v>
      </c>
      <c r="I289" s="56" t="str">
        <f t="shared" si="17"/>
        <v>FGMY</v>
      </c>
      <c r="J289" s="57">
        <f t="shared" si="18"/>
        <v>1759.4586396700001</v>
      </c>
      <c r="K289" s="57">
        <f t="shared" si="19"/>
        <v>13692.795167980101</v>
      </c>
      <c r="L289" s="57"/>
    </row>
    <row r="290" spans="1:12" x14ac:dyDescent="0.2">
      <c r="A290" t="s">
        <v>331</v>
      </c>
      <c r="B290" t="s">
        <v>172</v>
      </c>
      <c r="C290">
        <v>15900495.73</v>
      </c>
      <c r="D290" s="37">
        <v>175573749.88999999</v>
      </c>
      <c r="E290" s="56"/>
      <c r="F290" s="56" t="str">
        <f t="shared" si="16"/>
        <v>2019–20 FIJI</v>
      </c>
      <c r="G290" s="56" t="str">
        <f t="array" ref="G290">A290&amp;" "&amp;SUM(IF(A290=FinyearIm,IF(C290&lt;=QldIm,1,0),0))</f>
        <v>2019–20 63</v>
      </c>
      <c r="H290" s="56" t="str">
        <f t="array" ref="H290">A290&amp;" "&amp;SUM(IF(A290=FinyearIm,IF(D290&lt;=AustraliaIm,1,0),0))</f>
        <v>2019–20 64</v>
      </c>
      <c r="I290" s="56" t="str">
        <f t="shared" si="17"/>
        <v>FIJI</v>
      </c>
      <c r="J290" s="57">
        <f t="shared" si="18"/>
        <v>15.900495730000001</v>
      </c>
      <c r="K290" s="57">
        <f t="shared" si="19"/>
        <v>175.57374988999999</v>
      </c>
      <c r="L290" s="57"/>
    </row>
    <row r="291" spans="1:12" x14ac:dyDescent="0.2">
      <c r="A291" t="s">
        <v>331</v>
      </c>
      <c r="B291" t="s">
        <v>173</v>
      </c>
      <c r="C291" s="37">
        <v>216024688.36000001</v>
      </c>
      <c r="D291" s="37">
        <v>1461773618.6400001</v>
      </c>
      <c r="E291" s="56"/>
      <c r="F291" s="56" t="str">
        <f t="shared" si="16"/>
        <v>2019–20 FINL</v>
      </c>
      <c r="G291" s="56" t="str">
        <f t="array" ref="G291">A291&amp;" "&amp;SUM(IF(A291=FinyearIm,IF(C291&lt;=QldIm,1,0),0))</f>
        <v>2019–20 29</v>
      </c>
      <c r="H291" s="56" t="str">
        <f t="array" ref="H291">A291&amp;" "&amp;SUM(IF(A291=FinyearIm,IF(D291&lt;=AustraliaIm,1,0),0))</f>
        <v>2019–20 29</v>
      </c>
      <c r="I291" s="56" t="str">
        <f t="shared" si="17"/>
        <v>FINL</v>
      </c>
      <c r="J291" s="57">
        <f t="shared" si="18"/>
        <v>216.02468836000003</v>
      </c>
      <c r="K291" s="57">
        <f t="shared" si="19"/>
        <v>1461.77361864</v>
      </c>
      <c r="L291" s="57"/>
    </row>
    <row r="292" spans="1:12" x14ac:dyDescent="0.2">
      <c r="A292" t="s">
        <v>331</v>
      </c>
      <c r="B292" t="s">
        <v>174</v>
      </c>
      <c r="C292" s="37">
        <v>692897310.87999904</v>
      </c>
      <c r="D292" s="37">
        <v>6156119685.3499603</v>
      </c>
      <c r="E292" s="56"/>
      <c r="F292" s="56" t="str">
        <f t="shared" si="16"/>
        <v>2019–20 FRAN</v>
      </c>
      <c r="G292" s="56" t="str">
        <f t="array" ref="G292">A292&amp;" "&amp;SUM(IF(A292=FinyearIm,IF(C292&lt;=QldIm,1,0),0))</f>
        <v>2019–20 15</v>
      </c>
      <c r="H292" s="56" t="str">
        <f t="array" ref="H292">A292&amp;" "&amp;SUM(IF(A292=FinyearIm,IF(D292&lt;=AustraliaIm,1,0),0))</f>
        <v>2019–20 12</v>
      </c>
      <c r="I292" s="56" t="str">
        <f t="shared" si="17"/>
        <v>FRAN</v>
      </c>
      <c r="J292" s="57">
        <f t="shared" si="18"/>
        <v>692.89731087999905</v>
      </c>
      <c r="K292" s="57">
        <f t="shared" si="19"/>
        <v>6156.1196853499605</v>
      </c>
      <c r="L292" s="57"/>
    </row>
    <row r="293" spans="1:12" x14ac:dyDescent="0.2">
      <c r="A293" t="s">
        <v>331</v>
      </c>
      <c r="B293" t="s">
        <v>337</v>
      </c>
      <c r="C293">
        <v>0</v>
      </c>
      <c r="D293" s="37">
        <v>2237.89</v>
      </c>
      <c r="E293" s="56"/>
      <c r="F293" s="56" t="str">
        <f t="shared" si="16"/>
        <v>2019–20 FRGU</v>
      </c>
      <c r="G293" s="56" t="str">
        <f t="array" ref="G293">A293&amp;" "&amp;SUM(IF(A293=FinyearIm,IF(C293&lt;=QldIm,1,0),0))</f>
        <v>2019–20 221</v>
      </c>
      <c r="H293" s="56" t="str">
        <f t="array" ref="H293">A293&amp;" "&amp;SUM(IF(A293=FinyearIm,IF(D293&lt;=AustraliaIm,1,0),0))</f>
        <v>2019–20 218</v>
      </c>
      <c r="I293" s="56" t="str">
        <f t="shared" si="17"/>
        <v>FRGU</v>
      </c>
      <c r="J293" s="57">
        <f t="shared" si="18"/>
        <v>0</v>
      </c>
      <c r="K293" s="57">
        <f t="shared" si="19"/>
        <v>2.2378899999999998E-3</v>
      </c>
      <c r="L293" s="57"/>
    </row>
    <row r="294" spans="1:12" x14ac:dyDescent="0.2">
      <c r="A294" t="s">
        <v>331</v>
      </c>
      <c r="B294" t="s">
        <v>349</v>
      </c>
      <c r="C294">
        <v>0</v>
      </c>
      <c r="D294" s="37">
        <v>2357.16</v>
      </c>
      <c r="E294" s="56"/>
      <c r="F294" s="56" t="str">
        <f t="shared" si="16"/>
        <v>2019–20 FSTE</v>
      </c>
      <c r="G294" s="56" t="str">
        <f t="array" ref="G294">A294&amp;" "&amp;SUM(IF(A294=FinyearIm,IF(C294&lt;=QldIm,1,0),0))</f>
        <v>2019–20 221</v>
      </c>
      <c r="H294" s="56" t="str">
        <f t="array" ref="H294">A294&amp;" "&amp;SUM(IF(A294=FinyearIm,IF(D294&lt;=AustraliaIm,1,0),0))</f>
        <v>2019–20 217</v>
      </c>
      <c r="I294" s="56" t="str">
        <f t="shared" si="17"/>
        <v>FSTE</v>
      </c>
      <c r="J294" s="57">
        <f t="shared" si="18"/>
        <v>0</v>
      </c>
      <c r="K294" s="57">
        <f t="shared" si="19"/>
        <v>2.3571600000000001E-3</v>
      </c>
      <c r="L294" s="57"/>
    </row>
    <row r="295" spans="1:12" x14ac:dyDescent="0.2">
      <c r="A295" t="s">
        <v>331</v>
      </c>
      <c r="B295" t="s">
        <v>175</v>
      </c>
      <c r="C295" s="37">
        <v>90090.95</v>
      </c>
      <c r="D295" s="37">
        <v>1743168.97</v>
      </c>
      <c r="E295" s="56"/>
      <c r="F295" s="56" t="str">
        <f t="shared" si="16"/>
        <v>2019–20 FWIN</v>
      </c>
      <c r="G295" s="56" t="str">
        <f t="array" ref="G295">A295&amp;" "&amp;SUM(IF(A295=FinyearIm,IF(C295&lt;=QldIm,1,0),0))</f>
        <v>2019–20 136</v>
      </c>
      <c r="H295" s="56" t="str">
        <f t="array" ref="H295">A295&amp;" "&amp;SUM(IF(A295=FinyearIm,IF(D295&lt;=AustraliaIm,1,0),0))</f>
        <v>2019–20 146</v>
      </c>
      <c r="I295" s="56" t="str">
        <f t="shared" si="17"/>
        <v>FWIN</v>
      </c>
      <c r="J295" s="57">
        <f t="shared" si="18"/>
        <v>9.0090950000000003E-2</v>
      </c>
      <c r="K295" s="57">
        <f t="shared" si="19"/>
        <v>1.7431689699999999</v>
      </c>
      <c r="L295" s="57"/>
    </row>
    <row r="296" spans="1:12" x14ac:dyDescent="0.2">
      <c r="A296" t="s">
        <v>331</v>
      </c>
      <c r="B296" t="s">
        <v>176</v>
      </c>
      <c r="C296" s="37">
        <v>635952.14</v>
      </c>
      <c r="D296" s="37">
        <v>10749155.51</v>
      </c>
      <c r="E296" s="56"/>
      <c r="F296" s="56" t="str">
        <f t="shared" si="16"/>
        <v>2019–20 FYRM</v>
      </c>
      <c r="G296" s="56" t="str">
        <f t="array" ref="G296">A296&amp;" "&amp;SUM(IF(A296=FinyearIm,IF(C296&lt;=QldIm,1,0),0))</f>
        <v>2019–20 107</v>
      </c>
      <c r="H296" s="56" t="str">
        <f t="array" ref="H296">A296&amp;" "&amp;SUM(IF(A296=FinyearIm,IF(D296&lt;=AustraliaIm,1,0),0))</f>
        <v>2019–20 115</v>
      </c>
      <c r="I296" s="56" t="str">
        <f t="shared" si="17"/>
        <v>FYRM</v>
      </c>
      <c r="J296" s="57">
        <f t="shared" si="18"/>
        <v>0.63595214</v>
      </c>
      <c r="K296" s="57">
        <f t="shared" si="19"/>
        <v>10.74915551</v>
      </c>
      <c r="L296" s="57"/>
    </row>
    <row r="297" spans="1:12" x14ac:dyDescent="0.2">
      <c r="A297" t="s">
        <v>331</v>
      </c>
      <c r="B297" t="s">
        <v>177</v>
      </c>
      <c r="C297" s="37">
        <v>1274</v>
      </c>
      <c r="D297" s="37">
        <v>92221758.359999999</v>
      </c>
      <c r="E297" s="56"/>
      <c r="F297" s="56" t="str">
        <f t="shared" si="16"/>
        <v>2019–20 GABO</v>
      </c>
      <c r="G297" s="56" t="str">
        <f t="array" ref="G297">A297&amp;" "&amp;SUM(IF(A297=FinyearIm,IF(C297&lt;=QldIm,1,0),0))</f>
        <v>2019–20 176</v>
      </c>
      <c r="H297" s="56" t="str">
        <f t="array" ref="H297">A297&amp;" "&amp;SUM(IF(A297=FinyearIm,IF(D297&lt;=AustraliaIm,1,0),0))</f>
        <v>2019–20 73</v>
      </c>
      <c r="I297" s="56" t="str">
        <f t="shared" si="17"/>
        <v>GABO</v>
      </c>
      <c r="J297" s="57">
        <f t="shared" si="18"/>
        <v>1.274E-3</v>
      </c>
      <c r="K297" s="57">
        <f t="shared" si="19"/>
        <v>92.221758359999995</v>
      </c>
      <c r="L297" s="57"/>
    </row>
    <row r="298" spans="1:12" x14ac:dyDescent="0.2">
      <c r="A298" t="s">
        <v>331</v>
      </c>
      <c r="B298" t="s">
        <v>178</v>
      </c>
      <c r="C298" s="37">
        <v>0</v>
      </c>
      <c r="D298" s="37">
        <v>11731.54</v>
      </c>
      <c r="E298" s="40"/>
      <c r="F298" s="56" t="str">
        <f t="shared" si="16"/>
        <v>2019–20 GAMB</v>
      </c>
      <c r="G298" s="56" t="str">
        <f t="array" ref="G298">A298&amp;" "&amp;SUM(IF(A298=FinyearIm,IF(C298&lt;=QldIm,1,0),0))</f>
        <v>2019–20 221</v>
      </c>
      <c r="H298" s="56" t="str">
        <f t="array" ref="H298">A298&amp;" "&amp;SUM(IF(A298=FinyearIm,IF(D298&lt;=AustraliaIm,1,0),0))</f>
        <v>2019–20 208</v>
      </c>
      <c r="I298" s="56" t="str">
        <f t="shared" si="17"/>
        <v>GAMB</v>
      </c>
      <c r="J298" s="57">
        <f t="shared" si="18"/>
        <v>0</v>
      </c>
      <c r="K298" s="57">
        <f t="shared" si="19"/>
        <v>1.173154E-2</v>
      </c>
      <c r="L298" s="57"/>
    </row>
    <row r="299" spans="1:12" x14ac:dyDescent="0.2">
      <c r="A299" t="s">
        <v>331</v>
      </c>
      <c r="B299" t="s">
        <v>179</v>
      </c>
      <c r="C299" s="37">
        <v>393097.21</v>
      </c>
      <c r="D299" s="37">
        <v>4055640.45</v>
      </c>
      <c r="E299" s="40"/>
      <c r="F299" s="56" t="str">
        <f t="shared" si="16"/>
        <v>2019–20 GERG</v>
      </c>
      <c r="G299" s="56" t="str">
        <f t="array" ref="G299">A299&amp;" "&amp;SUM(IF(A299=FinyearIm,IF(C299&lt;=QldIm,1,0),0))</f>
        <v>2019–20 114</v>
      </c>
      <c r="H299" s="56" t="str">
        <f t="array" ref="H299">A299&amp;" "&amp;SUM(IF(A299=FinyearIm,IF(D299&lt;=AustraliaIm,1,0),0))</f>
        <v>2019–20 128</v>
      </c>
      <c r="I299" s="56" t="str">
        <f t="shared" si="17"/>
        <v>GERG</v>
      </c>
      <c r="J299" s="57">
        <f t="shared" si="18"/>
        <v>0.39309721000000003</v>
      </c>
      <c r="K299" s="57">
        <f t="shared" si="19"/>
        <v>4.0556404500000003</v>
      </c>
      <c r="L299" s="57"/>
    </row>
    <row r="300" spans="1:12" x14ac:dyDescent="0.2">
      <c r="A300" t="s">
        <v>331</v>
      </c>
      <c r="B300" t="s">
        <v>180</v>
      </c>
      <c r="C300">
        <v>601254.06999999995</v>
      </c>
      <c r="D300" s="37">
        <v>77849149.439999998</v>
      </c>
      <c r="E300" s="40"/>
      <c r="F300" s="56" t="str">
        <f t="shared" si="16"/>
        <v>2019–20 GHAN</v>
      </c>
      <c r="G300" s="56" t="str">
        <f t="array" ref="G300">A300&amp;" "&amp;SUM(IF(A300=FinyearIm,IF(C300&lt;=QldIm,1,0),0))</f>
        <v>2019–20 110</v>
      </c>
      <c r="H300" s="56" t="str">
        <f t="array" ref="H300">A300&amp;" "&amp;SUM(IF(A300=FinyearIm,IF(D300&lt;=AustraliaIm,1,0),0))</f>
        <v>2019–20 78</v>
      </c>
      <c r="I300" s="56" t="str">
        <f t="shared" si="17"/>
        <v>GHAN</v>
      </c>
      <c r="J300" s="57">
        <f t="shared" si="18"/>
        <v>0.60125406999999997</v>
      </c>
      <c r="K300" s="57">
        <f t="shared" si="19"/>
        <v>77.849149439999991</v>
      </c>
      <c r="L300" s="57"/>
    </row>
    <row r="301" spans="1:12" x14ac:dyDescent="0.2">
      <c r="A301" t="s">
        <v>331</v>
      </c>
      <c r="B301" t="s">
        <v>322</v>
      </c>
      <c r="C301">
        <v>1042.49</v>
      </c>
      <c r="D301">
        <v>17872.849999999999</v>
      </c>
      <c r="E301" s="40"/>
      <c r="F301" s="56" t="str">
        <f t="shared" si="16"/>
        <v>2019–20 GIBR</v>
      </c>
      <c r="G301" s="56" t="str">
        <f t="array" ref="G301">A301&amp;" "&amp;SUM(IF(A301=FinyearIm,IF(C301&lt;=QldIm,1,0),0))</f>
        <v>2019–20 181</v>
      </c>
      <c r="H301" s="56" t="str">
        <f t="array" ref="H301">A301&amp;" "&amp;SUM(IF(A301=FinyearIm,IF(D301&lt;=AustraliaIm,1,0),0))</f>
        <v>2019–20 207</v>
      </c>
      <c r="I301" s="56" t="str">
        <f t="shared" si="17"/>
        <v>GIBR</v>
      </c>
      <c r="J301" s="57">
        <f t="shared" si="18"/>
        <v>1.0424900000000001E-3</v>
      </c>
      <c r="K301" s="57">
        <f t="shared" si="19"/>
        <v>1.7872849999999999E-2</v>
      </c>
      <c r="L301" s="57"/>
    </row>
    <row r="302" spans="1:12" x14ac:dyDescent="0.2">
      <c r="A302" t="s">
        <v>331</v>
      </c>
      <c r="B302" t="s">
        <v>181</v>
      </c>
      <c r="C302" s="37">
        <v>1383182.84</v>
      </c>
      <c r="D302" s="37">
        <v>27068989.239999998</v>
      </c>
      <c r="E302" s="40"/>
      <c r="F302" s="56" t="str">
        <f t="shared" si="16"/>
        <v>2019–20 GMLA</v>
      </c>
      <c r="G302" s="56" t="str">
        <f t="array" ref="G302">A302&amp;" "&amp;SUM(IF(A302=FinyearIm,IF(C302&lt;=QldIm,1,0),0))</f>
        <v>2019–20 98</v>
      </c>
      <c r="H302" s="56" t="str">
        <f t="array" ref="H302">A302&amp;" "&amp;SUM(IF(A302=FinyearIm,IF(D302&lt;=AustraliaIm,1,0),0))</f>
        <v>2019–20 96</v>
      </c>
      <c r="I302" s="56" t="str">
        <f t="shared" si="17"/>
        <v>GMLA</v>
      </c>
      <c r="J302" s="57">
        <f t="shared" si="18"/>
        <v>1.3831828400000001</v>
      </c>
      <c r="K302" s="57">
        <f t="shared" si="19"/>
        <v>27.068989239999997</v>
      </c>
      <c r="L302" s="57"/>
    </row>
    <row r="303" spans="1:12" x14ac:dyDescent="0.2">
      <c r="A303" t="s">
        <v>331</v>
      </c>
      <c r="B303" t="s">
        <v>182</v>
      </c>
      <c r="C303" s="37">
        <v>40753271.229999997</v>
      </c>
      <c r="D303" s="37">
        <v>346922993.04000002</v>
      </c>
      <c r="E303" s="40"/>
      <c r="F303" s="56" t="str">
        <f t="shared" si="16"/>
        <v>2019–20 GREE</v>
      </c>
      <c r="G303" s="56" t="str">
        <f t="array" ref="G303">A303&amp;" "&amp;SUM(IF(A303=FinyearIm,IF(C303&lt;=QldIm,1,0),0))</f>
        <v>2019–20 50</v>
      </c>
      <c r="H303" s="56" t="str">
        <f t="array" ref="H303">A303&amp;" "&amp;SUM(IF(A303=FinyearIm,IF(D303&lt;=AustraliaIm,1,0),0))</f>
        <v>2019–20 52</v>
      </c>
      <c r="I303" s="56" t="str">
        <f t="shared" si="17"/>
        <v>GREE</v>
      </c>
      <c r="J303" s="57">
        <f t="shared" si="18"/>
        <v>40.753271229999996</v>
      </c>
      <c r="K303" s="57">
        <f t="shared" si="19"/>
        <v>346.92299303999999</v>
      </c>
      <c r="L303" s="57"/>
    </row>
    <row r="304" spans="1:12" x14ac:dyDescent="0.2">
      <c r="A304" t="s">
        <v>331</v>
      </c>
      <c r="B304" t="s">
        <v>183</v>
      </c>
      <c r="C304">
        <v>0</v>
      </c>
      <c r="D304" s="37">
        <v>958894.42</v>
      </c>
      <c r="E304" s="40"/>
      <c r="F304" s="56" t="str">
        <f t="shared" si="16"/>
        <v>2019–20 GUAM</v>
      </c>
      <c r="G304" s="56" t="str">
        <f t="array" ref="G304">A304&amp;" "&amp;SUM(IF(A304=FinyearIm,IF(C304&lt;=QldIm,1,0),0))</f>
        <v>2019–20 221</v>
      </c>
      <c r="H304" s="56" t="str">
        <f t="array" ref="H304">A304&amp;" "&amp;SUM(IF(A304=FinyearIm,IF(D304&lt;=AustraliaIm,1,0),0))</f>
        <v>2019–20 155</v>
      </c>
      <c r="I304" s="56" t="str">
        <f t="shared" si="17"/>
        <v>GUAM</v>
      </c>
      <c r="J304" s="57">
        <f t="shared" si="18"/>
        <v>0</v>
      </c>
      <c r="K304" s="57">
        <f t="shared" si="19"/>
        <v>0.95889442000000003</v>
      </c>
      <c r="L304" s="57"/>
    </row>
    <row r="305" spans="1:12" x14ac:dyDescent="0.2">
      <c r="A305" t="s">
        <v>331</v>
      </c>
      <c r="B305" t="s">
        <v>184</v>
      </c>
      <c r="C305">
        <v>4541.2</v>
      </c>
      <c r="D305" s="37">
        <v>151271.76999999999</v>
      </c>
      <c r="E305" s="40"/>
      <c r="F305" s="56" t="str">
        <f t="shared" si="16"/>
        <v>2019–20 GUIN</v>
      </c>
      <c r="G305" s="56" t="str">
        <f t="array" ref="G305">A305&amp;" "&amp;SUM(IF(A305=FinyearIm,IF(C305&lt;=QldIm,1,0),0))</f>
        <v>2019–20 169</v>
      </c>
      <c r="H305" s="56" t="str">
        <f t="array" ref="H305">A305&amp;" "&amp;SUM(IF(A305=FinyearIm,IF(D305&lt;=AustraliaIm,1,0),0))</f>
        <v>2019–20 187</v>
      </c>
      <c r="I305" s="56" t="str">
        <f t="shared" si="17"/>
        <v>GUIN</v>
      </c>
      <c r="J305" s="57">
        <f t="shared" si="18"/>
        <v>4.5411999999999996E-3</v>
      </c>
      <c r="K305" s="57">
        <f t="shared" si="19"/>
        <v>0.15127177</v>
      </c>
      <c r="L305" s="57"/>
    </row>
    <row r="306" spans="1:12" x14ac:dyDescent="0.2">
      <c r="A306" t="s">
        <v>331</v>
      </c>
      <c r="B306" t="s">
        <v>185</v>
      </c>
      <c r="C306" s="37">
        <v>14351.85</v>
      </c>
      <c r="D306" s="37">
        <v>591182.84</v>
      </c>
      <c r="E306" s="40"/>
      <c r="F306" s="56" t="str">
        <f t="shared" si="16"/>
        <v>2019–20 GUYA</v>
      </c>
      <c r="G306" s="56" t="str">
        <f t="array" ref="G306">A306&amp;" "&amp;SUM(IF(A306=FinyearIm,IF(C306&lt;=QldIm,1,0),0))</f>
        <v>2019–20 162</v>
      </c>
      <c r="H306" s="56" t="str">
        <f t="array" ref="H306">A306&amp;" "&amp;SUM(IF(A306=FinyearIm,IF(D306&lt;=AustraliaIm,1,0),0))</f>
        <v>2019–20 164</v>
      </c>
      <c r="I306" s="56" t="str">
        <f t="shared" si="17"/>
        <v>GUYA</v>
      </c>
      <c r="J306" s="57">
        <f t="shared" si="18"/>
        <v>1.4351850000000001E-2</v>
      </c>
      <c r="K306" s="57">
        <f t="shared" si="19"/>
        <v>0.59118283999999999</v>
      </c>
      <c r="L306" s="57"/>
    </row>
    <row r="307" spans="1:12" x14ac:dyDescent="0.2">
      <c r="A307" t="s">
        <v>331</v>
      </c>
      <c r="B307" t="s">
        <v>186</v>
      </c>
      <c r="C307" s="37">
        <v>212235.81</v>
      </c>
      <c r="D307" s="37">
        <v>2872320.46</v>
      </c>
      <c r="E307" s="40"/>
      <c r="F307" s="56" t="str">
        <f t="shared" si="16"/>
        <v>2019–20 HAIT</v>
      </c>
      <c r="G307" s="56" t="str">
        <f t="array" ref="G307">A307&amp;" "&amp;SUM(IF(A307=FinyearIm,IF(C307&lt;=QldIm,1,0),0))</f>
        <v>2019–20 125</v>
      </c>
      <c r="H307" s="56" t="str">
        <f t="array" ref="H307">A307&amp;" "&amp;SUM(IF(A307=FinyearIm,IF(D307&lt;=AustraliaIm,1,0),0))</f>
        <v>2019–20 135</v>
      </c>
      <c r="I307" s="56" t="str">
        <f t="shared" si="17"/>
        <v>HAIT</v>
      </c>
      <c r="J307" s="57">
        <f t="shared" si="18"/>
        <v>0.21223581</v>
      </c>
      <c r="K307" s="57">
        <f t="shared" si="19"/>
        <v>2.8723204600000001</v>
      </c>
      <c r="L307" s="57"/>
    </row>
    <row r="308" spans="1:12" x14ac:dyDescent="0.2">
      <c r="A308" t="s">
        <v>331</v>
      </c>
      <c r="B308" t="s">
        <v>187</v>
      </c>
      <c r="C308">
        <v>3583572.13</v>
      </c>
      <c r="D308" s="37">
        <v>79100097.340000004</v>
      </c>
      <c r="E308" s="40"/>
      <c r="F308" s="56" t="str">
        <f t="shared" si="16"/>
        <v>2019–20 HDRS</v>
      </c>
      <c r="G308" s="56" t="str">
        <f t="array" ref="G308">A308&amp;" "&amp;SUM(IF(A308=FinyearIm,IF(C308&lt;=QldIm,1,0),0))</f>
        <v>2019–20 81</v>
      </c>
      <c r="H308" s="56" t="str">
        <f t="array" ref="H308">A308&amp;" "&amp;SUM(IF(A308=FinyearIm,IF(D308&lt;=AustraliaIm,1,0),0))</f>
        <v>2019–20 77</v>
      </c>
      <c r="I308" s="56" t="str">
        <f t="shared" si="17"/>
        <v>HDRS</v>
      </c>
      <c r="J308" s="57">
        <f t="shared" si="18"/>
        <v>3.5835721299999999</v>
      </c>
      <c r="K308" s="57">
        <f t="shared" si="19"/>
        <v>79.100097340000005</v>
      </c>
      <c r="L308" s="57"/>
    </row>
    <row r="309" spans="1:12" x14ac:dyDescent="0.2">
      <c r="A309" t="s">
        <v>331</v>
      </c>
      <c r="B309" t="s">
        <v>188</v>
      </c>
      <c r="C309" s="37">
        <v>85990623.5</v>
      </c>
      <c r="D309" s="37">
        <v>929985448.5</v>
      </c>
      <c r="E309" s="40"/>
      <c r="F309" s="56" t="str">
        <f t="shared" si="16"/>
        <v>2019–20 HGRY</v>
      </c>
      <c r="G309" s="56" t="str">
        <f t="array" ref="G309">A309&amp;" "&amp;SUM(IF(A309=FinyearIm,IF(C309&lt;=QldIm,1,0),0))</f>
        <v>2019–20 43</v>
      </c>
      <c r="H309" s="56" t="str">
        <f t="array" ref="H309">A309&amp;" "&amp;SUM(IF(A309=FinyearIm,IF(D309&lt;=AustraliaIm,1,0),0))</f>
        <v>2019–20 37</v>
      </c>
      <c r="I309" s="56" t="str">
        <f t="shared" si="17"/>
        <v>HGRY</v>
      </c>
      <c r="J309" s="57">
        <f t="shared" si="18"/>
        <v>85.990623499999998</v>
      </c>
      <c r="K309" s="57">
        <f t="shared" si="19"/>
        <v>929.98544849999996</v>
      </c>
      <c r="L309" s="57"/>
    </row>
    <row r="310" spans="1:12" x14ac:dyDescent="0.2">
      <c r="A310" t="s">
        <v>331</v>
      </c>
      <c r="B310" t="s">
        <v>189</v>
      </c>
      <c r="C310" s="37">
        <v>53628853.689999998</v>
      </c>
      <c r="D310" s="37">
        <v>735748496.86000097</v>
      </c>
      <c r="E310" s="40"/>
      <c r="F310" s="56" t="str">
        <f t="shared" si="16"/>
        <v>2019–20 HONG</v>
      </c>
      <c r="G310" s="56" t="str">
        <f t="array" ref="G310">A310&amp;" "&amp;SUM(IF(A310=FinyearIm,IF(C310&lt;=QldIm,1,0),0))</f>
        <v>2019–20 48</v>
      </c>
      <c r="H310" s="56" t="str">
        <f t="array" ref="H310">A310&amp;" "&amp;SUM(IF(A310=FinyearIm,IF(D310&lt;=AustraliaIm,1,0),0))</f>
        <v>2019–20 42</v>
      </c>
      <c r="I310" s="56" t="str">
        <f t="shared" si="17"/>
        <v>HONG</v>
      </c>
      <c r="J310" s="57">
        <f t="shared" si="18"/>
        <v>53.62885369</v>
      </c>
      <c r="K310" s="57">
        <f t="shared" si="19"/>
        <v>735.74849686000096</v>
      </c>
      <c r="L310" s="57"/>
    </row>
    <row r="311" spans="1:12" x14ac:dyDescent="0.2">
      <c r="A311" t="s">
        <v>331</v>
      </c>
      <c r="B311" t="s">
        <v>190</v>
      </c>
      <c r="C311" s="37">
        <v>1805226.78</v>
      </c>
      <c r="D311" s="37">
        <v>12880197.91</v>
      </c>
      <c r="E311" s="40"/>
      <c r="F311" s="56" t="str">
        <f t="shared" si="16"/>
        <v>2019–20 ICEL</v>
      </c>
      <c r="G311" s="56" t="str">
        <f t="array" ref="G311">A311&amp;" "&amp;SUM(IF(A311=FinyearIm,IF(C311&lt;=QldIm,1,0),0))</f>
        <v>2019–20 91</v>
      </c>
      <c r="H311" s="56" t="str">
        <f t="array" ref="H311">A311&amp;" "&amp;SUM(IF(A311=FinyearIm,IF(D311&lt;=AustraliaIm,1,0),0))</f>
        <v>2019–20 112</v>
      </c>
      <c r="I311" s="56" t="str">
        <f t="shared" si="17"/>
        <v>ICEL</v>
      </c>
      <c r="J311" s="57">
        <f t="shared" si="18"/>
        <v>1.8052267799999999</v>
      </c>
      <c r="K311" s="57">
        <f t="shared" si="19"/>
        <v>12.88019791</v>
      </c>
      <c r="L311" s="57"/>
    </row>
    <row r="312" spans="1:12" x14ac:dyDescent="0.2">
      <c r="A312" t="s">
        <v>331</v>
      </c>
      <c r="B312" t="s">
        <v>191</v>
      </c>
      <c r="C312" s="37">
        <v>825252980.22999799</v>
      </c>
      <c r="D312" s="37">
        <v>4849341733.0599899</v>
      </c>
      <c r="E312" s="40"/>
      <c r="F312" s="56" t="str">
        <f t="shared" si="16"/>
        <v>2019–20 INDO</v>
      </c>
      <c r="G312" s="56" t="str">
        <f t="array" ref="G312">A312&amp;" "&amp;SUM(IF(A312=FinyearIm,IF(C312&lt;=QldIm,1,0),0))</f>
        <v>2019–20 11</v>
      </c>
      <c r="H312" s="56" t="str">
        <f t="array" ref="H312">A312&amp;" "&amp;SUM(IF(A312=FinyearIm,IF(D312&lt;=AustraliaIm,1,0),0))</f>
        <v>2019–20 15</v>
      </c>
      <c r="I312" s="56" t="str">
        <f t="shared" si="17"/>
        <v>INDO</v>
      </c>
      <c r="J312" s="57">
        <f t="shared" si="18"/>
        <v>825.252980229998</v>
      </c>
      <c r="K312" s="57">
        <f t="shared" si="19"/>
        <v>4849.3417330599896</v>
      </c>
      <c r="L312" s="57"/>
    </row>
    <row r="313" spans="1:12" x14ac:dyDescent="0.2">
      <c r="A313" t="s">
        <v>331</v>
      </c>
      <c r="B313" t="s">
        <v>192</v>
      </c>
      <c r="C313" s="37">
        <v>772475106.200001</v>
      </c>
      <c r="D313" s="37">
        <v>4756062236.8900099</v>
      </c>
      <c r="E313" s="40"/>
      <c r="F313" s="56" t="str">
        <f t="shared" si="16"/>
        <v>2019–20 INIA</v>
      </c>
      <c r="G313" s="56" t="str">
        <f t="array" ref="G313">A313&amp;" "&amp;SUM(IF(A313=FinyearIm,IF(C313&lt;=QldIm,1,0),0))</f>
        <v>2019–20 13</v>
      </c>
      <c r="H313" s="56" t="str">
        <f t="array" ref="H313">A313&amp;" "&amp;SUM(IF(A313=FinyearIm,IF(D313&lt;=AustraliaIm,1,0),0))</f>
        <v>2019–20 16</v>
      </c>
      <c r="I313" s="56" t="str">
        <f t="shared" si="17"/>
        <v>INIA</v>
      </c>
      <c r="J313" s="57">
        <f t="shared" si="18"/>
        <v>772.47510620000105</v>
      </c>
      <c r="K313" s="57">
        <f t="shared" si="19"/>
        <v>4756.0622368900094</v>
      </c>
      <c r="L313" s="57"/>
    </row>
    <row r="314" spans="1:12" x14ac:dyDescent="0.2">
      <c r="A314" t="s">
        <v>331</v>
      </c>
      <c r="B314" t="s">
        <v>193</v>
      </c>
      <c r="C314">
        <v>0</v>
      </c>
      <c r="D314" s="37">
        <v>80916.479999999996</v>
      </c>
      <c r="E314" s="40"/>
      <c r="F314" s="56" t="str">
        <f t="shared" si="16"/>
        <v>2019–20 IRAQ</v>
      </c>
      <c r="G314" s="56" t="str">
        <f t="array" ref="G314">A314&amp;" "&amp;SUM(IF(A314=FinyearIm,IF(C314&lt;=QldIm,1,0),0))</f>
        <v>2019–20 221</v>
      </c>
      <c r="H314" s="56" t="str">
        <f t="array" ref="H314">A314&amp;" "&amp;SUM(IF(A314=FinyearIm,IF(D314&lt;=AustraliaIm,1,0),0))</f>
        <v>2019–20 199</v>
      </c>
      <c r="I314" s="56" t="str">
        <f t="shared" si="17"/>
        <v>IRAQ</v>
      </c>
      <c r="J314" s="57">
        <f t="shared" si="18"/>
        <v>0</v>
      </c>
      <c r="K314" s="57">
        <f t="shared" si="19"/>
        <v>8.0916479999999999E-2</v>
      </c>
      <c r="L314" s="57"/>
    </row>
    <row r="315" spans="1:12" x14ac:dyDescent="0.2">
      <c r="A315" t="s">
        <v>331</v>
      </c>
      <c r="B315" t="s">
        <v>194</v>
      </c>
      <c r="C315" s="37">
        <v>56554311.82</v>
      </c>
      <c r="D315" s="37">
        <v>1981598054.96</v>
      </c>
      <c r="E315" s="40"/>
      <c r="F315" s="56" t="str">
        <f t="shared" si="16"/>
        <v>2019–20 IRE</v>
      </c>
      <c r="G315" s="56" t="str">
        <f t="array" ref="G315">A315&amp;" "&amp;SUM(IF(A315=FinyearIm,IF(C315&lt;=QldIm,1,0),0))</f>
        <v>2019–20 47</v>
      </c>
      <c r="H315" s="56" t="str">
        <f t="array" ref="H315">A315&amp;" "&amp;SUM(IF(A315=FinyearIm,IF(D315&lt;=AustraliaIm,1,0),0))</f>
        <v>2019–20 24</v>
      </c>
      <c r="I315" s="56" t="str">
        <f t="shared" si="17"/>
        <v>IRE</v>
      </c>
      <c r="J315" s="57">
        <f t="shared" si="18"/>
        <v>56.554311820000002</v>
      </c>
      <c r="K315" s="57">
        <f t="shared" si="19"/>
        <v>1981.5980549600001</v>
      </c>
      <c r="L315" s="57"/>
    </row>
    <row r="316" spans="1:12" x14ac:dyDescent="0.2">
      <c r="A316" t="s">
        <v>331</v>
      </c>
      <c r="B316" t="s">
        <v>195</v>
      </c>
      <c r="C316" s="37">
        <v>94154511.1300001</v>
      </c>
      <c r="D316" s="37">
        <v>797317777.15999997</v>
      </c>
      <c r="E316" s="40"/>
      <c r="F316" s="56" t="str">
        <f t="shared" si="16"/>
        <v>2019–20 ISRA</v>
      </c>
      <c r="G316" s="56" t="str">
        <f t="array" ref="G316">A316&amp;" "&amp;SUM(IF(A316=FinyearIm,IF(C316&lt;=QldIm,1,0),0))</f>
        <v>2019–20 42</v>
      </c>
      <c r="H316" s="56" t="str">
        <f t="array" ref="H316">A316&amp;" "&amp;SUM(IF(A316=FinyearIm,IF(D316&lt;=AustraliaIm,1,0),0))</f>
        <v>2019–20 39</v>
      </c>
      <c r="I316" s="56" t="str">
        <f t="shared" si="17"/>
        <v>ISRA</v>
      </c>
      <c r="J316" s="57">
        <f t="shared" si="18"/>
        <v>94.154511130000103</v>
      </c>
      <c r="K316" s="57">
        <f t="shared" si="19"/>
        <v>797.31777715999999</v>
      </c>
      <c r="L316" s="57"/>
    </row>
    <row r="317" spans="1:12" x14ac:dyDescent="0.2">
      <c r="A317" t="s">
        <v>331</v>
      </c>
      <c r="B317" t="s">
        <v>196</v>
      </c>
      <c r="C317" s="37">
        <v>687990359.16000402</v>
      </c>
      <c r="D317" s="37">
        <v>6720027837.2200003</v>
      </c>
      <c r="E317" s="40"/>
      <c r="F317" s="56" t="str">
        <f t="shared" si="16"/>
        <v>2019–20 ITAL</v>
      </c>
      <c r="G317" s="56" t="str">
        <f t="array" ref="G317">A317&amp;" "&amp;SUM(IF(A317=FinyearIm,IF(C317&lt;=QldIm,1,0),0))</f>
        <v>2019–20 16</v>
      </c>
      <c r="H317" s="56" t="str">
        <f t="array" ref="H317">A317&amp;" "&amp;SUM(IF(A317=FinyearIm,IF(D317&lt;=AustraliaIm,1,0),0))</f>
        <v>2019–20 11</v>
      </c>
      <c r="I317" s="56" t="str">
        <f t="shared" si="17"/>
        <v>ITAL</v>
      </c>
      <c r="J317" s="57">
        <f t="shared" si="18"/>
        <v>687.990359160004</v>
      </c>
      <c r="K317" s="57">
        <f t="shared" si="19"/>
        <v>6720.02783722</v>
      </c>
      <c r="L317" s="57"/>
    </row>
    <row r="318" spans="1:12" x14ac:dyDescent="0.2">
      <c r="A318" t="s">
        <v>331</v>
      </c>
      <c r="B318" t="s">
        <v>197</v>
      </c>
      <c r="C318" s="37">
        <v>43514.33</v>
      </c>
      <c r="D318" s="37">
        <v>42027019.729999997</v>
      </c>
      <c r="E318" s="40"/>
      <c r="F318" s="56" t="str">
        <f t="shared" si="16"/>
        <v>2019–20 IVOR</v>
      </c>
      <c r="G318" s="56" t="str">
        <f t="array" ref="G318">A318&amp;" "&amp;SUM(IF(A318=FinyearIm,IF(C318&lt;=QldIm,1,0),0))</f>
        <v>2019–20 150</v>
      </c>
      <c r="H318" s="56" t="str">
        <f t="array" ref="H318">A318&amp;" "&amp;SUM(IF(A318=FinyearIm,IF(D318&lt;=AustraliaIm,1,0),0))</f>
        <v>2019–20 86</v>
      </c>
      <c r="I318" s="56" t="str">
        <f t="shared" si="17"/>
        <v>IVOR</v>
      </c>
      <c r="J318" s="57">
        <f t="shared" si="18"/>
        <v>4.3514330000000004E-2</v>
      </c>
      <c r="K318" s="57">
        <f t="shared" si="19"/>
        <v>42.027019729999999</v>
      </c>
      <c r="L318" s="57"/>
    </row>
    <row r="319" spans="1:12" x14ac:dyDescent="0.2">
      <c r="A319" t="s">
        <v>331</v>
      </c>
      <c r="B319" t="s">
        <v>198</v>
      </c>
      <c r="C319" s="37">
        <v>4511631927.22999</v>
      </c>
      <c r="D319" s="37">
        <v>19099704245.91</v>
      </c>
      <c r="E319" s="40"/>
      <c r="F319" s="56" t="str">
        <f t="shared" si="16"/>
        <v>2019–20 JAP</v>
      </c>
      <c r="G319" s="56" t="str">
        <f t="array" ref="G319">A319&amp;" "&amp;SUM(IF(A319=FinyearIm,IF(C319&lt;=QldIm,1,0),0))</f>
        <v>2019–20 3</v>
      </c>
      <c r="H319" s="56" t="str">
        <f t="array" ref="H319">A319&amp;" "&amp;SUM(IF(A319=FinyearIm,IF(D319&lt;=AustraliaIm,1,0),0))</f>
        <v>2019–20 3</v>
      </c>
      <c r="I319" s="56" t="str">
        <f t="shared" si="17"/>
        <v>JAP</v>
      </c>
      <c r="J319" s="57">
        <f t="shared" si="18"/>
        <v>4511.6319272299897</v>
      </c>
      <c r="K319" s="57">
        <f t="shared" si="19"/>
        <v>19099.704245910001</v>
      </c>
      <c r="L319" s="57"/>
    </row>
    <row r="320" spans="1:12" x14ac:dyDescent="0.2">
      <c r="A320" t="s">
        <v>331</v>
      </c>
      <c r="B320" t="s">
        <v>199</v>
      </c>
      <c r="C320" s="37">
        <v>46301.55</v>
      </c>
      <c r="D320" s="37">
        <v>1736413.57</v>
      </c>
      <c r="E320" s="40"/>
      <c r="F320" s="56" t="str">
        <f t="shared" si="16"/>
        <v>2019–20 JMCA</v>
      </c>
      <c r="G320" s="56" t="str">
        <f t="array" ref="G320">A320&amp;" "&amp;SUM(IF(A320=FinyearIm,IF(C320&lt;=QldIm,1,0),0))</f>
        <v>2019–20 148</v>
      </c>
      <c r="H320" s="56" t="str">
        <f t="array" ref="H320">A320&amp;" "&amp;SUM(IF(A320=FinyearIm,IF(D320&lt;=AustraliaIm,1,0),0))</f>
        <v>2019–20 147</v>
      </c>
      <c r="I320" s="56" t="str">
        <f t="shared" si="17"/>
        <v>JMCA</v>
      </c>
      <c r="J320" s="57">
        <f t="shared" si="18"/>
        <v>4.6301550000000004E-2</v>
      </c>
      <c r="K320" s="57">
        <f t="shared" si="19"/>
        <v>1.7364135700000001</v>
      </c>
      <c r="L320" s="57"/>
    </row>
    <row r="321" spans="1:12" x14ac:dyDescent="0.2">
      <c r="A321" t="s">
        <v>331</v>
      </c>
      <c r="B321" t="s">
        <v>200</v>
      </c>
      <c r="C321" s="37">
        <v>2670207.75</v>
      </c>
      <c r="D321" s="37">
        <v>42473353.119999997</v>
      </c>
      <c r="E321" s="40"/>
      <c r="F321" s="56" t="str">
        <f t="shared" si="16"/>
        <v>2019–20 JORD</v>
      </c>
      <c r="G321" s="56" t="str">
        <f t="array" ref="G321">A321&amp;" "&amp;SUM(IF(A321=FinyearIm,IF(C321&lt;=QldIm,1,0),0))</f>
        <v>2019–20 85</v>
      </c>
      <c r="H321" s="56" t="str">
        <f t="array" ref="H321">A321&amp;" "&amp;SUM(IF(A321=FinyearIm,IF(D321&lt;=AustraliaIm,1,0),0))</f>
        <v>2019–20 85</v>
      </c>
      <c r="I321" s="56" t="str">
        <f t="shared" si="17"/>
        <v>JORD</v>
      </c>
      <c r="J321" s="57">
        <f t="shared" si="18"/>
        <v>2.6702077499999999</v>
      </c>
      <c r="K321" s="57">
        <f t="shared" si="19"/>
        <v>42.473353119999999</v>
      </c>
      <c r="L321" s="57"/>
    </row>
    <row r="322" spans="1:12" x14ac:dyDescent="0.2">
      <c r="A322" t="s">
        <v>331</v>
      </c>
      <c r="B322" t="s">
        <v>201</v>
      </c>
      <c r="C322" s="37">
        <v>146311.78</v>
      </c>
      <c r="D322" s="37">
        <v>23447632.600000001</v>
      </c>
      <c r="E322" s="40"/>
      <c r="F322" s="56" t="str">
        <f t="shared" ref="F322:F385" si="20">A322&amp;" "&amp;B322</f>
        <v>2019–20 KAZA</v>
      </c>
      <c r="G322" s="56" t="str">
        <f t="array" ref="G322">A322&amp;" "&amp;SUM(IF(A322=FinyearIm,IF(C322&lt;=QldIm,1,0),0))</f>
        <v>2019–20 133</v>
      </c>
      <c r="H322" s="56" t="str">
        <f t="array" ref="H322">A322&amp;" "&amp;SUM(IF(A322=FinyearIm,IF(D322&lt;=AustraliaIm,1,0),0))</f>
        <v>2019–20 100</v>
      </c>
      <c r="I322" s="56" t="str">
        <f t="shared" ref="I322:I385" si="21">B322</f>
        <v>KAZA</v>
      </c>
      <c r="J322" s="57">
        <f t="shared" ref="J322:J385" si="22">C322/1000000</f>
        <v>0.14631178</v>
      </c>
      <c r="K322" s="57">
        <f t="shared" ref="K322:K385" si="23">D322/1000000</f>
        <v>23.447632600000002</v>
      </c>
      <c r="L322" s="57"/>
    </row>
    <row r="323" spans="1:12" x14ac:dyDescent="0.2">
      <c r="A323" t="s">
        <v>331</v>
      </c>
      <c r="B323" t="s">
        <v>202</v>
      </c>
      <c r="C323" s="37">
        <v>1452326.62</v>
      </c>
      <c r="D323" s="37">
        <v>35090623.850000001</v>
      </c>
      <c r="E323" s="40"/>
      <c r="F323" s="56" t="str">
        <f t="shared" si="20"/>
        <v>2019–20 KENY</v>
      </c>
      <c r="G323" s="56" t="str">
        <f t="array" ref="G323">A323&amp;" "&amp;SUM(IF(A323=FinyearIm,IF(C323&lt;=QldIm,1,0),0))</f>
        <v>2019–20 96</v>
      </c>
      <c r="H323" s="56" t="str">
        <f t="array" ref="H323">A323&amp;" "&amp;SUM(IF(A323=FinyearIm,IF(D323&lt;=AustraliaIm,1,0),0))</f>
        <v>2019–20 91</v>
      </c>
      <c r="I323" s="56" t="str">
        <f t="shared" si="21"/>
        <v>KENY</v>
      </c>
      <c r="J323" s="57">
        <f t="shared" si="22"/>
        <v>1.45232662</v>
      </c>
      <c r="K323" s="57">
        <f t="shared" si="23"/>
        <v>35.09062385</v>
      </c>
      <c r="L323" s="57"/>
    </row>
    <row r="324" spans="1:12" x14ac:dyDescent="0.2">
      <c r="A324" t="s">
        <v>331</v>
      </c>
      <c r="B324" t="s">
        <v>204</v>
      </c>
      <c r="C324" s="37">
        <v>10087955.640000001</v>
      </c>
      <c r="D324" s="37">
        <v>14696173.65</v>
      </c>
      <c r="E324" s="40"/>
      <c r="F324" s="56" t="str">
        <f t="shared" si="20"/>
        <v>2019–20 KUWA</v>
      </c>
      <c r="G324" s="56" t="str">
        <f t="array" ref="G324">A324&amp;" "&amp;SUM(IF(A324=FinyearIm,IF(C324&lt;=QldIm,1,0),0))</f>
        <v>2019–20 67</v>
      </c>
      <c r="H324" s="56" t="str">
        <f t="array" ref="H324">A324&amp;" "&amp;SUM(IF(A324=FinyearIm,IF(D324&lt;=AustraliaIm,1,0),0))</f>
        <v>2019–20 109</v>
      </c>
      <c r="I324" s="56" t="str">
        <f t="shared" si="21"/>
        <v>KUWA</v>
      </c>
      <c r="J324" s="57">
        <f t="shared" si="22"/>
        <v>10.087955640000001</v>
      </c>
      <c r="K324" s="57">
        <f t="shared" si="23"/>
        <v>14.69617365</v>
      </c>
      <c r="L324" s="57"/>
    </row>
    <row r="325" spans="1:12" x14ac:dyDescent="0.2">
      <c r="A325" t="s">
        <v>331</v>
      </c>
      <c r="B325" t="s">
        <v>205</v>
      </c>
      <c r="C325" s="37">
        <v>300654.8</v>
      </c>
      <c r="D325" s="37">
        <v>419028.58</v>
      </c>
      <c r="E325" s="40"/>
      <c r="F325" s="56" t="str">
        <f t="shared" si="20"/>
        <v>2019–20 KYRG</v>
      </c>
      <c r="G325" s="56" t="str">
        <f t="array" ref="G325">A325&amp;" "&amp;SUM(IF(A325=FinyearIm,IF(C325&lt;=QldIm,1,0),0))</f>
        <v>2019–20 120</v>
      </c>
      <c r="H325" s="56" t="str">
        <f t="array" ref="H325">A325&amp;" "&amp;SUM(IF(A325=FinyearIm,IF(D325&lt;=AustraliaIm,1,0),0))</f>
        <v>2019–20 172</v>
      </c>
      <c r="I325" s="56" t="str">
        <f t="shared" si="21"/>
        <v>KYRG</v>
      </c>
      <c r="J325" s="57">
        <f t="shared" si="22"/>
        <v>0.3006548</v>
      </c>
      <c r="K325" s="57">
        <f t="shared" si="23"/>
        <v>0.41902858000000004</v>
      </c>
      <c r="L325" s="57"/>
    </row>
    <row r="326" spans="1:12" x14ac:dyDescent="0.2">
      <c r="A326" t="s">
        <v>331</v>
      </c>
      <c r="B326" t="s">
        <v>206</v>
      </c>
      <c r="C326" s="37">
        <v>944936.58</v>
      </c>
      <c r="D326" s="37">
        <v>30026972.210000001</v>
      </c>
      <c r="E326" s="40"/>
      <c r="F326" s="56" t="str">
        <f t="shared" si="20"/>
        <v>2019–20 LAOS</v>
      </c>
      <c r="G326" s="56" t="str">
        <f t="array" ref="G326">A326&amp;" "&amp;SUM(IF(A326=FinyearIm,IF(C326&lt;=QldIm,1,0),0))</f>
        <v>2019–20 104</v>
      </c>
      <c r="H326" s="56" t="str">
        <f t="array" ref="H326">A326&amp;" "&amp;SUM(IF(A326=FinyearIm,IF(D326&lt;=AustraliaIm,1,0),0))</f>
        <v>2019–20 95</v>
      </c>
      <c r="I326" s="56" t="str">
        <f t="shared" si="21"/>
        <v>LAOS</v>
      </c>
      <c r="J326" s="57">
        <f t="shared" si="22"/>
        <v>0.94493657999999991</v>
      </c>
      <c r="K326" s="57">
        <f t="shared" si="23"/>
        <v>30.02697221</v>
      </c>
      <c r="L326" s="57"/>
    </row>
    <row r="327" spans="1:12" x14ac:dyDescent="0.2">
      <c r="A327" t="s">
        <v>331</v>
      </c>
      <c r="B327" t="s">
        <v>207</v>
      </c>
      <c r="C327">
        <v>2482311.6</v>
      </c>
      <c r="D327" s="37">
        <v>59987083.68</v>
      </c>
      <c r="E327" s="40"/>
      <c r="F327" s="56" t="str">
        <f t="shared" si="20"/>
        <v>2019–20 LATV</v>
      </c>
      <c r="G327" s="56" t="str">
        <f t="array" ref="G327">A327&amp;" "&amp;SUM(IF(A327=FinyearIm,IF(C327&lt;=QldIm,1,0),0))</f>
        <v>2019–20 86</v>
      </c>
      <c r="H327" s="56" t="str">
        <f t="array" ref="H327">A327&amp;" "&amp;SUM(IF(A327=FinyearIm,IF(D327&lt;=AustraliaIm,1,0),0))</f>
        <v>2019–20 80</v>
      </c>
      <c r="I327" s="56" t="str">
        <f t="shared" si="21"/>
        <v>LATV</v>
      </c>
      <c r="J327" s="57">
        <f t="shared" si="22"/>
        <v>2.4823116000000001</v>
      </c>
      <c r="K327" s="57">
        <f t="shared" si="23"/>
        <v>59.987083679999998</v>
      </c>
      <c r="L327" s="57"/>
    </row>
    <row r="328" spans="1:12" x14ac:dyDescent="0.2">
      <c r="A328" t="s">
        <v>331</v>
      </c>
      <c r="B328" t="s">
        <v>208</v>
      </c>
      <c r="C328" s="37">
        <v>171554304.90000001</v>
      </c>
      <c r="D328" s="37">
        <v>737054827.39999998</v>
      </c>
      <c r="E328" s="40"/>
      <c r="F328" s="56" t="str">
        <f t="shared" si="20"/>
        <v>2019–20 LBYA</v>
      </c>
      <c r="G328" s="56" t="str">
        <f t="array" ref="G328">A328&amp;" "&amp;SUM(IF(A328=FinyearIm,IF(C328&lt;=QldIm,1,0),0))</f>
        <v>2019–20 33</v>
      </c>
      <c r="H328" s="56" t="str">
        <f t="array" ref="H328">A328&amp;" "&amp;SUM(IF(A328=FinyearIm,IF(D328&lt;=AustraliaIm,1,0),0))</f>
        <v>2019–20 41</v>
      </c>
      <c r="I328" s="56" t="str">
        <f t="shared" si="21"/>
        <v>LBYA</v>
      </c>
      <c r="J328" s="57">
        <f t="shared" si="22"/>
        <v>171.55430490000001</v>
      </c>
      <c r="K328" s="57">
        <f t="shared" si="23"/>
        <v>737.05482740000002</v>
      </c>
      <c r="L328" s="57"/>
    </row>
    <row r="329" spans="1:12" x14ac:dyDescent="0.2">
      <c r="A329" t="s">
        <v>331</v>
      </c>
      <c r="B329" t="s">
        <v>209</v>
      </c>
      <c r="C329" s="37">
        <v>391875.57</v>
      </c>
      <c r="D329" s="37">
        <v>22245404.690000001</v>
      </c>
      <c r="E329" s="40"/>
      <c r="F329" s="56" t="str">
        <f t="shared" si="20"/>
        <v>2019–20 LEBA</v>
      </c>
      <c r="G329" s="56" t="str">
        <f t="array" ref="G329">A329&amp;" "&amp;SUM(IF(A329=FinyearIm,IF(C329&lt;=QldIm,1,0),0))</f>
        <v>2019–20 115</v>
      </c>
      <c r="H329" s="56" t="str">
        <f t="array" ref="H329">A329&amp;" "&amp;SUM(IF(A329=FinyearIm,IF(D329&lt;=AustraliaIm,1,0),0))</f>
        <v>2019–20 101</v>
      </c>
      <c r="I329" s="56" t="str">
        <f t="shared" si="21"/>
        <v>LEBA</v>
      </c>
      <c r="J329" s="57">
        <f t="shared" si="22"/>
        <v>0.39187557000000001</v>
      </c>
      <c r="K329" s="57">
        <f t="shared" si="23"/>
        <v>22.245404690000001</v>
      </c>
      <c r="L329" s="57"/>
    </row>
    <row r="330" spans="1:12" x14ac:dyDescent="0.2">
      <c r="A330" t="s">
        <v>331</v>
      </c>
      <c r="B330" t="s">
        <v>210</v>
      </c>
      <c r="C330" s="37">
        <v>12244.6</v>
      </c>
      <c r="D330" s="37">
        <v>948209.37</v>
      </c>
      <c r="E330" s="40"/>
      <c r="F330" s="56" t="str">
        <f t="shared" si="20"/>
        <v>2019–20 LESO</v>
      </c>
      <c r="G330" s="56" t="str">
        <f t="array" ref="G330">A330&amp;" "&amp;SUM(IF(A330=FinyearIm,IF(C330&lt;=QldIm,1,0),0))</f>
        <v>2019–20 164</v>
      </c>
      <c r="H330" s="56" t="str">
        <f t="array" ref="H330">A330&amp;" "&amp;SUM(IF(A330=FinyearIm,IF(D330&lt;=AustraliaIm,1,0),0))</f>
        <v>2019–20 156</v>
      </c>
      <c r="I330" s="56" t="str">
        <f t="shared" si="21"/>
        <v>LESO</v>
      </c>
      <c r="J330" s="57">
        <f t="shared" si="22"/>
        <v>1.22446E-2</v>
      </c>
      <c r="K330" s="57">
        <f t="shared" si="23"/>
        <v>0.94820936999999994</v>
      </c>
      <c r="L330" s="57"/>
    </row>
    <row r="331" spans="1:12" x14ac:dyDescent="0.2">
      <c r="A331" t="s">
        <v>331</v>
      </c>
      <c r="B331" t="s">
        <v>212</v>
      </c>
      <c r="C331" s="37">
        <v>22443414.829999998</v>
      </c>
      <c r="D331" s="37">
        <v>131918354.47</v>
      </c>
      <c r="E331" s="40"/>
      <c r="F331" s="56" t="str">
        <f t="shared" si="20"/>
        <v>2019–20 LITH</v>
      </c>
      <c r="G331" s="56" t="str">
        <f t="array" ref="G331">A331&amp;" "&amp;SUM(IF(A331=FinyearIm,IF(C331&lt;=QldIm,1,0),0))</f>
        <v>2019–20 60</v>
      </c>
      <c r="H331" s="56" t="str">
        <f t="array" ref="H331">A331&amp;" "&amp;SUM(IF(A331=FinyearIm,IF(D331&lt;=AustraliaIm,1,0),0))</f>
        <v>2019–20 65</v>
      </c>
      <c r="I331" s="56" t="str">
        <f t="shared" si="21"/>
        <v>LITH</v>
      </c>
      <c r="J331" s="57">
        <f t="shared" si="22"/>
        <v>22.443414829999998</v>
      </c>
      <c r="K331" s="57">
        <f t="shared" si="23"/>
        <v>131.91835447</v>
      </c>
      <c r="L331" s="57"/>
    </row>
    <row r="332" spans="1:12" x14ac:dyDescent="0.2">
      <c r="A332" t="s">
        <v>331</v>
      </c>
      <c r="B332" t="s">
        <v>213</v>
      </c>
      <c r="C332" s="37">
        <v>3978808.2</v>
      </c>
      <c r="D332" s="37">
        <v>32555157.359999999</v>
      </c>
      <c r="E332" s="40"/>
      <c r="F332" s="56" t="str">
        <f t="shared" si="20"/>
        <v>2019–20 LUX</v>
      </c>
      <c r="G332" s="56" t="str">
        <f t="array" ref="G332">A332&amp;" "&amp;SUM(IF(A332=FinyearIm,IF(C332&lt;=QldIm,1,0),0))</f>
        <v>2019–20 78</v>
      </c>
      <c r="H332" s="56" t="str">
        <f t="array" ref="H332">A332&amp;" "&amp;SUM(IF(A332=FinyearIm,IF(D332&lt;=AustraliaIm,1,0),0))</f>
        <v>2019–20 92</v>
      </c>
      <c r="I332" s="56" t="str">
        <f t="shared" si="21"/>
        <v>LUX</v>
      </c>
      <c r="J332" s="57">
        <f t="shared" si="22"/>
        <v>3.9788082</v>
      </c>
      <c r="K332" s="57">
        <f t="shared" si="23"/>
        <v>32.555157360000003</v>
      </c>
      <c r="L332" s="57"/>
    </row>
    <row r="333" spans="1:12" x14ac:dyDescent="0.2">
      <c r="A333" t="s">
        <v>331</v>
      </c>
      <c r="B333" t="s">
        <v>214</v>
      </c>
      <c r="C333" s="37">
        <v>2408545.41</v>
      </c>
      <c r="D333" s="37">
        <v>57463035.359999999</v>
      </c>
      <c r="E333" s="40"/>
      <c r="F333" s="56" t="str">
        <f t="shared" si="20"/>
        <v>2019–20 MACA</v>
      </c>
      <c r="G333" s="56" t="str">
        <f t="array" ref="G333">A333&amp;" "&amp;SUM(IF(A333=FinyearIm,IF(C333&lt;=QldIm,1,0),0))</f>
        <v>2019–20 87</v>
      </c>
      <c r="H333" s="56" t="str">
        <f t="array" ref="H333">A333&amp;" "&amp;SUM(IF(A333=FinyearIm,IF(D333&lt;=AustraliaIm,1,0),0))</f>
        <v>2019–20 82</v>
      </c>
      <c r="I333" s="56" t="str">
        <f t="shared" si="21"/>
        <v>MACA</v>
      </c>
      <c r="J333" s="57">
        <f t="shared" si="22"/>
        <v>2.4085454100000003</v>
      </c>
      <c r="K333" s="57">
        <f t="shared" si="23"/>
        <v>57.463035359999999</v>
      </c>
      <c r="L333" s="57"/>
    </row>
    <row r="334" spans="1:12" x14ac:dyDescent="0.2">
      <c r="A334" t="s">
        <v>331</v>
      </c>
      <c r="B334" t="s">
        <v>215</v>
      </c>
      <c r="C334" s="37">
        <v>442041.43</v>
      </c>
      <c r="D334" s="37">
        <v>231724230.19999999</v>
      </c>
      <c r="E334" s="40"/>
      <c r="F334" s="56" t="str">
        <f t="shared" si="20"/>
        <v>2019–20 MALI</v>
      </c>
      <c r="G334" s="56" t="str">
        <f t="array" ref="G334">A334&amp;" "&amp;SUM(IF(A334=FinyearIm,IF(C334&lt;=QldIm,1,0),0))</f>
        <v>2019–20 112</v>
      </c>
      <c r="H334" s="56" t="str">
        <f t="array" ref="H334">A334&amp;" "&amp;SUM(IF(A334=FinyearIm,IF(D334&lt;=AustraliaIm,1,0),0))</f>
        <v>2019–20 59</v>
      </c>
      <c r="I334" s="56" t="str">
        <f t="shared" si="21"/>
        <v>MALI</v>
      </c>
      <c r="J334" s="57">
        <f t="shared" si="22"/>
        <v>0.44204143000000001</v>
      </c>
      <c r="K334" s="57">
        <f t="shared" si="23"/>
        <v>231.72423019999999</v>
      </c>
      <c r="L334" s="57"/>
    </row>
    <row r="335" spans="1:12" x14ac:dyDescent="0.2">
      <c r="A335" t="s">
        <v>331</v>
      </c>
      <c r="B335" t="s">
        <v>216</v>
      </c>
      <c r="C335" s="37">
        <v>89852.92</v>
      </c>
      <c r="D335" s="37">
        <v>220595.87</v>
      </c>
      <c r="E335" s="40"/>
      <c r="F335" s="56" t="str">
        <f t="shared" si="20"/>
        <v>2019–20 MARS</v>
      </c>
      <c r="G335" s="56" t="str">
        <f t="array" ref="G335">A335&amp;" "&amp;SUM(IF(A335=FinyearIm,IF(C335&lt;=QldIm,1,0),0))</f>
        <v>2019–20 137</v>
      </c>
      <c r="H335" s="56" t="str">
        <f t="array" ref="H335">A335&amp;" "&amp;SUM(IF(A335=FinyearIm,IF(D335&lt;=AustraliaIm,1,0),0))</f>
        <v>2019–20 180</v>
      </c>
      <c r="I335" s="56" t="str">
        <f t="shared" si="21"/>
        <v>MARS</v>
      </c>
      <c r="J335" s="57">
        <f t="shared" si="22"/>
        <v>8.9852920000000003E-2</v>
      </c>
      <c r="K335" s="57">
        <f t="shared" si="23"/>
        <v>0.22059587</v>
      </c>
      <c r="L335" s="57"/>
    </row>
    <row r="336" spans="1:12" x14ac:dyDescent="0.2">
      <c r="A336" t="s">
        <v>331</v>
      </c>
      <c r="B336" t="s">
        <v>217</v>
      </c>
      <c r="C336" s="37">
        <v>8165999.3399999999</v>
      </c>
      <c r="D336" s="37">
        <v>20901170.16</v>
      </c>
      <c r="E336" s="40"/>
      <c r="F336" s="56" t="str">
        <f t="shared" si="20"/>
        <v>2019–20 MASY</v>
      </c>
      <c r="G336" s="56" t="str">
        <f t="array" ref="G336">A336&amp;" "&amp;SUM(IF(A336=FinyearIm,IF(C336&lt;=QldIm,1,0),0))</f>
        <v>2019–20 68</v>
      </c>
      <c r="H336" s="56" t="str">
        <f t="array" ref="H336">A336&amp;" "&amp;SUM(IF(A336=FinyearIm,IF(D336&lt;=AustraliaIm,1,0),0))</f>
        <v>2019–20 103</v>
      </c>
      <c r="I336" s="56" t="str">
        <f t="shared" si="21"/>
        <v>MASY</v>
      </c>
      <c r="J336" s="57">
        <f t="shared" si="22"/>
        <v>8.1659993399999991</v>
      </c>
      <c r="K336" s="57">
        <f t="shared" si="23"/>
        <v>20.901170159999999</v>
      </c>
      <c r="L336" s="57"/>
    </row>
    <row r="337" spans="1:12" x14ac:dyDescent="0.2">
      <c r="A337" t="s">
        <v>331</v>
      </c>
      <c r="B337" t="s">
        <v>218</v>
      </c>
      <c r="C337" s="37">
        <v>250094.44</v>
      </c>
      <c r="D337" s="37">
        <v>12077699.029999999</v>
      </c>
      <c r="E337" s="40"/>
      <c r="F337" s="56" t="str">
        <f t="shared" si="20"/>
        <v>2019–20 MAUS</v>
      </c>
      <c r="G337" s="56" t="str">
        <f t="array" ref="G337">A337&amp;" "&amp;SUM(IF(A337=FinyearIm,IF(C337&lt;=QldIm,1,0),0))</f>
        <v>2019–20 124</v>
      </c>
      <c r="H337" s="56" t="str">
        <f t="array" ref="H337">A337&amp;" "&amp;SUM(IF(A337=FinyearIm,IF(D337&lt;=AustraliaIm,1,0),0))</f>
        <v>2019–20 114</v>
      </c>
      <c r="I337" s="56" t="str">
        <f t="shared" si="21"/>
        <v>MAUS</v>
      </c>
      <c r="J337" s="57">
        <f t="shared" si="22"/>
        <v>0.25009444000000003</v>
      </c>
      <c r="K337" s="57">
        <f t="shared" si="23"/>
        <v>12.07769903</v>
      </c>
      <c r="L337" s="57"/>
    </row>
    <row r="338" spans="1:12" x14ac:dyDescent="0.2">
      <c r="A338" t="s">
        <v>331</v>
      </c>
      <c r="B338" t="s">
        <v>219</v>
      </c>
      <c r="C338" s="37">
        <v>80478.97</v>
      </c>
      <c r="D338" s="37">
        <v>4832343.37</v>
      </c>
      <c r="E338" s="40"/>
      <c r="F338" s="56" t="str">
        <f t="shared" si="20"/>
        <v>2019–20 MDOV</v>
      </c>
      <c r="G338" s="56" t="str">
        <f t="array" ref="G338">A338&amp;" "&amp;SUM(IF(A338=FinyearIm,IF(C338&lt;=QldIm,1,0),0))</f>
        <v>2019–20 139</v>
      </c>
      <c r="H338" s="56" t="str">
        <f t="array" ref="H338">A338&amp;" "&amp;SUM(IF(A338=FinyearIm,IF(D338&lt;=AustraliaIm,1,0),0))</f>
        <v>2019–20 126</v>
      </c>
      <c r="I338" s="56" t="str">
        <f t="shared" si="21"/>
        <v>MDOV</v>
      </c>
      <c r="J338" s="57">
        <f t="shared" si="22"/>
        <v>8.0478969999999997E-2</v>
      </c>
      <c r="K338" s="57">
        <f t="shared" si="23"/>
        <v>4.8323433700000002</v>
      </c>
      <c r="L338" s="57"/>
    </row>
    <row r="339" spans="1:12" x14ac:dyDescent="0.2">
      <c r="A339" t="s">
        <v>331</v>
      </c>
      <c r="B339" t="s">
        <v>220</v>
      </c>
      <c r="C339" s="37">
        <v>340510077.30000001</v>
      </c>
      <c r="D339" s="37">
        <v>3011525989.5</v>
      </c>
      <c r="E339" s="40"/>
      <c r="F339" s="56" t="str">
        <f t="shared" si="20"/>
        <v>2019–20 MEXI</v>
      </c>
      <c r="G339" s="56" t="str">
        <f t="array" ref="G339">A339&amp;" "&amp;SUM(IF(A339=FinyearIm,IF(C339&lt;=QldIm,1,0),0))</f>
        <v>2019–20 23</v>
      </c>
      <c r="H339" s="56" t="str">
        <f t="array" ref="H339">A339&amp;" "&amp;SUM(IF(A339=FinyearIm,IF(D339&lt;=AustraliaIm,1,0),0))</f>
        <v>2019–20 20</v>
      </c>
      <c r="I339" s="56" t="str">
        <f t="shared" si="21"/>
        <v>MEXI</v>
      </c>
      <c r="J339" s="57">
        <f t="shared" si="22"/>
        <v>340.51007730000003</v>
      </c>
      <c r="K339" s="57">
        <f t="shared" si="23"/>
        <v>3011.5259894999999</v>
      </c>
      <c r="L339" s="57"/>
    </row>
    <row r="340" spans="1:12" x14ac:dyDescent="0.2">
      <c r="A340" t="s">
        <v>331</v>
      </c>
      <c r="B340" t="s">
        <v>221</v>
      </c>
      <c r="C340">
        <v>0</v>
      </c>
      <c r="D340" s="37">
        <v>61215.88</v>
      </c>
      <c r="E340" s="40"/>
      <c r="F340" s="56" t="str">
        <f t="shared" si="20"/>
        <v>2019–20 MICR</v>
      </c>
      <c r="G340" s="56" t="str">
        <f t="array" ref="G340">A340&amp;" "&amp;SUM(IF(A340=FinyearIm,IF(C340&lt;=QldIm,1,0),0))</f>
        <v>2019–20 221</v>
      </c>
      <c r="H340" s="56" t="str">
        <f t="array" ref="H340">A340&amp;" "&amp;SUM(IF(A340=FinyearIm,IF(D340&lt;=AustraliaIm,1,0),0))</f>
        <v>2019–20 201</v>
      </c>
      <c r="I340" s="56" t="str">
        <f t="shared" si="21"/>
        <v>MICR</v>
      </c>
      <c r="J340" s="57">
        <f t="shared" si="22"/>
        <v>0</v>
      </c>
      <c r="K340" s="57">
        <f t="shared" si="23"/>
        <v>6.121588E-2</v>
      </c>
      <c r="L340" s="57"/>
    </row>
    <row r="341" spans="1:12" x14ac:dyDescent="0.2">
      <c r="A341" t="s">
        <v>331</v>
      </c>
      <c r="B341" t="s">
        <v>222</v>
      </c>
      <c r="C341" s="37">
        <v>1968748703.5</v>
      </c>
      <c r="D341" s="37">
        <v>10075806326.120001</v>
      </c>
      <c r="E341" s="40"/>
      <c r="F341" s="56" t="str">
        <f t="shared" si="20"/>
        <v>2019–20 MLAY</v>
      </c>
      <c r="G341" s="56" t="str">
        <f t="array" ref="G341">A341&amp;" "&amp;SUM(IF(A341=FinyearIm,IF(C341&lt;=QldIm,1,0),0))</f>
        <v>2019–20 7</v>
      </c>
      <c r="H341" s="56" t="str">
        <f t="array" ref="H341">A341&amp;" "&amp;SUM(IF(A341=FinyearIm,IF(D341&lt;=AustraliaIm,1,0),0))</f>
        <v>2019–20 7</v>
      </c>
      <c r="I341" s="56" t="str">
        <f t="shared" si="21"/>
        <v>MLAY</v>
      </c>
      <c r="J341" s="57">
        <f t="shared" si="22"/>
        <v>1968.7487034999999</v>
      </c>
      <c r="K341" s="57">
        <f t="shared" si="23"/>
        <v>10075.80632612</v>
      </c>
      <c r="L341" s="57"/>
    </row>
    <row r="342" spans="1:12" x14ac:dyDescent="0.2">
      <c r="A342" t="s">
        <v>331</v>
      </c>
      <c r="B342" t="s">
        <v>223</v>
      </c>
      <c r="C342" s="37">
        <v>2815792.28</v>
      </c>
      <c r="D342" s="37">
        <v>3777984.13</v>
      </c>
      <c r="E342" s="40"/>
      <c r="F342" s="56" t="str">
        <f t="shared" si="20"/>
        <v>2019–20 MLDV</v>
      </c>
      <c r="G342" s="56" t="str">
        <f t="array" ref="G342">A342&amp;" "&amp;SUM(IF(A342=FinyearIm,IF(C342&lt;=QldIm,1,0),0))</f>
        <v>2019–20 83</v>
      </c>
      <c r="H342" s="56" t="str">
        <f t="array" ref="H342">A342&amp;" "&amp;SUM(IF(A342=FinyearIm,IF(D342&lt;=AustraliaIm,1,0),0))</f>
        <v>2019–20 130</v>
      </c>
      <c r="I342" s="56" t="str">
        <f t="shared" si="21"/>
        <v>MLDV</v>
      </c>
      <c r="J342" s="57">
        <f t="shared" si="22"/>
        <v>2.8157922799999997</v>
      </c>
      <c r="K342" s="57">
        <f t="shared" si="23"/>
        <v>3.7779841300000001</v>
      </c>
      <c r="L342" s="57"/>
    </row>
    <row r="343" spans="1:12" x14ac:dyDescent="0.2">
      <c r="A343" t="s">
        <v>331</v>
      </c>
      <c r="B343" t="s">
        <v>224</v>
      </c>
      <c r="C343" s="37">
        <v>1547847.44</v>
      </c>
      <c r="D343" s="37">
        <v>19177161.969999999</v>
      </c>
      <c r="E343" s="40"/>
      <c r="F343" s="56" t="str">
        <f t="shared" si="20"/>
        <v>2019–20 MLTA</v>
      </c>
      <c r="G343" s="56" t="str">
        <f t="array" ref="G343">A343&amp;" "&amp;SUM(IF(A343=FinyearIm,IF(C343&lt;=QldIm,1,0),0))</f>
        <v>2019–20 95</v>
      </c>
      <c r="H343" s="56" t="str">
        <f t="array" ref="H343">A343&amp;" "&amp;SUM(IF(A343=FinyearIm,IF(D343&lt;=AustraliaIm,1,0),0))</f>
        <v>2019–20 107</v>
      </c>
      <c r="I343" s="56" t="str">
        <f t="shared" si="21"/>
        <v>MLTA</v>
      </c>
      <c r="J343" s="57">
        <f t="shared" si="22"/>
        <v>1.54784744</v>
      </c>
      <c r="K343" s="57">
        <f t="shared" si="23"/>
        <v>19.17716197</v>
      </c>
      <c r="L343" s="57"/>
    </row>
    <row r="344" spans="1:12" x14ac:dyDescent="0.2">
      <c r="A344" t="s">
        <v>331</v>
      </c>
      <c r="B344" t="s">
        <v>225</v>
      </c>
      <c r="C344" s="37">
        <v>0</v>
      </c>
      <c r="D344" s="37">
        <v>10784.82</v>
      </c>
      <c r="E344" s="40"/>
      <c r="F344" s="56" t="str">
        <f t="shared" si="20"/>
        <v>2019–20 MLWI</v>
      </c>
      <c r="G344" s="56" t="str">
        <f t="array" ref="G344">A344&amp;" "&amp;SUM(IF(A344=FinyearIm,IF(C344&lt;=QldIm,1,0),0))</f>
        <v>2019–20 221</v>
      </c>
      <c r="H344" s="56" t="str">
        <f t="array" ref="H344">A344&amp;" "&amp;SUM(IF(A344=FinyearIm,IF(D344&lt;=AustraliaIm,1,0),0))</f>
        <v>2019–20 210</v>
      </c>
      <c r="I344" s="56" t="str">
        <f t="shared" si="21"/>
        <v>MLWI</v>
      </c>
      <c r="J344" s="57">
        <f t="shared" si="22"/>
        <v>0</v>
      </c>
      <c r="K344" s="57">
        <f t="shared" si="23"/>
        <v>1.0784820000000001E-2</v>
      </c>
      <c r="L344" s="57"/>
    </row>
    <row r="345" spans="1:12" x14ac:dyDescent="0.2">
      <c r="A345" t="s">
        <v>331</v>
      </c>
      <c r="B345" t="s">
        <v>226</v>
      </c>
      <c r="C345" s="37">
        <v>1216982.44</v>
      </c>
      <c r="D345" s="37">
        <v>2031386.58</v>
      </c>
      <c r="E345" s="40"/>
      <c r="F345" s="56" t="str">
        <f t="shared" si="20"/>
        <v>2019–20 MNGL</v>
      </c>
      <c r="G345" s="56" t="str">
        <f t="array" ref="G345">A345&amp;" "&amp;SUM(IF(A345=FinyearIm,IF(C345&lt;=QldIm,1,0),0))</f>
        <v>2019–20 102</v>
      </c>
      <c r="H345" s="56" t="str">
        <f t="array" ref="H345">A345&amp;" "&amp;SUM(IF(A345=FinyearIm,IF(D345&lt;=AustraliaIm,1,0),0))</f>
        <v>2019–20 143</v>
      </c>
      <c r="I345" s="56" t="str">
        <f t="shared" si="21"/>
        <v>MNGL</v>
      </c>
      <c r="J345" s="57">
        <f t="shared" si="22"/>
        <v>1.21698244</v>
      </c>
      <c r="K345" s="57">
        <f t="shared" si="23"/>
        <v>2.0313865799999999</v>
      </c>
      <c r="L345" s="57"/>
    </row>
    <row r="346" spans="1:12" x14ac:dyDescent="0.2">
      <c r="A346" t="s">
        <v>331</v>
      </c>
      <c r="B346" t="s">
        <v>352</v>
      </c>
      <c r="C346" s="37">
        <v>0</v>
      </c>
      <c r="D346" s="37">
        <v>7662.94</v>
      </c>
      <c r="E346" s="40"/>
      <c r="F346" s="56" t="str">
        <f t="shared" si="20"/>
        <v>2019–20 MONT</v>
      </c>
      <c r="G346" s="56" t="str">
        <f t="array" ref="G346">A346&amp;" "&amp;SUM(IF(A346=FinyearIm,IF(C346&lt;=QldIm,1,0),0))</f>
        <v>2019–20 221</v>
      </c>
      <c r="H346" s="56" t="str">
        <f t="array" ref="H346">A346&amp;" "&amp;SUM(IF(A346=FinyearIm,IF(D346&lt;=AustraliaIm,1,0),0))</f>
        <v>2019–20 213</v>
      </c>
      <c r="I346" s="56" t="str">
        <f t="shared" si="21"/>
        <v>MONT</v>
      </c>
      <c r="J346" s="57">
        <f t="shared" si="22"/>
        <v>0</v>
      </c>
      <c r="K346" s="57">
        <f t="shared" si="23"/>
        <v>7.66294E-3</v>
      </c>
      <c r="L346" s="57"/>
    </row>
    <row r="347" spans="1:12" x14ac:dyDescent="0.2">
      <c r="A347" t="s">
        <v>331</v>
      </c>
      <c r="B347" t="s">
        <v>227</v>
      </c>
      <c r="C347" s="37">
        <v>7524604.8099999996</v>
      </c>
      <c r="D347" s="37">
        <v>58753541.240000002</v>
      </c>
      <c r="E347" s="40"/>
      <c r="F347" s="56" t="str">
        <f t="shared" si="20"/>
        <v>2019–20 MORO</v>
      </c>
      <c r="G347" s="56" t="str">
        <f t="array" ref="G347">A347&amp;" "&amp;SUM(IF(A347=FinyearIm,IF(C347&lt;=QldIm,1,0),0))</f>
        <v>2019–20 70</v>
      </c>
      <c r="H347" s="56" t="str">
        <f t="array" ref="H347">A347&amp;" "&amp;SUM(IF(A347=FinyearIm,IF(D347&lt;=AustraliaIm,1,0),0))</f>
        <v>2019–20 81</v>
      </c>
      <c r="I347" s="56" t="str">
        <f t="shared" si="21"/>
        <v>MORO</v>
      </c>
      <c r="J347" s="57">
        <f t="shared" si="22"/>
        <v>7.5246048099999996</v>
      </c>
      <c r="K347" s="57">
        <f t="shared" si="23"/>
        <v>58.753541240000004</v>
      </c>
      <c r="L347" s="57"/>
    </row>
    <row r="348" spans="1:12" x14ac:dyDescent="0.2">
      <c r="A348" t="s">
        <v>331</v>
      </c>
      <c r="B348" t="s">
        <v>228</v>
      </c>
      <c r="C348" s="37">
        <v>2354098.2599999998</v>
      </c>
      <c r="D348" s="37">
        <v>19916901.030000001</v>
      </c>
      <c r="E348" s="40"/>
      <c r="F348" s="56" t="str">
        <f t="shared" si="20"/>
        <v>2019–20 MOZA</v>
      </c>
      <c r="G348" s="56" t="str">
        <f t="array" ref="G348">A348&amp;" "&amp;SUM(IF(A348=FinyearIm,IF(C348&lt;=QldIm,1,0),0))</f>
        <v>2019–20 88</v>
      </c>
      <c r="H348" s="56" t="str">
        <f t="array" ref="H348">A348&amp;" "&amp;SUM(IF(A348=FinyearIm,IF(D348&lt;=AustraliaIm,1,0),0))</f>
        <v>2019–20 105</v>
      </c>
      <c r="I348" s="56" t="str">
        <f t="shared" si="21"/>
        <v>MOZA</v>
      </c>
      <c r="J348" s="57">
        <f t="shared" si="22"/>
        <v>2.3540982599999998</v>
      </c>
      <c r="K348" s="57">
        <f t="shared" si="23"/>
        <v>19.916901030000002</v>
      </c>
      <c r="L348" s="57"/>
    </row>
    <row r="349" spans="1:12" x14ac:dyDescent="0.2">
      <c r="A349" t="s">
        <v>331</v>
      </c>
      <c r="B349" t="s">
        <v>229</v>
      </c>
      <c r="C349" s="37">
        <v>1935.6</v>
      </c>
      <c r="D349" s="37">
        <v>7259.35</v>
      </c>
      <c r="E349" s="40"/>
      <c r="F349" s="56" t="str">
        <f t="shared" si="20"/>
        <v>2019–20 MRNS</v>
      </c>
      <c r="G349" s="56" t="str">
        <f t="array" ref="G349">A349&amp;" "&amp;SUM(IF(A349=FinyearIm,IF(C349&lt;=QldIm,1,0),0))</f>
        <v>2019–20 173</v>
      </c>
      <c r="H349" s="56" t="str">
        <f t="array" ref="H349">A349&amp;" "&amp;SUM(IF(A349=FinyearIm,IF(D349&lt;=AustraliaIm,1,0),0))</f>
        <v>2019–20 214</v>
      </c>
      <c r="I349" s="56" t="str">
        <f t="shared" si="21"/>
        <v>MRNS</v>
      </c>
      <c r="J349" s="57">
        <f t="shared" si="22"/>
        <v>1.9356E-3</v>
      </c>
      <c r="K349" s="57">
        <f t="shared" si="23"/>
        <v>7.2593500000000004E-3</v>
      </c>
      <c r="L349" s="57"/>
    </row>
    <row r="350" spans="1:12" x14ac:dyDescent="0.2">
      <c r="A350" t="s">
        <v>331</v>
      </c>
      <c r="B350" t="s">
        <v>230</v>
      </c>
      <c r="C350" s="37">
        <v>0</v>
      </c>
      <c r="D350" s="37">
        <v>99173133.890000001</v>
      </c>
      <c r="E350" s="40"/>
      <c r="F350" s="56" t="str">
        <f t="shared" si="20"/>
        <v>2019–20 MRTN</v>
      </c>
      <c r="G350" s="56" t="str">
        <f t="array" ref="G350">A350&amp;" "&amp;SUM(IF(A350=FinyearIm,IF(C350&lt;=QldIm,1,0),0))</f>
        <v>2019–20 221</v>
      </c>
      <c r="H350" s="56" t="str">
        <f t="array" ref="H350">A350&amp;" "&amp;SUM(IF(A350=FinyearIm,IF(D350&lt;=AustraliaIm,1,0),0))</f>
        <v>2019–20 72</v>
      </c>
      <c r="I350" s="56" t="str">
        <f t="shared" si="21"/>
        <v>MRTN</v>
      </c>
      <c r="J350" s="57">
        <f t="shared" si="22"/>
        <v>0</v>
      </c>
      <c r="K350" s="57">
        <f t="shared" si="23"/>
        <v>99.173133890000003</v>
      </c>
      <c r="L350" s="57"/>
    </row>
    <row r="351" spans="1:12" x14ac:dyDescent="0.2">
      <c r="A351" t="s">
        <v>331</v>
      </c>
      <c r="B351" t="s">
        <v>335</v>
      </c>
      <c r="C351" s="37">
        <v>64719.17</v>
      </c>
      <c r="D351" s="37">
        <v>934773.26</v>
      </c>
      <c r="E351" s="40"/>
      <c r="F351" s="56" t="str">
        <f t="shared" si="20"/>
        <v>2019–20 MTEN</v>
      </c>
      <c r="G351" s="56" t="str">
        <f t="array" ref="G351">A351&amp;" "&amp;SUM(IF(A351=FinyearIm,IF(C351&lt;=QldIm,1,0),0))</f>
        <v>2019–20 144</v>
      </c>
      <c r="H351" s="56" t="str">
        <f t="array" ref="H351">A351&amp;" "&amp;SUM(IF(A351=FinyearIm,IF(D351&lt;=AustraliaIm,1,0),0))</f>
        <v>2019–20 157</v>
      </c>
      <c r="I351" s="56" t="str">
        <f t="shared" si="21"/>
        <v>MTEN</v>
      </c>
      <c r="J351" s="57">
        <f t="shared" si="22"/>
        <v>6.4719169999999993E-2</v>
      </c>
      <c r="K351" s="57">
        <f t="shared" si="23"/>
        <v>0.93477326000000005</v>
      </c>
      <c r="L351" s="57"/>
    </row>
    <row r="352" spans="1:12" x14ac:dyDescent="0.2">
      <c r="A352" t="s">
        <v>331</v>
      </c>
      <c r="B352" t="s">
        <v>231</v>
      </c>
      <c r="C352" s="37">
        <v>2768749.21</v>
      </c>
      <c r="D352" s="37">
        <v>14055208.869999999</v>
      </c>
      <c r="E352" s="40"/>
      <c r="F352" s="56" t="str">
        <f t="shared" si="20"/>
        <v>2019–20 NAMI</v>
      </c>
      <c r="G352" s="56" t="str">
        <f t="array" ref="G352">A352&amp;" "&amp;SUM(IF(A352=FinyearIm,IF(C352&lt;=QldIm,1,0),0))</f>
        <v>2019–20 84</v>
      </c>
      <c r="H352" s="56" t="str">
        <f t="array" ref="H352">A352&amp;" "&amp;SUM(IF(A352=FinyearIm,IF(D352&lt;=AustraliaIm,1,0),0))</f>
        <v>2019–20 110</v>
      </c>
      <c r="I352" s="56" t="str">
        <f t="shared" si="21"/>
        <v>NAMI</v>
      </c>
      <c r="J352" s="57">
        <f t="shared" si="22"/>
        <v>2.7687492100000002</v>
      </c>
      <c r="K352" s="57">
        <f t="shared" si="23"/>
        <v>14.05520887</v>
      </c>
      <c r="L352" s="57"/>
    </row>
    <row r="353" spans="1:12" x14ac:dyDescent="0.2">
      <c r="A353" t="s">
        <v>331</v>
      </c>
      <c r="B353" t="s">
        <v>232</v>
      </c>
      <c r="C353" s="37">
        <v>23646.04</v>
      </c>
      <c r="D353" s="37">
        <v>3314026.94</v>
      </c>
      <c r="E353" s="40"/>
      <c r="F353" s="56" t="str">
        <f t="shared" si="20"/>
        <v>2019–20 NAUR</v>
      </c>
      <c r="G353" s="56" t="str">
        <f t="array" ref="G353">A353&amp;" "&amp;SUM(IF(A353=FinyearIm,IF(C353&lt;=QldIm,1,0),0))</f>
        <v>2019–20 157</v>
      </c>
      <c r="H353" s="56" t="str">
        <f t="array" ref="H353">A353&amp;" "&amp;SUM(IF(A353=FinyearIm,IF(D353&lt;=AustraliaIm,1,0),0))</f>
        <v>2019–20 134</v>
      </c>
      <c r="I353" s="56" t="str">
        <f t="shared" si="21"/>
        <v>NAUR</v>
      </c>
      <c r="J353" s="57">
        <f t="shared" si="22"/>
        <v>2.364604E-2</v>
      </c>
      <c r="K353" s="57">
        <f t="shared" si="23"/>
        <v>3.3140269399999998</v>
      </c>
      <c r="L353" s="57"/>
    </row>
    <row r="354" spans="1:12" x14ac:dyDescent="0.2">
      <c r="A354" t="s">
        <v>331</v>
      </c>
      <c r="B354" t="s">
        <v>233</v>
      </c>
      <c r="C354" s="37">
        <v>4071724.62</v>
      </c>
      <c r="D354" s="37">
        <v>10549327.4</v>
      </c>
      <c r="E354" s="40"/>
      <c r="F354" s="56" t="str">
        <f t="shared" si="20"/>
        <v>2019–20 NCAL</v>
      </c>
      <c r="G354" s="56" t="str">
        <f t="array" ref="G354">A354&amp;" "&amp;SUM(IF(A354=FinyearIm,IF(C354&lt;=QldIm,1,0),0))</f>
        <v>2019–20 77</v>
      </c>
      <c r="H354" s="56" t="str">
        <f t="array" ref="H354">A354&amp;" "&amp;SUM(IF(A354=FinyearIm,IF(D354&lt;=AustraliaIm,1,0),0))</f>
        <v>2019–20 116</v>
      </c>
      <c r="I354" s="56" t="str">
        <f t="shared" si="21"/>
        <v>NCAL</v>
      </c>
      <c r="J354" s="57">
        <f t="shared" si="22"/>
        <v>4.0717246200000003</v>
      </c>
      <c r="K354" s="57">
        <f t="shared" si="23"/>
        <v>10.549327400000001</v>
      </c>
      <c r="L354" s="57"/>
    </row>
    <row r="355" spans="1:12" x14ac:dyDescent="0.2">
      <c r="A355" t="s">
        <v>331</v>
      </c>
      <c r="B355" t="s">
        <v>234</v>
      </c>
      <c r="C355" s="37">
        <v>280560.86</v>
      </c>
      <c r="D355" s="37">
        <v>7413477.3399999999</v>
      </c>
      <c r="E355" s="40"/>
      <c r="F355" s="56" t="str">
        <f t="shared" si="20"/>
        <v>2019–20 NEPA</v>
      </c>
      <c r="G355" s="56" t="str">
        <f t="array" ref="G355">A355&amp;" "&amp;SUM(IF(A355=FinyearIm,IF(C355&lt;=QldIm,1,0),0))</f>
        <v>2019–20 122</v>
      </c>
      <c r="H355" s="56" t="str">
        <f t="array" ref="H355">A355&amp;" "&amp;SUM(IF(A355=FinyearIm,IF(D355&lt;=AustraliaIm,1,0),0))</f>
        <v>2019–20 122</v>
      </c>
      <c r="I355" s="56" t="str">
        <f t="shared" si="21"/>
        <v>NEPA</v>
      </c>
      <c r="J355" s="57">
        <f t="shared" si="22"/>
        <v>0.28056085999999997</v>
      </c>
      <c r="K355" s="57">
        <f t="shared" si="23"/>
        <v>7.41347734</v>
      </c>
      <c r="L355" s="57"/>
    </row>
    <row r="356" spans="1:12" x14ac:dyDescent="0.2">
      <c r="A356" t="s">
        <v>331</v>
      </c>
      <c r="B356" t="s">
        <v>235</v>
      </c>
      <c r="C356" s="37">
        <v>304470374.739999</v>
      </c>
      <c r="D356" s="37">
        <v>2795387297.6700001</v>
      </c>
      <c r="E356" s="40"/>
      <c r="F356" s="56" t="str">
        <f t="shared" si="20"/>
        <v>2019–20 NETH</v>
      </c>
      <c r="G356" s="56" t="str">
        <f t="array" ref="G356">A356&amp;" "&amp;SUM(IF(A356=FinyearIm,IF(C356&lt;=QldIm,1,0),0))</f>
        <v>2019–20 25</v>
      </c>
      <c r="H356" s="56" t="str">
        <f t="array" ref="H356">A356&amp;" "&amp;SUM(IF(A356=FinyearIm,IF(D356&lt;=AustraliaIm,1,0),0))</f>
        <v>2019–20 21</v>
      </c>
      <c r="I356" s="56" t="str">
        <f t="shared" si="21"/>
        <v>NETH</v>
      </c>
      <c r="J356" s="57">
        <f t="shared" si="22"/>
        <v>304.47037473999899</v>
      </c>
      <c r="K356" s="57">
        <f t="shared" si="23"/>
        <v>2795.38729767</v>
      </c>
      <c r="L356" s="57"/>
    </row>
    <row r="357" spans="1:12" x14ac:dyDescent="0.2">
      <c r="A357" t="s">
        <v>331</v>
      </c>
      <c r="B357" t="s">
        <v>236</v>
      </c>
      <c r="C357" s="37">
        <v>220413420.97999999</v>
      </c>
      <c r="D357" s="37">
        <v>394439303.60000002</v>
      </c>
      <c r="E357" s="40"/>
      <c r="F357" s="56" t="str">
        <f t="shared" si="20"/>
        <v>2019–20 NGRA</v>
      </c>
      <c r="G357" s="56" t="str">
        <f t="array" ref="G357">A357&amp;" "&amp;SUM(IF(A357=FinyearIm,IF(C357&lt;=QldIm,1,0),0))</f>
        <v>2019–20 28</v>
      </c>
      <c r="H357" s="56" t="str">
        <f t="array" ref="H357">A357&amp;" "&amp;SUM(IF(A357=FinyearIm,IF(D357&lt;=AustraliaIm,1,0),0))</f>
        <v>2019–20 49</v>
      </c>
      <c r="I357" s="56" t="str">
        <f t="shared" si="21"/>
        <v>NGRA</v>
      </c>
      <c r="J357" s="57">
        <f t="shared" si="22"/>
        <v>220.41342097999998</v>
      </c>
      <c r="K357" s="57">
        <f t="shared" si="23"/>
        <v>394.43930360000002</v>
      </c>
      <c r="L357" s="57"/>
    </row>
    <row r="358" spans="1:12" x14ac:dyDescent="0.2">
      <c r="A358" t="s">
        <v>331</v>
      </c>
      <c r="B358" t="s">
        <v>237</v>
      </c>
      <c r="C358" s="37">
        <v>1145342.47</v>
      </c>
      <c r="D358" s="37">
        <v>18474525.940000001</v>
      </c>
      <c r="E358" s="40"/>
      <c r="F358" s="56" t="str">
        <f t="shared" si="20"/>
        <v>2019–20 NICA</v>
      </c>
      <c r="G358" s="56" t="str">
        <f t="array" ref="G358">A358&amp;" "&amp;SUM(IF(A358=FinyearIm,IF(C358&lt;=QldIm,1,0),0))</f>
        <v>2019–20 103</v>
      </c>
      <c r="H358" s="56" t="str">
        <f t="array" ref="H358">A358&amp;" "&amp;SUM(IF(A358=FinyearIm,IF(D358&lt;=AustraliaIm,1,0),0))</f>
        <v>2019–20 108</v>
      </c>
      <c r="I358" s="56" t="str">
        <f t="shared" si="21"/>
        <v>NICA</v>
      </c>
      <c r="J358" s="57">
        <f t="shared" si="22"/>
        <v>1.1453424699999999</v>
      </c>
      <c r="K358" s="57">
        <f t="shared" si="23"/>
        <v>18.474525940000003</v>
      </c>
      <c r="L358" s="57"/>
    </row>
    <row r="359" spans="1:12" x14ac:dyDescent="0.2">
      <c r="A359" t="s">
        <v>331</v>
      </c>
      <c r="B359" t="s">
        <v>238</v>
      </c>
      <c r="C359" s="37">
        <v>78664.14</v>
      </c>
      <c r="D359" s="37">
        <v>1512629.28</v>
      </c>
      <c r="E359" s="40"/>
      <c r="F359" s="56" t="str">
        <f t="shared" si="20"/>
        <v>2019–20 NIGE</v>
      </c>
      <c r="G359" s="56" t="str">
        <f t="array" ref="G359">A359&amp;" "&amp;SUM(IF(A359=FinyearIm,IF(C359&lt;=QldIm,1,0),0))</f>
        <v>2019–20 140</v>
      </c>
      <c r="H359" s="56" t="str">
        <f t="array" ref="H359">A359&amp;" "&amp;SUM(IF(A359=FinyearIm,IF(D359&lt;=AustraliaIm,1,0),0))</f>
        <v>2019–20 149</v>
      </c>
      <c r="I359" s="56" t="str">
        <f t="shared" si="21"/>
        <v>NIGE</v>
      </c>
      <c r="J359" s="57">
        <f t="shared" si="22"/>
        <v>7.8664139999999994E-2</v>
      </c>
      <c r="K359" s="57">
        <f t="shared" si="23"/>
        <v>1.5126292800000001</v>
      </c>
      <c r="L359" s="57"/>
    </row>
    <row r="360" spans="1:12" x14ac:dyDescent="0.2">
      <c r="A360" t="s">
        <v>331</v>
      </c>
      <c r="B360" t="s">
        <v>239</v>
      </c>
      <c r="C360">
        <v>0</v>
      </c>
      <c r="D360" s="37">
        <v>324319.40000000002</v>
      </c>
      <c r="E360" s="40"/>
      <c r="F360" s="56" t="str">
        <f t="shared" si="20"/>
        <v>2019–20 NIUE</v>
      </c>
      <c r="G360" s="56" t="str">
        <f t="array" ref="G360">A360&amp;" "&amp;SUM(IF(A360=FinyearIm,IF(C360&lt;=QldIm,1,0),0))</f>
        <v>2019–20 221</v>
      </c>
      <c r="H360" s="56" t="str">
        <f t="array" ref="H360">A360&amp;" "&amp;SUM(IF(A360=FinyearIm,IF(D360&lt;=AustraliaIm,1,0),0))</f>
        <v>2019–20 176</v>
      </c>
      <c r="I360" s="56" t="str">
        <f t="shared" si="21"/>
        <v>NIUE</v>
      </c>
      <c r="J360" s="57">
        <f t="shared" si="22"/>
        <v>0</v>
      </c>
      <c r="K360" s="57">
        <f t="shared" si="23"/>
        <v>0.32431940000000004</v>
      </c>
      <c r="L360" s="57"/>
    </row>
    <row r="361" spans="1:12" x14ac:dyDescent="0.2">
      <c r="A361" t="s">
        <v>331</v>
      </c>
      <c r="B361" t="s">
        <v>240</v>
      </c>
      <c r="C361">
        <v>63442.55</v>
      </c>
      <c r="D361" s="37">
        <v>126519.82</v>
      </c>
      <c r="E361" s="40"/>
      <c r="F361" s="56" t="str">
        <f t="shared" si="20"/>
        <v>2019–20 NORF</v>
      </c>
      <c r="G361" s="56" t="str">
        <f t="array" ref="G361">A361&amp;" "&amp;SUM(IF(A361=FinyearIm,IF(C361&lt;=QldIm,1,0),0))</f>
        <v>2019–20 145</v>
      </c>
      <c r="H361" s="56" t="str">
        <f t="array" ref="H361">A361&amp;" "&amp;SUM(IF(A361=FinyearIm,IF(D361&lt;=AustraliaIm,1,0),0))</f>
        <v>2019–20 192</v>
      </c>
      <c r="I361" s="56" t="str">
        <f t="shared" si="21"/>
        <v>NORF</v>
      </c>
      <c r="J361" s="57">
        <f t="shared" si="22"/>
        <v>6.344255E-2</v>
      </c>
      <c r="K361" s="57">
        <f t="shared" si="23"/>
        <v>0.12651982000000001</v>
      </c>
      <c r="L361" s="57"/>
    </row>
    <row r="362" spans="1:12" x14ac:dyDescent="0.2">
      <c r="A362" t="s">
        <v>331</v>
      </c>
      <c r="B362" t="s">
        <v>241</v>
      </c>
      <c r="C362" s="37">
        <v>66404575.760000102</v>
      </c>
      <c r="D362" s="37">
        <v>356658612.88</v>
      </c>
      <c r="E362" s="40"/>
      <c r="F362" s="56" t="str">
        <f t="shared" si="20"/>
        <v>2019–20 NWAY</v>
      </c>
      <c r="G362" s="56" t="str">
        <f t="array" ref="G362">A362&amp;" "&amp;SUM(IF(A362=FinyearIm,IF(C362&lt;=QldIm,1,0),0))</f>
        <v>2019–20 45</v>
      </c>
      <c r="H362" s="56" t="str">
        <f t="array" ref="H362">A362&amp;" "&amp;SUM(IF(A362=FinyearIm,IF(D362&lt;=AustraliaIm,1,0),0))</f>
        <v>2019–20 51</v>
      </c>
      <c r="I362" s="56" t="str">
        <f t="shared" si="21"/>
        <v>NWAY</v>
      </c>
      <c r="J362" s="57">
        <f t="shared" si="22"/>
        <v>66.4045757600001</v>
      </c>
      <c r="K362" s="57">
        <f t="shared" si="23"/>
        <v>356.65861288000002</v>
      </c>
      <c r="L362" s="57"/>
    </row>
    <row r="363" spans="1:12" x14ac:dyDescent="0.2">
      <c r="A363" t="s">
        <v>331</v>
      </c>
      <c r="B363" t="s">
        <v>242</v>
      </c>
      <c r="C363" s="37">
        <v>841107294.51999402</v>
      </c>
      <c r="D363" s="37">
        <v>7468571326.3699903</v>
      </c>
      <c r="E363" s="40"/>
      <c r="F363" s="56" t="str">
        <f t="shared" si="20"/>
        <v>2019–20 NZ</v>
      </c>
      <c r="G363" s="56" t="str">
        <f t="array" ref="G363">A363&amp;" "&amp;SUM(IF(A363=FinyearIm,IF(C363&lt;=QldIm,1,0),0))</f>
        <v>2019–20 10</v>
      </c>
      <c r="H363" s="56" t="str">
        <f t="array" ref="H363">A363&amp;" "&amp;SUM(IF(A363=FinyearIm,IF(D363&lt;=AustraliaIm,1,0),0))</f>
        <v>2019–20 9</v>
      </c>
      <c r="I363" s="56" t="str">
        <f t="shared" si="21"/>
        <v>NZ</v>
      </c>
      <c r="J363" s="57">
        <f t="shared" si="22"/>
        <v>841.10729451999407</v>
      </c>
      <c r="K363" s="57">
        <f t="shared" si="23"/>
        <v>7468.5713263699899</v>
      </c>
      <c r="L363" s="57"/>
    </row>
    <row r="364" spans="1:12" x14ac:dyDescent="0.2">
      <c r="A364" t="s">
        <v>331</v>
      </c>
      <c r="B364" t="s">
        <v>243</v>
      </c>
      <c r="C364" s="37">
        <v>417895.06</v>
      </c>
      <c r="D364" s="37">
        <v>24161914.870000001</v>
      </c>
      <c r="E364" s="40"/>
      <c r="F364" s="56" t="str">
        <f t="shared" si="20"/>
        <v>2019–20 OMAN</v>
      </c>
      <c r="G364" s="56" t="str">
        <f t="array" ref="G364">A364&amp;" "&amp;SUM(IF(A364=FinyearIm,IF(C364&lt;=QldIm,1,0),0))</f>
        <v>2019–20 113</v>
      </c>
      <c r="H364" s="56" t="str">
        <f t="array" ref="H364">A364&amp;" "&amp;SUM(IF(A364=FinyearIm,IF(D364&lt;=AustraliaIm,1,0),0))</f>
        <v>2019–20 99</v>
      </c>
      <c r="I364" s="56" t="str">
        <f t="shared" si="21"/>
        <v>OMAN</v>
      </c>
      <c r="J364" s="57">
        <f t="shared" si="22"/>
        <v>0.41789505999999998</v>
      </c>
      <c r="K364" s="57">
        <f t="shared" si="23"/>
        <v>24.16191487</v>
      </c>
      <c r="L364" s="57"/>
    </row>
    <row r="365" spans="1:12" x14ac:dyDescent="0.2">
      <c r="A365" t="s">
        <v>331</v>
      </c>
      <c r="B365" t="s">
        <v>244</v>
      </c>
      <c r="C365" s="37">
        <v>44047904.160000101</v>
      </c>
      <c r="D365" s="37">
        <v>359692459.74000001</v>
      </c>
      <c r="E365" s="40"/>
      <c r="F365" s="56" t="str">
        <f t="shared" si="20"/>
        <v>2019–20 PAKI</v>
      </c>
      <c r="G365" s="56" t="str">
        <f t="array" ref="G365">A365&amp;" "&amp;SUM(IF(A365=FinyearIm,IF(C365&lt;=QldIm,1,0),0))</f>
        <v>2019–20 49</v>
      </c>
      <c r="H365" s="56" t="str">
        <f t="array" ref="H365">A365&amp;" "&amp;SUM(IF(A365=FinyearIm,IF(D365&lt;=AustraliaIm,1,0),0))</f>
        <v>2019–20 50</v>
      </c>
      <c r="I365" s="56" t="str">
        <f t="shared" si="21"/>
        <v>PAKI</v>
      </c>
      <c r="J365" s="57">
        <f t="shared" si="22"/>
        <v>44.047904160000101</v>
      </c>
      <c r="K365" s="57">
        <f t="shared" si="23"/>
        <v>359.69245974</v>
      </c>
      <c r="L365" s="57"/>
    </row>
    <row r="366" spans="1:12" x14ac:dyDescent="0.2">
      <c r="A366" t="s">
        <v>331</v>
      </c>
      <c r="B366" t="s">
        <v>245</v>
      </c>
      <c r="C366">
        <v>13960.72</v>
      </c>
      <c r="D366" s="37">
        <v>199841.34</v>
      </c>
      <c r="E366" s="40"/>
      <c r="F366" s="56" t="str">
        <f t="shared" si="20"/>
        <v>2019–20 PALU</v>
      </c>
      <c r="G366" s="56" t="str">
        <f t="array" ref="G366">A366&amp;" "&amp;SUM(IF(A366=FinyearIm,IF(C366&lt;=QldIm,1,0),0))</f>
        <v>2019–20 163</v>
      </c>
      <c r="H366" s="56" t="str">
        <f t="array" ref="H366">A366&amp;" "&amp;SUM(IF(A366=FinyearIm,IF(D366&lt;=AustraliaIm,1,0),0))</f>
        <v>2019–20 182</v>
      </c>
      <c r="I366" s="56" t="str">
        <f t="shared" si="21"/>
        <v>PALU</v>
      </c>
      <c r="J366" s="57">
        <f t="shared" si="22"/>
        <v>1.3960719999999999E-2</v>
      </c>
      <c r="K366" s="57">
        <f t="shared" si="23"/>
        <v>0.19984134000000001</v>
      </c>
      <c r="L366" s="57"/>
    </row>
    <row r="367" spans="1:12" x14ac:dyDescent="0.2">
      <c r="A367" t="s">
        <v>331</v>
      </c>
      <c r="B367" t="s">
        <v>246</v>
      </c>
      <c r="C367" s="37">
        <v>27191984.850000001</v>
      </c>
      <c r="D367" s="37">
        <v>192947468.94999999</v>
      </c>
      <c r="E367" s="40"/>
      <c r="F367" s="56" t="str">
        <f t="shared" si="20"/>
        <v>2019–20 PERU</v>
      </c>
      <c r="G367" s="56" t="str">
        <f t="array" ref="G367">A367&amp;" "&amp;SUM(IF(A367=FinyearIm,IF(C367&lt;=QldIm,1,0),0))</f>
        <v>2019–20 55</v>
      </c>
      <c r="H367" s="56" t="str">
        <f t="array" ref="H367">A367&amp;" "&amp;SUM(IF(A367=FinyearIm,IF(D367&lt;=AustraliaIm,1,0),0))</f>
        <v>2019–20 62</v>
      </c>
      <c r="I367" s="56" t="str">
        <f t="shared" si="21"/>
        <v>PERU</v>
      </c>
      <c r="J367" s="57">
        <f t="shared" si="22"/>
        <v>27.191984850000001</v>
      </c>
      <c r="K367" s="57">
        <f t="shared" si="23"/>
        <v>192.94746895</v>
      </c>
      <c r="L367" s="57"/>
    </row>
    <row r="368" spans="1:12" x14ac:dyDescent="0.2">
      <c r="A368" t="s">
        <v>331</v>
      </c>
      <c r="B368" t="s">
        <v>247</v>
      </c>
      <c r="C368" s="37">
        <v>71612967.420000002</v>
      </c>
      <c r="D368" s="37">
        <v>622507909.73000002</v>
      </c>
      <c r="E368" s="40"/>
      <c r="F368" s="56" t="str">
        <f t="shared" si="20"/>
        <v>2019–20 PHIL</v>
      </c>
      <c r="G368" s="56" t="str">
        <f t="array" ref="G368">A368&amp;" "&amp;SUM(IF(A368=FinyearIm,IF(C368&lt;=QldIm,1,0),0))</f>
        <v>2019–20 44</v>
      </c>
      <c r="H368" s="56" t="str">
        <f t="array" ref="H368">A368&amp;" "&amp;SUM(IF(A368=FinyearIm,IF(D368&lt;=AustraliaIm,1,0),0))</f>
        <v>2019–20 46</v>
      </c>
      <c r="I368" s="56" t="str">
        <f t="shared" si="21"/>
        <v>PHIL</v>
      </c>
      <c r="J368" s="57">
        <f t="shared" si="22"/>
        <v>71.612967420000004</v>
      </c>
      <c r="K368" s="57">
        <f t="shared" si="23"/>
        <v>622.50790973000005</v>
      </c>
      <c r="L368" s="57"/>
    </row>
    <row r="369" spans="1:12" x14ac:dyDescent="0.2">
      <c r="A369" t="s">
        <v>331</v>
      </c>
      <c r="B369" t="s">
        <v>249</v>
      </c>
      <c r="C369" s="37">
        <v>2073209.17</v>
      </c>
      <c r="D369" s="37">
        <v>3432274.81</v>
      </c>
      <c r="E369" s="40"/>
      <c r="F369" s="56" t="str">
        <f t="shared" si="20"/>
        <v>2019–20 PLYN</v>
      </c>
      <c r="G369" s="56" t="str">
        <f t="array" ref="G369">A369&amp;" "&amp;SUM(IF(A369=FinyearIm,IF(C369&lt;=QldIm,1,0),0))</f>
        <v>2019–20 90</v>
      </c>
      <c r="H369" s="56" t="str">
        <f t="array" ref="H369">A369&amp;" "&amp;SUM(IF(A369=FinyearIm,IF(D369&lt;=AustraliaIm,1,0),0))</f>
        <v>2019–20 132</v>
      </c>
      <c r="I369" s="56" t="str">
        <f t="shared" si="21"/>
        <v>PLYN</v>
      </c>
      <c r="J369" s="57">
        <f t="shared" si="22"/>
        <v>2.0732091699999997</v>
      </c>
      <c r="K369" s="57">
        <f t="shared" si="23"/>
        <v>3.43227481</v>
      </c>
      <c r="L369" s="57"/>
    </row>
    <row r="370" spans="1:12" x14ac:dyDescent="0.2">
      <c r="A370" t="s">
        <v>331</v>
      </c>
      <c r="B370" t="s">
        <v>250</v>
      </c>
      <c r="C370" s="37">
        <v>2362659174.5</v>
      </c>
      <c r="D370" s="37">
        <v>3957138460.0900002</v>
      </c>
      <c r="E370" s="40"/>
      <c r="F370" s="56" t="str">
        <f t="shared" si="20"/>
        <v>2019–20 PNG</v>
      </c>
      <c r="G370" s="56" t="str">
        <f t="array" ref="G370">A370&amp;" "&amp;SUM(IF(A370=FinyearIm,IF(C370&lt;=QldIm,1,0),0))</f>
        <v>2019–20 6</v>
      </c>
      <c r="H370" s="56" t="str">
        <f t="array" ref="H370">A370&amp;" "&amp;SUM(IF(A370=FinyearIm,IF(D370&lt;=AustraliaIm,1,0),0))</f>
        <v>2019–20 17</v>
      </c>
      <c r="I370" s="56" t="str">
        <f t="shared" si="21"/>
        <v>PNG</v>
      </c>
      <c r="J370" s="57">
        <f t="shared" si="22"/>
        <v>2362.6591745000001</v>
      </c>
      <c r="K370" s="57">
        <f t="shared" si="23"/>
        <v>3957.1384600900001</v>
      </c>
      <c r="L370" s="57"/>
    </row>
    <row r="371" spans="1:12" x14ac:dyDescent="0.2">
      <c r="A371" t="s">
        <v>331</v>
      </c>
      <c r="B371" t="s">
        <v>251</v>
      </c>
      <c r="C371" s="37">
        <v>327865.88</v>
      </c>
      <c r="D371" s="37">
        <v>5287905.01</v>
      </c>
      <c r="E371" s="40"/>
      <c r="F371" s="56" t="str">
        <f t="shared" si="20"/>
        <v>2019–20 PNMA</v>
      </c>
      <c r="G371" s="56" t="str">
        <f t="array" ref="G371">A371&amp;" "&amp;SUM(IF(A371=FinyearIm,IF(C371&lt;=QldIm,1,0),0))</f>
        <v>2019–20 118</v>
      </c>
      <c r="H371" s="56" t="str">
        <f t="array" ref="H371">A371&amp;" "&amp;SUM(IF(A371=FinyearIm,IF(D371&lt;=AustraliaIm,1,0),0))</f>
        <v>2019–20 124</v>
      </c>
      <c r="I371" s="56" t="str">
        <f t="shared" si="21"/>
        <v>PNMA</v>
      </c>
      <c r="J371" s="57">
        <f t="shared" si="22"/>
        <v>0.32786588</v>
      </c>
      <c r="K371" s="57">
        <f t="shared" si="23"/>
        <v>5.2879050099999994</v>
      </c>
      <c r="L371" s="57"/>
    </row>
    <row r="372" spans="1:12" x14ac:dyDescent="0.2">
      <c r="A372" t="s">
        <v>331</v>
      </c>
      <c r="B372" t="s">
        <v>252</v>
      </c>
      <c r="C372">
        <v>148984270.72</v>
      </c>
      <c r="D372" s="37">
        <v>1340968296.78</v>
      </c>
      <c r="E372" s="40"/>
      <c r="F372" s="56" t="str">
        <f t="shared" si="20"/>
        <v>2019–20 POLA</v>
      </c>
      <c r="G372" s="56" t="str">
        <f t="array" ref="G372">A372&amp;" "&amp;SUM(IF(A372=FinyearIm,IF(C372&lt;=QldIm,1,0),0))</f>
        <v>2019–20 37</v>
      </c>
      <c r="H372" s="56" t="str">
        <f t="array" ref="H372">A372&amp;" "&amp;SUM(IF(A372=FinyearIm,IF(D372&lt;=AustraliaIm,1,0),0))</f>
        <v>2019–20 31</v>
      </c>
      <c r="I372" s="56" t="str">
        <f t="shared" si="21"/>
        <v>POLA</v>
      </c>
      <c r="J372" s="57">
        <f t="shared" si="22"/>
        <v>148.98427072000001</v>
      </c>
      <c r="K372" s="57">
        <f t="shared" si="23"/>
        <v>1340.9682967799999</v>
      </c>
      <c r="L372" s="57"/>
    </row>
    <row r="373" spans="1:12" x14ac:dyDescent="0.2">
      <c r="A373" t="s">
        <v>331</v>
      </c>
      <c r="B373" t="s">
        <v>253</v>
      </c>
      <c r="C373" s="37">
        <v>22756884.780000001</v>
      </c>
      <c r="D373" s="37">
        <v>270490197.63999999</v>
      </c>
      <c r="E373" s="40"/>
      <c r="F373" s="56" t="str">
        <f t="shared" si="20"/>
        <v>2019–20 PORT</v>
      </c>
      <c r="G373" s="56" t="str">
        <f t="array" ref="G373">A373&amp;" "&amp;SUM(IF(A373=FinyearIm,IF(C373&lt;=QldIm,1,0),0))</f>
        <v>2019–20 59</v>
      </c>
      <c r="H373" s="56" t="str">
        <f t="array" ref="H373">A373&amp;" "&amp;SUM(IF(A373=FinyearIm,IF(D373&lt;=AustraliaIm,1,0),0))</f>
        <v>2019–20 56</v>
      </c>
      <c r="I373" s="56" t="str">
        <f t="shared" si="21"/>
        <v>PORT</v>
      </c>
      <c r="J373" s="57">
        <f t="shared" si="22"/>
        <v>22.75688478</v>
      </c>
      <c r="K373" s="57">
        <f t="shared" si="23"/>
        <v>270.49019763999996</v>
      </c>
      <c r="L373" s="57"/>
    </row>
    <row r="374" spans="1:12" x14ac:dyDescent="0.2">
      <c r="A374" t="s">
        <v>331</v>
      </c>
      <c r="B374" t="s">
        <v>254</v>
      </c>
      <c r="C374" s="37">
        <v>171791.43</v>
      </c>
      <c r="D374" s="37">
        <v>1818990.64</v>
      </c>
      <c r="E374" s="40"/>
      <c r="F374" s="56" t="str">
        <f t="shared" si="20"/>
        <v>2019–20 PRGY</v>
      </c>
      <c r="G374" s="56" t="str">
        <f t="array" ref="G374">A374&amp;" "&amp;SUM(IF(A374=FinyearIm,IF(C374&lt;=QldIm,1,0),0))</f>
        <v>2019–20 130</v>
      </c>
      <c r="H374" s="56" t="str">
        <f t="array" ref="H374">A374&amp;" "&amp;SUM(IF(A374=FinyearIm,IF(D374&lt;=AustraliaIm,1,0),0))</f>
        <v>2019–20 145</v>
      </c>
      <c r="I374" s="56" t="str">
        <f t="shared" si="21"/>
        <v>PRGY</v>
      </c>
      <c r="J374" s="57">
        <f t="shared" si="22"/>
        <v>0.17179142999999999</v>
      </c>
      <c r="K374" s="57">
        <f t="shared" si="23"/>
        <v>1.81899064</v>
      </c>
      <c r="L374" s="57"/>
    </row>
    <row r="375" spans="1:12" x14ac:dyDescent="0.2">
      <c r="A375" t="s">
        <v>331</v>
      </c>
      <c r="B375" t="s">
        <v>255</v>
      </c>
      <c r="C375" s="37">
        <v>1595594.8</v>
      </c>
      <c r="D375" s="37">
        <v>25583130.399999999</v>
      </c>
      <c r="E375" s="40"/>
      <c r="F375" s="56" t="str">
        <f t="shared" si="20"/>
        <v>2019–20 PSIA</v>
      </c>
      <c r="G375" s="56" t="str">
        <f t="array" ref="G375">A375&amp;" "&amp;SUM(IF(A375=FinyearIm,IF(C375&lt;=QldIm,1,0),0))</f>
        <v>2019–20 94</v>
      </c>
      <c r="H375" s="56" t="str">
        <f t="array" ref="H375">A375&amp;" "&amp;SUM(IF(A375=FinyearIm,IF(D375&lt;=AustraliaIm,1,0),0))</f>
        <v>2019–20 97</v>
      </c>
      <c r="I375" s="56" t="str">
        <f t="shared" si="21"/>
        <v>PSIA</v>
      </c>
      <c r="J375" s="57">
        <f t="shared" si="22"/>
        <v>1.5955948</v>
      </c>
      <c r="K375" s="57">
        <f t="shared" si="23"/>
        <v>25.583130399999998</v>
      </c>
      <c r="L375" s="57"/>
    </row>
    <row r="376" spans="1:12" x14ac:dyDescent="0.2">
      <c r="A376" t="s">
        <v>331</v>
      </c>
      <c r="B376" t="s">
        <v>256</v>
      </c>
      <c r="C376" s="37">
        <v>31038219.23</v>
      </c>
      <c r="D376" s="37">
        <v>294809514.63</v>
      </c>
      <c r="E376" s="40"/>
      <c r="F376" s="56" t="str">
        <f t="shared" si="20"/>
        <v>2019–20 QATA</v>
      </c>
      <c r="G376" s="56" t="str">
        <f t="array" ref="G376">A376&amp;" "&amp;SUM(IF(A376=FinyearIm,IF(C376&lt;=QldIm,1,0),0))</f>
        <v>2019–20 52</v>
      </c>
      <c r="H376" s="56" t="str">
        <f t="array" ref="H376">A376&amp;" "&amp;SUM(IF(A376=FinyearIm,IF(D376&lt;=AustraliaIm,1,0),0))</f>
        <v>2019–20 53</v>
      </c>
      <c r="I376" s="56" t="str">
        <f t="shared" si="21"/>
        <v>QATA</v>
      </c>
      <c r="J376" s="57">
        <f t="shared" si="22"/>
        <v>31.038219229999999</v>
      </c>
      <c r="K376" s="57">
        <f t="shared" si="23"/>
        <v>294.80951462999997</v>
      </c>
      <c r="L376" s="57"/>
    </row>
    <row r="377" spans="1:12" x14ac:dyDescent="0.2">
      <c r="A377" t="s">
        <v>331</v>
      </c>
      <c r="B377" t="s">
        <v>257</v>
      </c>
      <c r="C377" s="37">
        <v>15214.54</v>
      </c>
      <c r="D377" s="37">
        <v>354505.47</v>
      </c>
      <c r="E377" s="40"/>
      <c r="F377" s="56" t="str">
        <f t="shared" si="20"/>
        <v>2019–20 REUN</v>
      </c>
      <c r="G377" s="56" t="str">
        <f t="array" ref="G377">A377&amp;" "&amp;SUM(IF(A377=FinyearIm,IF(C377&lt;=QldIm,1,0),0))</f>
        <v>2019–20 161</v>
      </c>
      <c r="H377" s="56" t="str">
        <f t="array" ref="H377">A377&amp;" "&amp;SUM(IF(A377=FinyearIm,IF(D377&lt;=AustraliaIm,1,0),0))</f>
        <v>2019–20 174</v>
      </c>
      <c r="I377" s="56" t="str">
        <f t="shared" si="21"/>
        <v>REUN</v>
      </c>
      <c r="J377" s="57">
        <f t="shared" si="22"/>
        <v>1.521454E-2</v>
      </c>
      <c r="K377" s="57">
        <f t="shared" si="23"/>
        <v>0.35450546999999999</v>
      </c>
      <c r="L377" s="57"/>
    </row>
    <row r="378" spans="1:12" x14ac:dyDescent="0.2">
      <c r="A378" t="s">
        <v>331</v>
      </c>
      <c r="B378" t="s">
        <v>258</v>
      </c>
      <c r="C378" s="37">
        <v>1800784.38</v>
      </c>
      <c r="D378" s="37">
        <v>281019698.92000002</v>
      </c>
      <c r="E378" s="40"/>
      <c r="F378" s="56" t="str">
        <f t="shared" si="20"/>
        <v>2019–20 RICO</v>
      </c>
      <c r="G378" s="56" t="str">
        <f t="array" ref="G378">A378&amp;" "&amp;SUM(IF(A378=FinyearIm,IF(C378&lt;=QldIm,1,0),0))</f>
        <v>2019–20 92</v>
      </c>
      <c r="H378" s="56" t="str">
        <f t="array" ref="H378">A378&amp;" "&amp;SUM(IF(A378=FinyearIm,IF(D378&lt;=AustraliaIm,1,0),0))</f>
        <v>2019–20 54</v>
      </c>
      <c r="I378" s="56" t="str">
        <f t="shared" si="21"/>
        <v>RICO</v>
      </c>
      <c r="J378" s="57">
        <f t="shared" si="22"/>
        <v>1.8007843799999999</v>
      </c>
      <c r="K378" s="57">
        <f t="shared" si="23"/>
        <v>281.01969892</v>
      </c>
      <c r="L378" s="57"/>
    </row>
    <row r="379" spans="1:12" x14ac:dyDescent="0.2">
      <c r="A379" t="s">
        <v>331</v>
      </c>
      <c r="B379" t="s">
        <v>259</v>
      </c>
      <c r="C379" s="37">
        <v>2467691697.2399998</v>
      </c>
      <c r="D379" s="37">
        <v>10456058792.43</v>
      </c>
      <c r="E379" s="40"/>
      <c r="F379" s="56" t="str">
        <f t="shared" si="20"/>
        <v>2019–20 RKOR</v>
      </c>
      <c r="G379" s="56" t="str">
        <f t="array" ref="G379">A379&amp;" "&amp;SUM(IF(A379=FinyearIm,IF(C379&lt;=QldIm,1,0),0))</f>
        <v>2019–20 5</v>
      </c>
      <c r="H379" s="56" t="str">
        <f t="array" ref="H379">A379&amp;" "&amp;SUM(IF(A379=FinyearIm,IF(D379&lt;=AustraliaIm,1,0),0))</f>
        <v>2019–20 6</v>
      </c>
      <c r="I379" s="56" t="str">
        <f t="shared" si="21"/>
        <v>RKOR</v>
      </c>
      <c r="J379" s="57">
        <f t="shared" si="22"/>
        <v>2467.6916972399999</v>
      </c>
      <c r="K379" s="57">
        <f t="shared" si="23"/>
        <v>10456.05879243</v>
      </c>
      <c r="L379" s="57"/>
    </row>
    <row r="380" spans="1:12" x14ac:dyDescent="0.2">
      <c r="A380" t="s">
        <v>331</v>
      </c>
      <c r="B380" t="s">
        <v>260</v>
      </c>
      <c r="C380" s="37">
        <v>23437017.77</v>
      </c>
      <c r="D380" s="37">
        <v>206065920.34</v>
      </c>
      <c r="E380" s="40"/>
      <c r="F380" s="56" t="str">
        <f t="shared" si="20"/>
        <v>2019–20 ROUM</v>
      </c>
      <c r="G380" s="56" t="str">
        <f t="array" ref="G380">A380&amp;" "&amp;SUM(IF(A380=FinyearIm,IF(C380&lt;=QldIm,1,0),0))</f>
        <v>2019–20 58</v>
      </c>
      <c r="H380" s="56" t="str">
        <f t="array" ref="H380">A380&amp;" "&amp;SUM(IF(A380=FinyearIm,IF(D380&lt;=AustraliaIm,1,0),0))</f>
        <v>2019–20 61</v>
      </c>
      <c r="I380" s="56" t="str">
        <f t="shared" si="21"/>
        <v>ROUM</v>
      </c>
      <c r="J380" s="57">
        <f t="shared" si="22"/>
        <v>23.437017770000001</v>
      </c>
      <c r="K380" s="57">
        <f t="shared" si="23"/>
        <v>206.06592033999999</v>
      </c>
      <c r="L380" s="57"/>
    </row>
    <row r="381" spans="1:12" x14ac:dyDescent="0.2">
      <c r="A381" t="s">
        <v>331</v>
      </c>
      <c r="B381" t="s">
        <v>261</v>
      </c>
      <c r="C381">
        <v>25225368.399999999</v>
      </c>
      <c r="D381" s="37">
        <v>249837278.81</v>
      </c>
      <c r="E381" s="40"/>
      <c r="F381" s="56" t="str">
        <f t="shared" si="20"/>
        <v>2019–20 RUSS</v>
      </c>
      <c r="G381" s="56" t="str">
        <f t="array" ref="G381">A381&amp;" "&amp;SUM(IF(A381=FinyearIm,IF(C381&lt;=QldIm,1,0),0))</f>
        <v>2019–20 56</v>
      </c>
      <c r="H381" s="56" t="str">
        <f t="array" ref="H381">A381&amp;" "&amp;SUM(IF(A381=FinyearIm,IF(D381&lt;=AustraliaIm,1,0),0))</f>
        <v>2019–20 58</v>
      </c>
      <c r="I381" s="56" t="str">
        <f t="shared" si="21"/>
        <v>RUSS</v>
      </c>
      <c r="J381" s="57">
        <f t="shared" si="22"/>
        <v>25.225368399999997</v>
      </c>
      <c r="K381" s="57">
        <f t="shared" si="23"/>
        <v>249.83727881000002</v>
      </c>
      <c r="L381" s="57"/>
    </row>
    <row r="382" spans="1:12" x14ac:dyDescent="0.2">
      <c r="A382" t="s">
        <v>331</v>
      </c>
      <c r="B382" t="s">
        <v>324</v>
      </c>
      <c r="C382" s="37">
        <v>208486.43</v>
      </c>
      <c r="D382" s="37">
        <v>998621.99</v>
      </c>
      <c r="E382" s="40"/>
      <c r="F382" s="56" t="str">
        <f t="shared" si="20"/>
        <v>2019–20 RWAN</v>
      </c>
      <c r="G382" s="56" t="str">
        <f t="array" ref="G382">A382&amp;" "&amp;SUM(IF(A382=FinyearIm,IF(C382&lt;=QldIm,1,0),0))</f>
        <v>2019–20 126</v>
      </c>
      <c r="H382" s="56" t="str">
        <f t="array" ref="H382">A382&amp;" "&amp;SUM(IF(A382=FinyearIm,IF(D382&lt;=AustraliaIm,1,0),0))</f>
        <v>2019–20 154</v>
      </c>
      <c r="I382" s="56" t="str">
        <f t="shared" si="21"/>
        <v>RWAN</v>
      </c>
      <c r="J382" s="57">
        <f t="shared" si="22"/>
        <v>0.20848643</v>
      </c>
      <c r="K382" s="57">
        <f t="shared" si="23"/>
        <v>0.99862198999999996</v>
      </c>
      <c r="L382" s="57"/>
    </row>
    <row r="383" spans="1:12" x14ac:dyDescent="0.2">
      <c r="A383" t="s">
        <v>331</v>
      </c>
      <c r="B383" t="s">
        <v>262</v>
      </c>
      <c r="C383" s="37">
        <v>193806534.22999999</v>
      </c>
      <c r="D383" s="37">
        <v>978587842.49000001</v>
      </c>
      <c r="E383" s="40"/>
      <c r="F383" s="56" t="str">
        <f t="shared" si="20"/>
        <v>2019–20 SAFR</v>
      </c>
      <c r="G383" s="56" t="str">
        <f t="array" ref="G383">A383&amp;" "&amp;SUM(IF(A383=FinyearIm,IF(C383&lt;=QldIm,1,0),0))</f>
        <v>2019–20 30</v>
      </c>
      <c r="H383" s="56" t="str">
        <f t="array" ref="H383">A383&amp;" "&amp;SUM(IF(A383=FinyearIm,IF(D383&lt;=AustraliaIm,1,0),0))</f>
        <v>2019–20 36</v>
      </c>
      <c r="I383" s="56" t="str">
        <f t="shared" si="21"/>
        <v>SAFR</v>
      </c>
      <c r="J383" s="57">
        <f t="shared" si="22"/>
        <v>193.80653422999998</v>
      </c>
      <c r="K383" s="57">
        <f t="shared" si="23"/>
        <v>978.58784248999996</v>
      </c>
      <c r="L383" s="57"/>
    </row>
    <row r="384" spans="1:12" x14ac:dyDescent="0.2">
      <c r="A384" t="s">
        <v>331</v>
      </c>
      <c r="B384" t="s">
        <v>263</v>
      </c>
      <c r="C384" s="37">
        <v>768917.13</v>
      </c>
      <c r="D384" s="37">
        <v>9469568.8399999999</v>
      </c>
      <c r="E384" s="40"/>
      <c r="F384" s="56" t="str">
        <f t="shared" si="20"/>
        <v>2019–20 SALV</v>
      </c>
      <c r="G384" s="56" t="str">
        <f t="array" ref="G384">A384&amp;" "&amp;SUM(IF(A384=FinyearIm,IF(C384&lt;=QldIm,1,0),0))</f>
        <v>2019–20 105</v>
      </c>
      <c r="H384" s="56" t="str">
        <f t="array" ref="H384">A384&amp;" "&amp;SUM(IF(A384=FinyearIm,IF(D384&lt;=AustraliaIm,1,0),0))</f>
        <v>2019–20 119</v>
      </c>
      <c r="I384" s="56" t="str">
        <f t="shared" si="21"/>
        <v>SALV</v>
      </c>
      <c r="J384" s="57">
        <f t="shared" si="22"/>
        <v>0.76891713000000006</v>
      </c>
      <c r="K384" s="57">
        <f t="shared" si="23"/>
        <v>9.4695688399999991</v>
      </c>
      <c r="L384" s="57"/>
    </row>
    <row r="385" spans="1:12" x14ac:dyDescent="0.2">
      <c r="A385" t="s">
        <v>331</v>
      </c>
      <c r="B385" t="s">
        <v>264</v>
      </c>
      <c r="C385" s="37">
        <v>5059136.01</v>
      </c>
      <c r="D385" s="37">
        <v>13804308.66</v>
      </c>
      <c r="E385" s="40"/>
      <c r="F385" s="56" t="str">
        <f t="shared" si="20"/>
        <v>2019–20 SAMO</v>
      </c>
      <c r="G385" s="56" t="str">
        <f t="array" ref="G385">A385&amp;" "&amp;SUM(IF(A385=FinyearIm,IF(C385&lt;=QldIm,1,0),0))</f>
        <v>2019–20 75</v>
      </c>
      <c r="H385" s="56" t="str">
        <f t="array" ref="H385">A385&amp;" "&amp;SUM(IF(A385=FinyearIm,IF(D385&lt;=AustraliaIm,1,0),0))</f>
        <v>2019–20 111</v>
      </c>
      <c r="I385" s="56" t="str">
        <f t="shared" si="21"/>
        <v>SAMO</v>
      </c>
      <c r="J385" s="57">
        <f t="shared" si="22"/>
        <v>5.0591360099999996</v>
      </c>
      <c r="K385" s="57">
        <f t="shared" si="23"/>
        <v>13.80430866</v>
      </c>
      <c r="L385" s="57"/>
    </row>
    <row r="386" spans="1:12" x14ac:dyDescent="0.2">
      <c r="A386" t="s">
        <v>331</v>
      </c>
      <c r="B386" t="s">
        <v>354</v>
      </c>
      <c r="C386" s="37">
        <v>24871.95</v>
      </c>
      <c r="D386" s="37">
        <v>46295.839999999997</v>
      </c>
      <c r="E386" s="40"/>
      <c r="F386" s="56" t="str">
        <f t="shared" ref="F386:F449" si="24">A386&amp;" "&amp;B386</f>
        <v>2019–20 SAOT</v>
      </c>
      <c r="G386" s="56" t="str">
        <f t="array" ref="G386">A386&amp;" "&amp;SUM(IF(A386=FinyearIm,IF(C386&lt;=QldIm,1,0),0))</f>
        <v>2019–20 156</v>
      </c>
      <c r="H386" s="56" t="str">
        <f t="array" ref="H386">A386&amp;" "&amp;SUM(IF(A386=FinyearIm,IF(D386&lt;=AustraliaIm,1,0),0))</f>
        <v>2019–20 204</v>
      </c>
      <c r="I386" s="56" t="str">
        <f t="shared" ref="I386:I449" si="25">B386</f>
        <v>SAOT</v>
      </c>
      <c r="J386" s="57">
        <f t="shared" ref="J386:J449" si="26">C386/1000000</f>
        <v>2.487195E-2</v>
      </c>
      <c r="K386" s="57">
        <f t="shared" ref="K386:K449" si="27">D386/1000000</f>
        <v>4.6295839999999998E-2</v>
      </c>
      <c r="L386" s="57"/>
    </row>
    <row r="387" spans="1:12" x14ac:dyDescent="0.2">
      <c r="A387" t="s">
        <v>331</v>
      </c>
      <c r="B387" t="s">
        <v>265</v>
      </c>
      <c r="C387" s="37">
        <v>39908009.979999997</v>
      </c>
      <c r="D387" s="37">
        <v>634192036.38</v>
      </c>
      <c r="E387" s="40"/>
      <c r="F387" s="56" t="str">
        <f t="shared" si="24"/>
        <v>2019–20 SAUD</v>
      </c>
      <c r="G387" s="56" t="str">
        <f t="array" ref="G387">A387&amp;" "&amp;SUM(IF(A387=FinyearIm,IF(C387&lt;=QldIm,1,0),0))</f>
        <v>2019–20 51</v>
      </c>
      <c r="H387" s="56" t="str">
        <f t="array" ref="H387">A387&amp;" "&amp;SUM(IF(A387=FinyearIm,IF(D387&lt;=AustraliaIm,1,0),0))</f>
        <v>2019–20 45</v>
      </c>
      <c r="I387" s="56" t="str">
        <f t="shared" si="25"/>
        <v>SAUD</v>
      </c>
      <c r="J387" s="57">
        <f t="shared" si="26"/>
        <v>39.908009979999996</v>
      </c>
      <c r="K387" s="57">
        <f t="shared" si="27"/>
        <v>634.19203637999999</v>
      </c>
      <c r="L387" s="57"/>
    </row>
    <row r="388" spans="1:12" x14ac:dyDescent="0.2">
      <c r="A388" t="s">
        <v>331</v>
      </c>
      <c r="B388" t="s">
        <v>266</v>
      </c>
      <c r="C388" s="37">
        <v>17853.22</v>
      </c>
      <c r="D388" s="37">
        <v>80994339.609999999</v>
      </c>
      <c r="E388" s="40"/>
      <c r="F388" s="56" t="str">
        <f t="shared" si="24"/>
        <v>2019–20 SENE</v>
      </c>
      <c r="G388" s="56" t="str">
        <f t="array" ref="G388">A388&amp;" "&amp;SUM(IF(A388=FinyearIm,IF(C388&lt;=QldIm,1,0),0))</f>
        <v>2019–20 160</v>
      </c>
      <c r="H388" s="56" t="str">
        <f t="array" ref="H388">A388&amp;" "&amp;SUM(IF(A388=FinyearIm,IF(D388&lt;=AustraliaIm,1,0),0))</f>
        <v>2019–20 76</v>
      </c>
      <c r="I388" s="56" t="str">
        <f t="shared" si="25"/>
        <v>SENE</v>
      </c>
      <c r="J388" s="57">
        <f t="shared" si="26"/>
        <v>1.785322E-2</v>
      </c>
      <c r="K388" s="57">
        <f t="shared" si="27"/>
        <v>80.994339609999997</v>
      </c>
      <c r="L388" s="57"/>
    </row>
    <row r="389" spans="1:12" x14ac:dyDescent="0.2">
      <c r="A389" t="s">
        <v>331</v>
      </c>
      <c r="B389" t="s">
        <v>267</v>
      </c>
      <c r="C389" s="37">
        <v>1647822.06</v>
      </c>
      <c r="D389" s="37">
        <v>40339771</v>
      </c>
      <c r="E389" s="40"/>
      <c r="F389" s="56" t="str">
        <f t="shared" si="24"/>
        <v>2019–20 SERB</v>
      </c>
      <c r="G389" s="56" t="str">
        <f t="array" ref="G389">A389&amp;" "&amp;SUM(IF(A389=FinyearIm,IF(C389&lt;=QldIm,1,0),0))</f>
        <v>2019–20 93</v>
      </c>
      <c r="H389" s="56" t="str">
        <f t="array" ref="H389">A389&amp;" "&amp;SUM(IF(A389=FinyearIm,IF(D389&lt;=AustraliaIm,1,0),0))</f>
        <v>2019–20 87</v>
      </c>
      <c r="I389" s="56" t="str">
        <f t="shared" si="25"/>
        <v>SERB</v>
      </c>
      <c r="J389" s="57">
        <f t="shared" si="26"/>
        <v>1.64782206</v>
      </c>
      <c r="K389" s="57">
        <f t="shared" si="27"/>
        <v>40.339770999999999</v>
      </c>
      <c r="L389" s="57"/>
    </row>
    <row r="390" spans="1:12" x14ac:dyDescent="0.2">
      <c r="A390" t="s">
        <v>331</v>
      </c>
      <c r="B390" t="s">
        <v>268</v>
      </c>
      <c r="C390" s="37">
        <v>10183.450000000001</v>
      </c>
      <c r="D390" s="37">
        <v>3631846.4</v>
      </c>
      <c r="E390" s="40"/>
      <c r="F390" s="56" t="str">
        <f t="shared" si="24"/>
        <v>2019–20 SEYC</v>
      </c>
      <c r="G390" s="56" t="str">
        <f t="array" ref="G390">A390&amp;" "&amp;SUM(IF(A390=FinyearIm,IF(C390&lt;=QldIm,1,0),0))</f>
        <v>2019–20 165</v>
      </c>
      <c r="H390" s="56" t="str">
        <f t="array" ref="H390">A390&amp;" "&amp;SUM(IF(A390=FinyearIm,IF(D390&lt;=AustraliaIm,1,0),0))</f>
        <v>2019–20 131</v>
      </c>
      <c r="I390" s="56" t="str">
        <f t="shared" si="25"/>
        <v>SEYC</v>
      </c>
      <c r="J390" s="57">
        <f t="shared" si="26"/>
        <v>1.018345E-2</v>
      </c>
      <c r="K390" s="57">
        <f t="shared" si="27"/>
        <v>3.6318463999999997</v>
      </c>
      <c r="L390" s="57"/>
    </row>
    <row r="391" spans="1:12" x14ac:dyDescent="0.2">
      <c r="A391" t="s">
        <v>331</v>
      </c>
      <c r="B391" t="s">
        <v>270</v>
      </c>
      <c r="C391">
        <v>1067650678.8099999</v>
      </c>
      <c r="D391" s="37">
        <v>9160272699.6800003</v>
      </c>
      <c r="E391" s="40"/>
      <c r="F391" s="56" t="str">
        <f t="shared" si="24"/>
        <v>2019–20 SING</v>
      </c>
      <c r="G391" s="56" t="str">
        <f t="array" ref="G391">A391&amp;" "&amp;SUM(IF(A391=FinyearIm,IF(C391&lt;=QldIm,1,0),0))</f>
        <v>2019–20 9</v>
      </c>
      <c r="H391" s="56" t="str">
        <f t="array" ref="H391">A391&amp;" "&amp;SUM(IF(A391=FinyearIm,IF(D391&lt;=AustraliaIm,1,0),0))</f>
        <v>2019–20 8</v>
      </c>
      <c r="I391" s="56" t="str">
        <f t="shared" si="25"/>
        <v>SING</v>
      </c>
      <c r="J391" s="57">
        <f t="shared" si="26"/>
        <v>1067.65067881</v>
      </c>
      <c r="K391" s="57">
        <f t="shared" si="27"/>
        <v>9160.2726996800011</v>
      </c>
      <c r="L391" s="57"/>
    </row>
    <row r="392" spans="1:12" x14ac:dyDescent="0.2">
      <c r="A392" t="s">
        <v>331</v>
      </c>
      <c r="B392" t="s">
        <v>271</v>
      </c>
      <c r="C392" s="37">
        <v>582160.14</v>
      </c>
      <c r="D392" s="37">
        <v>2432934.59</v>
      </c>
      <c r="E392" s="40"/>
      <c r="F392" s="56" t="str">
        <f t="shared" si="24"/>
        <v>2019–20 SLEO</v>
      </c>
      <c r="G392" s="56" t="str">
        <f t="array" ref="G392">A392&amp;" "&amp;SUM(IF(A392=FinyearIm,IF(C392&lt;=QldIm,1,0),0))</f>
        <v>2019–20 111</v>
      </c>
      <c r="H392" s="56" t="str">
        <f t="array" ref="H392">A392&amp;" "&amp;SUM(IF(A392=FinyearIm,IF(D392&lt;=AustraliaIm,1,0),0))</f>
        <v>2019–20 137</v>
      </c>
      <c r="I392" s="56" t="str">
        <f t="shared" si="25"/>
        <v>SLEO</v>
      </c>
      <c r="J392" s="57">
        <f t="shared" si="26"/>
        <v>0.58216014000000005</v>
      </c>
      <c r="K392" s="57">
        <f t="shared" si="27"/>
        <v>2.4329345899999999</v>
      </c>
      <c r="L392" s="57"/>
    </row>
    <row r="393" spans="1:12" x14ac:dyDescent="0.2">
      <c r="A393" t="s">
        <v>331</v>
      </c>
      <c r="B393" t="s">
        <v>272</v>
      </c>
      <c r="C393" s="37">
        <v>18951565.120000001</v>
      </c>
      <c r="D393" s="37">
        <v>181932698.05000001</v>
      </c>
      <c r="E393" s="40"/>
      <c r="F393" s="56" t="str">
        <f t="shared" si="24"/>
        <v>2019–20 SLOV</v>
      </c>
      <c r="G393" s="56" t="str">
        <f t="array" ref="G393">A393&amp;" "&amp;SUM(IF(A393=FinyearIm,IF(C393&lt;=QldIm,1,0),0))</f>
        <v>2019–20 62</v>
      </c>
      <c r="H393" s="56" t="str">
        <f t="array" ref="H393">A393&amp;" "&amp;SUM(IF(A393=FinyearIm,IF(D393&lt;=AustraliaIm,1,0),0))</f>
        <v>2019–20 63</v>
      </c>
      <c r="I393" s="56" t="str">
        <f t="shared" si="25"/>
        <v>SLOV</v>
      </c>
      <c r="J393" s="57">
        <f t="shared" si="26"/>
        <v>18.951565120000001</v>
      </c>
      <c r="K393" s="57">
        <f t="shared" si="27"/>
        <v>181.93269805</v>
      </c>
      <c r="L393" s="57"/>
    </row>
    <row r="394" spans="1:12" x14ac:dyDescent="0.2">
      <c r="A394" t="s">
        <v>331</v>
      </c>
      <c r="B394" t="s">
        <v>273</v>
      </c>
      <c r="C394" s="37">
        <v>6928277.0099999998</v>
      </c>
      <c r="D394" s="37">
        <v>8568098.8300000001</v>
      </c>
      <c r="E394" s="40"/>
      <c r="F394" s="56" t="str">
        <f t="shared" si="24"/>
        <v>2019–20 SOLO</v>
      </c>
      <c r="G394" s="56" t="str">
        <f t="array" ref="G394">A394&amp;" "&amp;SUM(IF(A394=FinyearIm,IF(C394&lt;=QldIm,1,0),0))</f>
        <v>2019–20 71</v>
      </c>
      <c r="H394" s="56" t="str">
        <f t="array" ref="H394">A394&amp;" "&amp;SUM(IF(A394=FinyearIm,IF(D394&lt;=AustraliaIm,1,0),0))</f>
        <v>2019–20 120</v>
      </c>
      <c r="I394" s="56" t="str">
        <f t="shared" si="25"/>
        <v>SOLO</v>
      </c>
      <c r="J394" s="57">
        <f t="shared" si="26"/>
        <v>6.9282770099999995</v>
      </c>
      <c r="K394" s="57">
        <f t="shared" si="27"/>
        <v>8.5680988300000003</v>
      </c>
      <c r="L394" s="57"/>
    </row>
    <row r="395" spans="1:12" x14ac:dyDescent="0.2">
      <c r="A395" t="s">
        <v>331</v>
      </c>
      <c r="B395" t="s">
        <v>274</v>
      </c>
      <c r="C395" s="37">
        <v>72741.52</v>
      </c>
      <c r="D395" s="37">
        <v>168106.82</v>
      </c>
      <c r="E395" s="40"/>
      <c r="F395" s="56" t="str">
        <f t="shared" si="24"/>
        <v>2019–20 SOML</v>
      </c>
      <c r="G395" s="56" t="str">
        <f t="array" ref="G395">A395&amp;" "&amp;SUM(IF(A395=FinyearIm,IF(C395&lt;=QldIm,1,0),0))</f>
        <v>2019–20 142</v>
      </c>
      <c r="H395" s="56" t="str">
        <f t="array" ref="H395">A395&amp;" "&amp;SUM(IF(A395=FinyearIm,IF(D395&lt;=AustraliaIm,1,0),0))</f>
        <v>2019–20 185</v>
      </c>
      <c r="I395" s="56" t="str">
        <f t="shared" si="25"/>
        <v>SOML</v>
      </c>
      <c r="J395" s="57">
        <f t="shared" si="26"/>
        <v>7.2741520000000004E-2</v>
      </c>
      <c r="K395" s="57">
        <f t="shared" si="27"/>
        <v>0.16810682000000002</v>
      </c>
      <c r="L395" s="57"/>
    </row>
    <row r="396" spans="1:12" x14ac:dyDescent="0.2">
      <c r="A396" t="s">
        <v>331</v>
      </c>
      <c r="B396" t="s">
        <v>275</v>
      </c>
      <c r="C396" s="37">
        <v>275724975.66000003</v>
      </c>
      <c r="D396" s="37">
        <v>2099215140.4200001</v>
      </c>
      <c r="E396" s="40"/>
      <c r="F396" s="56" t="str">
        <f t="shared" si="24"/>
        <v>2019–20 SPAI</v>
      </c>
      <c r="G396" s="56" t="str">
        <f t="array" ref="G396">A396&amp;" "&amp;SUM(IF(A396=FinyearIm,IF(C396&lt;=QldIm,1,0),0))</f>
        <v>2019–20 26</v>
      </c>
      <c r="H396" s="56" t="str">
        <f t="array" ref="H396">A396&amp;" "&amp;SUM(IF(A396=FinyearIm,IF(D396&lt;=AustraliaIm,1,0),0))</f>
        <v>2019–20 23</v>
      </c>
      <c r="I396" s="56" t="str">
        <f t="shared" si="25"/>
        <v>SPAI</v>
      </c>
      <c r="J396" s="57">
        <f t="shared" si="26"/>
        <v>275.72497566000004</v>
      </c>
      <c r="K396" s="57">
        <f t="shared" si="27"/>
        <v>2099.2151404199999</v>
      </c>
      <c r="L396" s="57"/>
    </row>
    <row r="397" spans="1:12" x14ac:dyDescent="0.2">
      <c r="A397" t="s">
        <v>331</v>
      </c>
      <c r="B397" t="s">
        <v>276</v>
      </c>
      <c r="C397" s="37">
        <v>28771303.550000001</v>
      </c>
      <c r="D397" s="37">
        <v>267420610.38</v>
      </c>
      <c r="E397" s="40"/>
      <c r="F397" s="56" t="str">
        <f t="shared" si="24"/>
        <v>2019–20 SRIL</v>
      </c>
      <c r="G397" s="56" t="str">
        <f t="array" ref="G397">A397&amp;" "&amp;SUM(IF(A397=FinyearIm,IF(C397&lt;=QldIm,1,0),0))</f>
        <v>2019–20 54</v>
      </c>
      <c r="H397" s="56" t="str">
        <f t="array" ref="H397">A397&amp;" "&amp;SUM(IF(A397=FinyearIm,IF(D397&lt;=AustraliaIm,1,0),0))</f>
        <v>2019–20 57</v>
      </c>
      <c r="I397" s="56" t="str">
        <f t="shared" si="25"/>
        <v>SRIL</v>
      </c>
      <c r="J397" s="57">
        <f t="shared" si="26"/>
        <v>28.771303550000003</v>
      </c>
      <c r="K397" s="57">
        <f t="shared" si="27"/>
        <v>267.42061037999997</v>
      </c>
      <c r="L397" s="57"/>
    </row>
    <row r="398" spans="1:12" x14ac:dyDescent="0.2">
      <c r="A398" t="s">
        <v>331</v>
      </c>
      <c r="B398" t="s">
        <v>277</v>
      </c>
      <c r="C398" s="37">
        <v>20993.39</v>
      </c>
      <c r="D398" s="37">
        <v>407479.39</v>
      </c>
      <c r="E398" s="40"/>
      <c r="F398" s="56" t="str">
        <f t="shared" si="24"/>
        <v>2019–20 SRNM</v>
      </c>
      <c r="G398" s="56" t="str">
        <f t="array" ref="G398">A398&amp;" "&amp;SUM(IF(A398=FinyearIm,IF(C398&lt;=QldIm,1,0),0))</f>
        <v>2019–20 158</v>
      </c>
      <c r="H398" s="56" t="str">
        <f t="array" ref="H398">A398&amp;" "&amp;SUM(IF(A398=FinyearIm,IF(D398&lt;=AustraliaIm,1,0),0))</f>
        <v>2019–20 173</v>
      </c>
      <c r="I398" s="56" t="str">
        <f t="shared" si="25"/>
        <v>SRNM</v>
      </c>
      <c r="J398" s="57">
        <f t="shared" si="26"/>
        <v>2.0993390000000001E-2</v>
      </c>
      <c r="K398" s="57">
        <f t="shared" si="27"/>
        <v>0.40747939</v>
      </c>
      <c r="L398" s="57"/>
    </row>
    <row r="399" spans="1:12" x14ac:dyDescent="0.2">
      <c r="A399" t="s">
        <v>331</v>
      </c>
      <c r="B399" t="s">
        <v>325</v>
      </c>
      <c r="C399" s="37">
        <v>43503.95</v>
      </c>
      <c r="D399" s="37">
        <v>106569.2</v>
      </c>
      <c r="E399" s="40"/>
      <c r="F399" s="56" t="str">
        <f t="shared" si="24"/>
        <v>2019–20 SSUD</v>
      </c>
      <c r="G399" s="56" t="str">
        <f t="array" ref="G399">A399&amp;" "&amp;SUM(IF(A399=FinyearIm,IF(C399&lt;=QldIm,1,0),0))</f>
        <v>2019–20 151</v>
      </c>
      <c r="H399" s="56" t="str">
        <f t="array" ref="H399">A399&amp;" "&amp;SUM(IF(A399=FinyearIm,IF(D399&lt;=AustraliaIm,1,0),0))</f>
        <v>2019–20 194</v>
      </c>
      <c r="I399" s="56" t="str">
        <f t="shared" si="25"/>
        <v>SSUD</v>
      </c>
      <c r="J399" s="57">
        <f t="shared" si="26"/>
        <v>4.350395E-2</v>
      </c>
      <c r="K399" s="57">
        <f t="shared" si="27"/>
        <v>0.1065692</v>
      </c>
      <c r="L399" s="57"/>
    </row>
    <row r="400" spans="1:12" x14ac:dyDescent="0.2">
      <c r="A400" t="s">
        <v>331</v>
      </c>
      <c r="B400" t="s">
        <v>278</v>
      </c>
      <c r="C400" s="37">
        <v>0</v>
      </c>
      <c r="D400" s="37">
        <v>247970.62</v>
      </c>
      <c r="E400" s="40"/>
      <c r="F400" s="56" t="str">
        <f t="shared" si="24"/>
        <v>2019–20 STCN</v>
      </c>
      <c r="G400" s="56" t="str">
        <f t="array" ref="G400">A400&amp;" "&amp;SUM(IF(A400=FinyearIm,IF(C400&lt;=QldIm,1,0),0))</f>
        <v>2019–20 221</v>
      </c>
      <c r="H400" s="56" t="str">
        <f t="array" ref="H400">A400&amp;" "&amp;SUM(IF(A400=FinyearIm,IF(D400&lt;=AustraliaIm,1,0),0))</f>
        <v>2019–20 178</v>
      </c>
      <c r="I400" s="56" t="str">
        <f t="shared" si="25"/>
        <v>STCN</v>
      </c>
      <c r="J400" s="57">
        <f t="shared" si="26"/>
        <v>0</v>
      </c>
      <c r="K400" s="57">
        <f t="shared" si="27"/>
        <v>0.24797062</v>
      </c>
      <c r="L400" s="57"/>
    </row>
    <row r="401" spans="1:12" x14ac:dyDescent="0.2">
      <c r="A401" t="s">
        <v>331</v>
      </c>
      <c r="B401" t="s">
        <v>279</v>
      </c>
      <c r="C401">
        <v>381930.07</v>
      </c>
      <c r="D401">
        <v>1487175.54</v>
      </c>
      <c r="E401" s="40"/>
      <c r="F401" s="56" t="str">
        <f t="shared" si="24"/>
        <v>2019–20 STHE</v>
      </c>
      <c r="G401" s="56" t="str">
        <f t="array" ref="G401">A401&amp;" "&amp;SUM(IF(A401=FinyearIm,IF(C401&lt;=QldIm,1,0),0))</f>
        <v>2019–20 117</v>
      </c>
      <c r="H401" s="56" t="str">
        <f t="array" ref="H401">A401&amp;" "&amp;SUM(IF(A401=FinyearIm,IF(D401&lt;=AustraliaIm,1,0),0))</f>
        <v>2019–20 150</v>
      </c>
      <c r="I401" s="56" t="str">
        <f t="shared" si="25"/>
        <v>STHE</v>
      </c>
      <c r="J401" s="57">
        <f t="shared" si="26"/>
        <v>0.38193007000000001</v>
      </c>
      <c r="K401" s="57">
        <f t="shared" si="27"/>
        <v>1.48717554</v>
      </c>
      <c r="L401" s="57"/>
    </row>
    <row r="402" spans="1:12" x14ac:dyDescent="0.2">
      <c r="A402" t="s">
        <v>331</v>
      </c>
      <c r="B402" t="s">
        <v>280</v>
      </c>
      <c r="C402" s="37">
        <v>0</v>
      </c>
      <c r="D402" s="37">
        <v>83392.789999999994</v>
      </c>
      <c r="E402" s="40"/>
      <c r="F402" s="56" t="str">
        <f t="shared" si="24"/>
        <v>2019–20 STLU</v>
      </c>
      <c r="G402" s="56" t="str">
        <f t="array" ref="G402">A402&amp;" "&amp;SUM(IF(A402=FinyearIm,IF(C402&lt;=QldIm,1,0),0))</f>
        <v>2019–20 221</v>
      </c>
      <c r="H402" s="56" t="str">
        <f t="array" ref="H402">A402&amp;" "&amp;SUM(IF(A402=FinyearIm,IF(D402&lt;=AustraliaIm,1,0),0))</f>
        <v>2019–20 198</v>
      </c>
      <c r="I402" s="56" t="str">
        <f t="shared" si="25"/>
        <v>STLU</v>
      </c>
      <c r="J402" s="57">
        <f t="shared" si="26"/>
        <v>0</v>
      </c>
      <c r="K402" s="57">
        <f t="shared" si="27"/>
        <v>8.3392789999999994E-2</v>
      </c>
      <c r="L402" s="57"/>
    </row>
    <row r="403" spans="1:12" x14ac:dyDescent="0.2">
      <c r="A403" t="s">
        <v>331</v>
      </c>
      <c r="B403" t="s">
        <v>336</v>
      </c>
      <c r="C403" s="37">
        <v>0</v>
      </c>
      <c r="D403" s="37">
        <v>6478.83</v>
      </c>
      <c r="E403" s="40"/>
      <c r="F403" s="56" t="str">
        <f t="shared" si="24"/>
        <v>2019–20 STVI</v>
      </c>
      <c r="G403" s="56" t="str">
        <f t="array" ref="G403">A403&amp;" "&amp;SUM(IF(A403=FinyearIm,IF(C403&lt;=QldIm,1,0),0))</f>
        <v>2019–20 221</v>
      </c>
      <c r="H403" s="56" t="str">
        <f t="array" ref="H403">A403&amp;" "&amp;SUM(IF(A403=FinyearIm,IF(D403&lt;=AustraliaIm,1,0),0))</f>
        <v>2019–20 215</v>
      </c>
      <c r="I403" s="56" t="str">
        <f t="shared" si="25"/>
        <v>STVI</v>
      </c>
      <c r="J403" s="57">
        <f t="shared" si="26"/>
        <v>0</v>
      </c>
      <c r="K403" s="57">
        <f t="shared" si="27"/>
        <v>6.4788299999999997E-3</v>
      </c>
      <c r="L403" s="57"/>
    </row>
    <row r="404" spans="1:12" x14ac:dyDescent="0.2">
      <c r="A404" t="s">
        <v>331</v>
      </c>
      <c r="B404" t="s">
        <v>281</v>
      </c>
      <c r="C404" s="37">
        <v>0</v>
      </c>
      <c r="D404" s="37">
        <v>118797.77</v>
      </c>
      <c r="E404" s="40"/>
      <c r="F404" s="56" t="str">
        <f t="shared" si="24"/>
        <v>2019–20 SUDN</v>
      </c>
      <c r="G404" s="56" t="str">
        <f t="array" ref="G404">A404&amp;" "&amp;SUM(IF(A404=FinyearIm,IF(C404&lt;=QldIm,1,0),0))</f>
        <v>2019–20 221</v>
      </c>
      <c r="H404" s="56" t="str">
        <f t="array" ref="H404">A404&amp;" "&amp;SUM(IF(A404=FinyearIm,IF(D404&lt;=AustraliaIm,1,0),0))</f>
        <v>2019–20 193</v>
      </c>
      <c r="I404" s="56" t="str">
        <f t="shared" si="25"/>
        <v>SUDN</v>
      </c>
      <c r="J404" s="57">
        <f t="shared" si="26"/>
        <v>0</v>
      </c>
      <c r="K404" s="57">
        <f t="shared" si="27"/>
        <v>0.11879777000000001</v>
      </c>
      <c r="L404" s="57"/>
    </row>
    <row r="405" spans="1:12" x14ac:dyDescent="0.2">
      <c r="A405" t="s">
        <v>331</v>
      </c>
      <c r="B405" t="s">
        <v>282</v>
      </c>
      <c r="C405" s="37">
        <v>62175279.020000003</v>
      </c>
      <c r="D405" s="37">
        <v>455136470.74999899</v>
      </c>
      <c r="E405" s="40"/>
      <c r="F405" s="56" t="str">
        <f t="shared" si="24"/>
        <v>2019–20 SVAK</v>
      </c>
      <c r="G405" s="56" t="str">
        <f t="array" ref="G405">A405&amp;" "&amp;SUM(IF(A405=FinyearIm,IF(C405&lt;=QldIm,1,0),0))</f>
        <v>2019–20 46</v>
      </c>
      <c r="H405" s="56" t="str">
        <f t="array" ref="H405">A405&amp;" "&amp;SUM(IF(A405=FinyearIm,IF(D405&lt;=AustraliaIm,1,0),0))</f>
        <v>2019–20 48</v>
      </c>
      <c r="I405" s="56" t="str">
        <f t="shared" si="25"/>
        <v>SVAK</v>
      </c>
      <c r="J405" s="57">
        <f t="shared" si="26"/>
        <v>62.175279020000005</v>
      </c>
      <c r="K405" s="57">
        <f t="shared" si="27"/>
        <v>455.13647074999898</v>
      </c>
      <c r="L405" s="57"/>
    </row>
    <row r="406" spans="1:12" x14ac:dyDescent="0.2">
      <c r="A406" t="s">
        <v>331</v>
      </c>
      <c r="B406" t="s">
        <v>283</v>
      </c>
      <c r="C406" s="37">
        <v>345128865.38999999</v>
      </c>
      <c r="D406" s="37">
        <v>1891493926.1099999</v>
      </c>
      <c r="E406" s="40"/>
      <c r="F406" s="56" t="str">
        <f t="shared" si="24"/>
        <v>2019–20 SWED</v>
      </c>
      <c r="G406" s="56" t="str">
        <f t="array" ref="G406">A406&amp;" "&amp;SUM(IF(A406=FinyearIm,IF(C406&lt;=QldIm,1,0),0))</f>
        <v>2019–20 22</v>
      </c>
      <c r="H406" s="56" t="str">
        <f t="array" ref="H406">A406&amp;" "&amp;SUM(IF(A406=FinyearIm,IF(D406&lt;=AustraliaIm,1,0),0))</f>
        <v>2019–20 27</v>
      </c>
      <c r="I406" s="56" t="str">
        <f t="shared" si="25"/>
        <v>SWED</v>
      </c>
      <c r="J406" s="57">
        <f t="shared" si="26"/>
        <v>345.12886538999999</v>
      </c>
      <c r="K406" s="57">
        <f t="shared" si="27"/>
        <v>1891.4939261099998</v>
      </c>
      <c r="L406" s="57"/>
    </row>
    <row r="407" spans="1:12" x14ac:dyDescent="0.2">
      <c r="A407" t="s">
        <v>331</v>
      </c>
      <c r="B407" t="s">
        <v>284</v>
      </c>
      <c r="C407" s="37">
        <v>162255736.53999999</v>
      </c>
      <c r="D407" s="37">
        <v>3459381965.4200001</v>
      </c>
      <c r="E407" s="40"/>
      <c r="F407" s="56" t="str">
        <f t="shared" si="24"/>
        <v>2019–20 SWIT</v>
      </c>
      <c r="G407" s="56" t="str">
        <f t="array" ref="G407">A407&amp;" "&amp;SUM(IF(A407=FinyearIm,IF(C407&lt;=QldIm,1,0),0))</f>
        <v>2019–20 35</v>
      </c>
      <c r="H407" s="56" t="str">
        <f t="array" ref="H407">A407&amp;" "&amp;SUM(IF(A407=FinyearIm,IF(D407&lt;=AustraliaIm,1,0),0))</f>
        <v>2019–20 19</v>
      </c>
      <c r="I407" s="56" t="str">
        <f t="shared" si="25"/>
        <v>SWIT</v>
      </c>
      <c r="J407" s="57">
        <f t="shared" si="26"/>
        <v>162.25573653999999</v>
      </c>
      <c r="K407" s="57">
        <f t="shared" si="27"/>
        <v>3459.3819654200001</v>
      </c>
      <c r="L407" s="57"/>
    </row>
    <row r="408" spans="1:12" x14ac:dyDescent="0.2">
      <c r="A408" t="s">
        <v>331</v>
      </c>
      <c r="B408" t="s">
        <v>285</v>
      </c>
      <c r="C408" s="37">
        <v>29123.09</v>
      </c>
      <c r="D408" s="37">
        <v>426724.51</v>
      </c>
      <c r="E408" s="40"/>
      <c r="F408" s="56" t="str">
        <f t="shared" si="24"/>
        <v>2019–20 SWZI</v>
      </c>
      <c r="G408" s="56" t="str">
        <f t="array" ref="G408">A408&amp;" "&amp;SUM(IF(A408=FinyearIm,IF(C408&lt;=QldIm,1,0),0))</f>
        <v>2019–20 155</v>
      </c>
      <c r="H408" s="56" t="str">
        <f t="array" ref="H408">A408&amp;" "&amp;SUM(IF(A408=FinyearIm,IF(D408&lt;=AustraliaIm,1,0),0))</f>
        <v>2019–20 171</v>
      </c>
      <c r="I408" s="56" t="str">
        <f t="shared" si="25"/>
        <v>SWZI</v>
      </c>
      <c r="J408" s="57">
        <f t="shared" si="26"/>
        <v>2.9123090000000001E-2</v>
      </c>
      <c r="K408" s="57">
        <f t="shared" si="27"/>
        <v>0.42672451</v>
      </c>
      <c r="L408" s="57"/>
    </row>
    <row r="409" spans="1:12" x14ac:dyDescent="0.2">
      <c r="A409" t="s">
        <v>331</v>
      </c>
      <c r="B409" t="s">
        <v>286</v>
      </c>
      <c r="C409" s="37">
        <v>0</v>
      </c>
      <c r="D409" s="37">
        <v>2042857.34</v>
      </c>
      <c r="E409" s="40"/>
      <c r="F409" s="56" t="str">
        <f t="shared" si="24"/>
        <v>2019–20 SYRI</v>
      </c>
      <c r="G409" s="56" t="str">
        <f t="array" ref="G409">A409&amp;" "&amp;SUM(IF(A409=FinyearIm,IF(C409&lt;=QldIm,1,0),0))</f>
        <v>2019–20 221</v>
      </c>
      <c r="H409" s="56" t="str">
        <f t="array" ref="H409">A409&amp;" "&amp;SUM(IF(A409=FinyearIm,IF(D409&lt;=AustraliaIm,1,0),0))</f>
        <v>2019–20 142</v>
      </c>
      <c r="I409" s="56" t="str">
        <f t="shared" si="25"/>
        <v>SYRI</v>
      </c>
      <c r="J409" s="57">
        <f t="shared" si="26"/>
        <v>0</v>
      </c>
      <c r="K409" s="57">
        <f t="shared" si="27"/>
        <v>2.0428573400000003</v>
      </c>
      <c r="L409" s="57"/>
    </row>
    <row r="410" spans="1:12" x14ac:dyDescent="0.2">
      <c r="A410" t="s">
        <v>331</v>
      </c>
      <c r="B410" t="s">
        <v>287</v>
      </c>
      <c r="C410" s="37">
        <v>775691219.14999998</v>
      </c>
      <c r="D410" s="37">
        <v>5192779007.2899799</v>
      </c>
      <c r="E410" s="40"/>
      <c r="F410" s="56" t="str">
        <f t="shared" si="24"/>
        <v>2019–20 TAIW</v>
      </c>
      <c r="G410" s="56" t="str">
        <f t="array" ref="G410">A410&amp;" "&amp;SUM(IF(A410=FinyearIm,IF(C410&lt;=QldIm,1,0),0))</f>
        <v>2019–20 12</v>
      </c>
      <c r="H410" s="56" t="str">
        <f t="array" ref="H410">A410&amp;" "&amp;SUM(IF(A410=FinyearIm,IF(D410&lt;=AustraliaIm,1,0),0))</f>
        <v>2019–20 14</v>
      </c>
      <c r="I410" s="56" t="str">
        <f t="shared" si="25"/>
        <v>TAIW</v>
      </c>
      <c r="J410" s="57">
        <f t="shared" si="26"/>
        <v>775.69121914999994</v>
      </c>
      <c r="K410" s="57">
        <f t="shared" si="27"/>
        <v>5192.7790072899797</v>
      </c>
      <c r="L410" s="57"/>
    </row>
    <row r="411" spans="1:12" x14ac:dyDescent="0.2">
      <c r="A411" t="s">
        <v>331</v>
      </c>
      <c r="B411" t="s">
        <v>288</v>
      </c>
      <c r="C411" s="37">
        <v>726688.47</v>
      </c>
      <c r="D411" s="37">
        <v>7800897.6699999999</v>
      </c>
      <c r="E411" s="40"/>
      <c r="F411" s="56" t="str">
        <f t="shared" si="24"/>
        <v>2019–20 TANZ</v>
      </c>
      <c r="G411" s="56" t="str">
        <f t="array" ref="G411">A411&amp;" "&amp;SUM(IF(A411=FinyearIm,IF(C411&lt;=QldIm,1,0),0))</f>
        <v>2019–20 106</v>
      </c>
      <c r="H411" s="56" t="str">
        <f t="array" ref="H411">A411&amp;" "&amp;SUM(IF(A411=FinyearIm,IF(D411&lt;=AustraliaIm,1,0),0))</f>
        <v>2019–20 121</v>
      </c>
      <c r="I411" s="56" t="str">
        <f t="shared" si="25"/>
        <v>TANZ</v>
      </c>
      <c r="J411" s="57">
        <f t="shared" si="26"/>
        <v>0.72668846999999992</v>
      </c>
      <c r="K411" s="57">
        <f t="shared" si="27"/>
        <v>7.8008976700000003</v>
      </c>
      <c r="L411" s="57"/>
    </row>
    <row r="412" spans="1:12" x14ac:dyDescent="0.2">
      <c r="A412" t="s">
        <v>331</v>
      </c>
      <c r="B412" t="s">
        <v>289</v>
      </c>
      <c r="C412" s="37">
        <v>2578750852.1199999</v>
      </c>
      <c r="D412" s="37">
        <v>14544696993</v>
      </c>
      <c r="E412" s="40"/>
      <c r="F412" s="56" t="str">
        <f t="shared" si="24"/>
        <v>2019–20 THAI</v>
      </c>
      <c r="G412" s="56" t="str">
        <f t="array" ref="G412">A412&amp;" "&amp;SUM(IF(A412=FinyearIm,IF(C412&lt;=QldIm,1,0),0))</f>
        <v>2019–20 4</v>
      </c>
      <c r="H412" s="56" t="str">
        <f t="array" ref="H412">A412&amp;" "&amp;SUM(IF(A412=FinyearIm,IF(D412&lt;=AustraliaIm,1,0),0))</f>
        <v>2019–20 4</v>
      </c>
      <c r="I412" s="56" t="str">
        <f t="shared" si="25"/>
        <v>THAI</v>
      </c>
      <c r="J412" s="57">
        <f t="shared" si="26"/>
        <v>2578.7508521199998</v>
      </c>
      <c r="K412" s="57">
        <f t="shared" si="27"/>
        <v>14544.696993</v>
      </c>
      <c r="L412" s="57"/>
    </row>
    <row r="413" spans="1:12" x14ac:dyDescent="0.2">
      <c r="A413" t="s">
        <v>331</v>
      </c>
      <c r="B413" t="s">
        <v>290</v>
      </c>
      <c r="C413" s="37">
        <v>618339.13</v>
      </c>
      <c r="D413" s="37">
        <v>2410364.54</v>
      </c>
      <c r="E413" s="40"/>
      <c r="F413" s="56" t="str">
        <f t="shared" si="24"/>
        <v>2019–20 TNGA</v>
      </c>
      <c r="G413" s="56" t="str">
        <f t="array" ref="G413">A413&amp;" "&amp;SUM(IF(A413=FinyearIm,IF(C413&lt;=QldIm,1,0),0))</f>
        <v>2019–20 108</v>
      </c>
      <c r="H413" s="56" t="str">
        <f t="array" ref="H413">A413&amp;" "&amp;SUM(IF(A413=FinyearIm,IF(D413&lt;=AustraliaIm,1,0),0))</f>
        <v>2019–20 139</v>
      </c>
      <c r="I413" s="56" t="str">
        <f t="shared" si="25"/>
        <v>TNGA</v>
      </c>
      <c r="J413" s="57">
        <f t="shared" si="26"/>
        <v>0.61833912999999996</v>
      </c>
      <c r="K413" s="57">
        <f t="shared" si="27"/>
        <v>2.4103645400000002</v>
      </c>
      <c r="L413" s="57"/>
    </row>
    <row r="414" spans="1:12" x14ac:dyDescent="0.2">
      <c r="A414" t="s">
        <v>331</v>
      </c>
      <c r="B414" t="s">
        <v>291</v>
      </c>
      <c r="C414">
        <v>0</v>
      </c>
      <c r="D414" s="37">
        <v>12789887.630000001</v>
      </c>
      <c r="E414" s="40"/>
      <c r="F414" s="56" t="str">
        <f t="shared" si="24"/>
        <v>2019–20 TOGO</v>
      </c>
      <c r="G414" s="56" t="str">
        <f t="array" ref="G414">A414&amp;" "&amp;SUM(IF(A414=FinyearIm,IF(C414&lt;=QldIm,1,0),0))</f>
        <v>2019–20 221</v>
      </c>
      <c r="H414" s="56" t="str">
        <f t="array" ref="H414">A414&amp;" "&amp;SUM(IF(A414=FinyearIm,IF(D414&lt;=AustraliaIm,1,0),0))</f>
        <v>2019–20 113</v>
      </c>
      <c r="I414" s="56" t="str">
        <f t="shared" si="25"/>
        <v>TOGO</v>
      </c>
      <c r="J414" s="57">
        <f t="shared" si="26"/>
        <v>0</v>
      </c>
      <c r="K414" s="57">
        <f t="shared" si="27"/>
        <v>12.789887630000001</v>
      </c>
      <c r="L414" s="57"/>
    </row>
    <row r="415" spans="1:12" x14ac:dyDescent="0.2">
      <c r="A415" t="s">
        <v>331</v>
      </c>
      <c r="B415" t="s">
        <v>327</v>
      </c>
      <c r="C415">
        <v>0</v>
      </c>
      <c r="D415" s="37">
        <v>11726.32</v>
      </c>
      <c r="E415" s="40"/>
      <c r="F415" s="56" t="str">
        <f t="shared" si="24"/>
        <v>2019–20 TRCA</v>
      </c>
      <c r="G415" s="56" t="str">
        <f t="array" ref="G415">A415&amp;" "&amp;SUM(IF(A415=FinyearIm,IF(C415&lt;=QldIm,1,0),0))</f>
        <v>2019–20 221</v>
      </c>
      <c r="H415" s="56" t="str">
        <f t="array" ref="H415">A415&amp;" "&amp;SUM(IF(A415=FinyearIm,IF(D415&lt;=AustraliaIm,1,0),0))</f>
        <v>2019–20 209</v>
      </c>
      <c r="I415" s="56" t="str">
        <f t="shared" si="25"/>
        <v>TRCA</v>
      </c>
      <c r="J415" s="57">
        <f t="shared" si="26"/>
        <v>0</v>
      </c>
      <c r="K415" s="57">
        <f t="shared" si="27"/>
        <v>1.172632E-2</v>
      </c>
      <c r="L415" s="57"/>
    </row>
    <row r="416" spans="1:12" x14ac:dyDescent="0.2">
      <c r="A416" t="s">
        <v>331</v>
      </c>
      <c r="B416" t="s">
        <v>292</v>
      </c>
      <c r="C416" s="37">
        <v>0</v>
      </c>
      <c r="D416" s="37">
        <v>5727872.2599999998</v>
      </c>
      <c r="E416" s="40"/>
      <c r="F416" s="56" t="str">
        <f t="shared" si="24"/>
        <v>2019–20 TRIN</v>
      </c>
      <c r="G416" s="56" t="str">
        <f t="array" ref="G416">A416&amp;" "&amp;SUM(IF(A416=FinyearIm,IF(C416&lt;=QldIm,1,0),0))</f>
        <v>2019–20 221</v>
      </c>
      <c r="H416" s="56" t="str">
        <f t="array" ref="H416">A416&amp;" "&amp;SUM(IF(A416=FinyearIm,IF(D416&lt;=AustraliaIm,1,0),0))</f>
        <v>2019–20 123</v>
      </c>
      <c r="I416" s="56" t="str">
        <f t="shared" si="25"/>
        <v>TRIN</v>
      </c>
      <c r="J416" s="57">
        <f t="shared" si="26"/>
        <v>0</v>
      </c>
      <c r="K416" s="57">
        <f t="shared" si="27"/>
        <v>5.7278722599999998</v>
      </c>
      <c r="L416" s="57"/>
    </row>
    <row r="417" spans="1:12" x14ac:dyDescent="0.2">
      <c r="A417" t="s">
        <v>331</v>
      </c>
      <c r="B417" t="s">
        <v>293</v>
      </c>
      <c r="C417" s="37">
        <v>2141497.2400000002</v>
      </c>
      <c r="D417" s="37">
        <v>38513366.740000002</v>
      </c>
      <c r="E417" s="40"/>
      <c r="F417" s="56" t="str">
        <f t="shared" si="24"/>
        <v>2019–20 TUNI</v>
      </c>
      <c r="G417" s="56" t="str">
        <f t="array" ref="G417">A417&amp;" "&amp;SUM(IF(A417=FinyearIm,IF(C417&lt;=QldIm,1,0),0))</f>
        <v>2019–20 89</v>
      </c>
      <c r="H417" s="56" t="str">
        <f t="array" ref="H417">A417&amp;" "&amp;SUM(IF(A417=FinyearIm,IF(D417&lt;=AustraliaIm,1,0),0))</f>
        <v>2019–20 88</v>
      </c>
      <c r="I417" s="56" t="str">
        <f t="shared" si="25"/>
        <v>TUNI</v>
      </c>
      <c r="J417" s="57">
        <f t="shared" si="26"/>
        <v>2.1414972400000001</v>
      </c>
      <c r="K417" s="57">
        <f t="shared" si="27"/>
        <v>38.513366740000002</v>
      </c>
      <c r="L417" s="57"/>
    </row>
    <row r="418" spans="1:12" x14ac:dyDescent="0.2">
      <c r="A418" t="s">
        <v>331</v>
      </c>
      <c r="B418" t="s">
        <v>294</v>
      </c>
      <c r="C418">
        <v>163070289.09</v>
      </c>
      <c r="D418" s="37">
        <v>1081245440.3199999</v>
      </c>
      <c r="E418" s="40"/>
      <c r="F418" s="56" t="str">
        <f t="shared" si="24"/>
        <v>2019–20 TURK</v>
      </c>
      <c r="G418" s="56" t="str">
        <f t="array" ref="G418">A418&amp;" "&amp;SUM(IF(A418=FinyearIm,IF(C418&lt;=QldIm,1,0),0))</f>
        <v>2019–20 34</v>
      </c>
      <c r="H418" s="56" t="str">
        <f t="array" ref="H418">A418&amp;" "&amp;SUM(IF(A418=FinyearIm,IF(D418&lt;=AustraliaIm,1,0),0))</f>
        <v>2019–20 34</v>
      </c>
      <c r="I418" s="56" t="str">
        <f t="shared" si="25"/>
        <v>TURK</v>
      </c>
      <c r="J418" s="57">
        <f t="shared" si="26"/>
        <v>163.07028909000002</v>
      </c>
      <c r="K418" s="57">
        <f t="shared" si="27"/>
        <v>1081.2454403199999</v>
      </c>
      <c r="L418" s="57"/>
    </row>
    <row r="419" spans="1:12" x14ac:dyDescent="0.2">
      <c r="A419" t="s">
        <v>331</v>
      </c>
      <c r="B419" t="s">
        <v>295</v>
      </c>
      <c r="C419">
        <v>0</v>
      </c>
      <c r="D419" s="37">
        <v>7975.32</v>
      </c>
      <c r="E419" s="40"/>
      <c r="F419" s="56" t="str">
        <f t="shared" si="24"/>
        <v>2019–20 TURS</v>
      </c>
      <c r="G419" s="56" t="str">
        <f t="array" ref="G419">A419&amp;" "&amp;SUM(IF(A419=FinyearIm,IF(C419&lt;=QldIm,1,0),0))</f>
        <v>2019–20 221</v>
      </c>
      <c r="H419" s="56" t="str">
        <f t="array" ref="H419">A419&amp;" "&amp;SUM(IF(A419=FinyearIm,IF(D419&lt;=AustraliaIm,1,0),0))</f>
        <v>2019–20 212</v>
      </c>
      <c r="I419" s="56" t="str">
        <f t="shared" si="25"/>
        <v>TURS</v>
      </c>
      <c r="J419" s="57">
        <f t="shared" si="26"/>
        <v>0</v>
      </c>
      <c r="K419" s="57">
        <f t="shared" si="27"/>
        <v>7.9753199999999993E-3</v>
      </c>
      <c r="L419" s="57"/>
    </row>
    <row r="420" spans="1:12" x14ac:dyDescent="0.2">
      <c r="A420" t="s">
        <v>331</v>
      </c>
      <c r="B420" t="s">
        <v>296</v>
      </c>
      <c r="C420" s="37">
        <v>1282.01</v>
      </c>
      <c r="D420" s="37">
        <v>165058.62</v>
      </c>
      <c r="E420" s="40"/>
      <c r="F420" s="56" t="str">
        <f t="shared" si="24"/>
        <v>2019–20 TUVA</v>
      </c>
      <c r="G420" s="56" t="str">
        <f t="array" ref="G420">A420&amp;" "&amp;SUM(IF(A420=FinyearIm,IF(C420&lt;=QldIm,1,0),0))</f>
        <v>2019–20 175</v>
      </c>
      <c r="H420" s="56" t="str">
        <f t="array" ref="H420">A420&amp;" "&amp;SUM(IF(A420=FinyearIm,IF(D420&lt;=AustraliaIm,1,0),0))</f>
        <v>2019–20 186</v>
      </c>
      <c r="I420" s="56" t="str">
        <f t="shared" si="25"/>
        <v>TUVA</v>
      </c>
      <c r="J420" s="57">
        <f t="shared" si="26"/>
        <v>1.2820100000000001E-3</v>
      </c>
      <c r="K420" s="57">
        <f t="shared" si="27"/>
        <v>0.16505861999999999</v>
      </c>
      <c r="L420" s="57"/>
    </row>
    <row r="421" spans="1:12" x14ac:dyDescent="0.2">
      <c r="A421" t="s">
        <v>331</v>
      </c>
      <c r="B421" t="s">
        <v>297</v>
      </c>
      <c r="C421" s="37">
        <v>103219276.97</v>
      </c>
      <c r="D421" s="37">
        <v>1950636362.8</v>
      </c>
      <c r="E421" s="56"/>
      <c r="F421" s="56" t="str">
        <f t="shared" si="24"/>
        <v>2019–20 UAEM</v>
      </c>
      <c r="G421" s="56" t="str">
        <f t="array" ref="G421">A421&amp;" "&amp;SUM(IF(A421=FinyearIm,IF(C421&lt;=QldIm,1,0),0))</f>
        <v>2019–20 40</v>
      </c>
      <c r="H421" s="56" t="str">
        <f t="array" ref="H421">A421&amp;" "&amp;SUM(IF(A421=FinyearIm,IF(D421&lt;=AustraliaIm,1,0),0))</f>
        <v>2019–20 26</v>
      </c>
      <c r="I421" s="56" t="str">
        <f t="shared" si="25"/>
        <v>UAEM</v>
      </c>
      <c r="J421" s="57">
        <f t="shared" si="26"/>
        <v>103.21927697</v>
      </c>
      <c r="K421" s="57">
        <f t="shared" si="27"/>
        <v>1950.6363627999999</v>
      </c>
      <c r="L421" s="57"/>
    </row>
    <row r="422" spans="1:12" x14ac:dyDescent="0.2">
      <c r="A422" t="s">
        <v>331</v>
      </c>
      <c r="B422" t="s">
        <v>298</v>
      </c>
      <c r="C422" s="37">
        <v>202942.2</v>
      </c>
      <c r="D422" s="37">
        <v>4055326.6</v>
      </c>
      <c r="E422" s="56"/>
      <c r="F422" s="56" t="str">
        <f t="shared" si="24"/>
        <v>2019–20 UGAN</v>
      </c>
      <c r="G422" s="56" t="str">
        <f t="array" ref="G422">A422&amp;" "&amp;SUM(IF(A422=FinyearIm,IF(C422&lt;=QldIm,1,0),0))</f>
        <v>2019–20 127</v>
      </c>
      <c r="H422" s="56" t="str">
        <f t="array" ref="H422">A422&amp;" "&amp;SUM(IF(A422=FinyearIm,IF(D422&lt;=AustraliaIm,1,0),0))</f>
        <v>2019–20 129</v>
      </c>
      <c r="I422" s="56" t="str">
        <f t="shared" si="25"/>
        <v>UGAN</v>
      </c>
      <c r="J422" s="57">
        <f t="shared" si="26"/>
        <v>0.20294220000000002</v>
      </c>
      <c r="K422" s="57">
        <f t="shared" si="27"/>
        <v>4.0553265999999999</v>
      </c>
      <c r="L422" s="57"/>
    </row>
    <row r="423" spans="1:12" x14ac:dyDescent="0.2">
      <c r="A423" t="s">
        <v>331</v>
      </c>
      <c r="B423" t="s">
        <v>299</v>
      </c>
      <c r="C423" s="37">
        <v>714476594.72999501</v>
      </c>
      <c r="D423" s="37">
        <v>6942252551.8799601</v>
      </c>
      <c r="E423" s="56"/>
      <c r="F423" s="56" t="str">
        <f t="shared" si="24"/>
        <v>2019–20 UK</v>
      </c>
      <c r="G423" s="56" t="str">
        <f t="array" ref="G423">A423&amp;" "&amp;SUM(IF(A423=FinyearIm,IF(C423&lt;=QldIm,1,0),0))</f>
        <v>2019–20 14</v>
      </c>
      <c r="H423" s="56" t="str">
        <f t="array" ref="H423">A423&amp;" "&amp;SUM(IF(A423=FinyearIm,IF(D423&lt;=AustraliaIm,1,0),0))</f>
        <v>2019–20 10</v>
      </c>
      <c r="I423" s="56" t="str">
        <f t="shared" si="25"/>
        <v>UK</v>
      </c>
      <c r="J423" s="57">
        <f t="shared" si="26"/>
        <v>714.47659472999499</v>
      </c>
      <c r="K423" s="57">
        <f t="shared" si="27"/>
        <v>6942.2525518799603</v>
      </c>
      <c r="L423" s="57"/>
    </row>
    <row r="424" spans="1:12" x14ac:dyDescent="0.2">
      <c r="A424" t="s">
        <v>331</v>
      </c>
      <c r="B424" t="s">
        <v>300</v>
      </c>
      <c r="C424">
        <v>4447369</v>
      </c>
      <c r="D424" s="37">
        <v>84740708.5</v>
      </c>
      <c r="E424" s="56"/>
      <c r="F424" s="56" t="str">
        <f t="shared" si="24"/>
        <v>2019–20 UKRA</v>
      </c>
      <c r="G424" s="56" t="str">
        <f t="array" ref="G424">A424&amp;" "&amp;SUM(IF(A424=FinyearIm,IF(C424&lt;=QldIm,1,0),0))</f>
        <v>2019–20 76</v>
      </c>
      <c r="H424" s="56" t="str">
        <f t="array" ref="H424">A424&amp;" "&amp;SUM(IF(A424=FinyearIm,IF(D424&lt;=AustraliaIm,1,0),0))</f>
        <v>2019–20 75</v>
      </c>
      <c r="I424" s="56" t="str">
        <f t="shared" si="25"/>
        <v>UKRA</v>
      </c>
      <c r="J424" s="57">
        <f t="shared" si="26"/>
        <v>4.4473690000000001</v>
      </c>
      <c r="K424" s="57">
        <f t="shared" si="27"/>
        <v>84.740708499999997</v>
      </c>
      <c r="L424" s="57"/>
    </row>
    <row r="425" spans="1:12" x14ac:dyDescent="0.2">
      <c r="A425" t="s">
        <v>331</v>
      </c>
      <c r="B425" t="s">
        <v>301</v>
      </c>
      <c r="C425" s="37">
        <v>389050.19</v>
      </c>
      <c r="D425" s="37">
        <v>10467206.82</v>
      </c>
      <c r="E425" s="56"/>
      <c r="F425" s="56" t="str">
        <f t="shared" si="24"/>
        <v>2019–20 URUG</v>
      </c>
      <c r="G425" s="56" t="str">
        <f t="array" ref="G425">A425&amp;" "&amp;SUM(IF(A425=FinyearIm,IF(C425&lt;=QldIm,1,0),0))</f>
        <v>2019–20 116</v>
      </c>
      <c r="H425" s="56" t="str">
        <f t="array" ref="H425">A425&amp;" "&amp;SUM(IF(A425=FinyearIm,IF(D425&lt;=AustraliaIm,1,0),0))</f>
        <v>2019–20 117</v>
      </c>
      <c r="I425" s="56" t="str">
        <f t="shared" si="25"/>
        <v>URUG</v>
      </c>
      <c r="J425" s="57">
        <f t="shared" si="26"/>
        <v>0.38905019000000002</v>
      </c>
      <c r="K425" s="57">
        <f t="shared" si="27"/>
        <v>10.467206819999999</v>
      </c>
      <c r="L425" s="57"/>
    </row>
    <row r="426" spans="1:12" x14ac:dyDescent="0.2">
      <c r="A426" t="s">
        <v>331</v>
      </c>
      <c r="B426" t="s">
        <v>302</v>
      </c>
      <c r="C426" s="37">
        <v>5356350919.8899698</v>
      </c>
      <c r="D426" s="37">
        <v>36331854633.659897</v>
      </c>
      <c r="E426" s="56"/>
      <c r="F426" s="56" t="str">
        <f t="shared" si="24"/>
        <v>2019–20 USA</v>
      </c>
      <c r="G426" s="56" t="str">
        <f t="array" ref="G426">A426&amp;" "&amp;SUM(IF(A426=FinyearIm,IF(C426&lt;=QldIm,1,0),0))</f>
        <v>2019–20 2</v>
      </c>
      <c r="H426" s="56" t="str">
        <f t="array" ref="H426">A426&amp;" "&amp;SUM(IF(A426=FinyearIm,IF(D426&lt;=AustraliaIm,1,0),0))</f>
        <v>2019–20 2</v>
      </c>
      <c r="I426" s="56" t="str">
        <f t="shared" si="25"/>
        <v>USA</v>
      </c>
      <c r="J426" s="57">
        <f t="shared" si="26"/>
        <v>5356.3509198899701</v>
      </c>
      <c r="K426" s="57">
        <f t="shared" si="27"/>
        <v>36331.854633659896</v>
      </c>
      <c r="L426" s="57"/>
    </row>
    <row r="427" spans="1:12" x14ac:dyDescent="0.2">
      <c r="A427" t="s">
        <v>331</v>
      </c>
      <c r="B427" t="s">
        <v>318</v>
      </c>
      <c r="C427" s="37">
        <v>18603.91</v>
      </c>
      <c r="D427" s="37">
        <v>85142.64</v>
      </c>
      <c r="E427" s="56"/>
      <c r="F427" s="56" t="str">
        <f t="shared" si="24"/>
        <v>2019–20 USOI</v>
      </c>
      <c r="G427" s="56" t="str">
        <f t="array" ref="G427">A427&amp;" "&amp;SUM(IF(A427=FinyearIm,IF(C427&lt;=QldIm,1,0),0))</f>
        <v>2019–20 159</v>
      </c>
      <c r="H427" s="56" t="str">
        <f t="array" ref="H427">A427&amp;" "&amp;SUM(IF(A427=FinyearIm,IF(D427&lt;=AustraliaIm,1,0),0))</f>
        <v>2019–20 197</v>
      </c>
      <c r="I427" s="56" t="str">
        <f t="shared" si="25"/>
        <v>USOI</v>
      </c>
      <c r="J427" s="57">
        <f t="shared" si="26"/>
        <v>1.8603910000000001E-2</v>
      </c>
      <c r="K427" s="57">
        <f t="shared" si="27"/>
        <v>8.5142640000000006E-2</v>
      </c>
      <c r="L427" s="57"/>
    </row>
    <row r="428" spans="1:12" x14ac:dyDescent="0.2">
      <c r="A428" t="s">
        <v>331</v>
      </c>
      <c r="B428" t="s">
        <v>329</v>
      </c>
      <c r="C428" s="37">
        <v>192710.18</v>
      </c>
      <c r="D428" s="37">
        <v>590851.61</v>
      </c>
      <c r="E428" s="56"/>
      <c r="F428" s="56" t="str">
        <f t="shared" si="24"/>
        <v>2019–20 UZBK</v>
      </c>
      <c r="G428" s="56" t="str">
        <f t="array" ref="G428">A428&amp;" "&amp;SUM(IF(A428=FinyearIm,IF(C428&lt;=QldIm,1,0),0))</f>
        <v>2019–20 128</v>
      </c>
      <c r="H428" s="56" t="str">
        <f t="array" ref="H428">A428&amp;" "&amp;SUM(IF(A428=FinyearIm,IF(D428&lt;=AustraliaIm,1,0),0))</f>
        <v>2019–20 165</v>
      </c>
      <c r="I428" s="56" t="str">
        <f t="shared" si="25"/>
        <v>UZBK</v>
      </c>
      <c r="J428" s="57">
        <f t="shared" si="26"/>
        <v>0.19271017999999998</v>
      </c>
      <c r="K428" s="57">
        <f t="shared" si="27"/>
        <v>0.59085160999999997</v>
      </c>
      <c r="L428" s="57"/>
    </row>
    <row r="429" spans="1:12" x14ac:dyDescent="0.2">
      <c r="A429" t="s">
        <v>331</v>
      </c>
      <c r="B429" t="s">
        <v>303</v>
      </c>
      <c r="C429" s="37">
        <v>1444497.54</v>
      </c>
      <c r="D429" s="37">
        <v>1651663.85</v>
      </c>
      <c r="E429" s="56"/>
      <c r="F429" s="56" t="str">
        <f t="shared" si="24"/>
        <v>2019–20 VANU</v>
      </c>
      <c r="G429" s="56" t="str">
        <f t="array" ref="G429">A429&amp;" "&amp;SUM(IF(A429=FinyearIm,IF(C429&lt;=QldIm,1,0),0))</f>
        <v>2019–20 97</v>
      </c>
      <c r="H429" s="56" t="str">
        <f t="array" ref="H429">A429&amp;" "&amp;SUM(IF(A429=FinyearIm,IF(D429&lt;=AustraliaIm,1,0),0))</f>
        <v>2019–20 148</v>
      </c>
      <c r="I429" s="56" t="str">
        <f t="shared" si="25"/>
        <v>VANU</v>
      </c>
      <c r="J429" s="57">
        <f t="shared" si="26"/>
        <v>1.44449754</v>
      </c>
      <c r="K429" s="57">
        <f t="shared" si="27"/>
        <v>1.65166385</v>
      </c>
      <c r="L429" s="57"/>
    </row>
    <row r="430" spans="1:12" x14ac:dyDescent="0.2">
      <c r="A430" t="s">
        <v>331</v>
      </c>
      <c r="B430" t="s">
        <v>304</v>
      </c>
      <c r="C430">
        <v>45463.86</v>
      </c>
      <c r="D430" s="37">
        <v>1097042.27</v>
      </c>
      <c r="E430" s="56"/>
      <c r="F430" s="56" t="str">
        <f t="shared" si="24"/>
        <v>2019–20 VENZ</v>
      </c>
      <c r="G430" s="56" t="str">
        <f t="array" ref="G430">A430&amp;" "&amp;SUM(IF(A430=FinyearIm,IF(C430&lt;=QldIm,1,0),0))</f>
        <v>2019–20 149</v>
      </c>
      <c r="H430" s="56" t="str">
        <f t="array" ref="H430">A430&amp;" "&amp;SUM(IF(A430=FinyearIm,IF(D430&lt;=AustraliaIm,1,0),0))</f>
        <v>2019–20 152</v>
      </c>
      <c r="I430" s="56" t="str">
        <f t="shared" si="25"/>
        <v>VENZ</v>
      </c>
      <c r="J430" s="57">
        <f t="shared" si="26"/>
        <v>4.5463860000000002E-2</v>
      </c>
      <c r="K430" s="57">
        <f t="shared" si="27"/>
        <v>1.09704227</v>
      </c>
      <c r="L430" s="57"/>
    </row>
    <row r="431" spans="1:12" x14ac:dyDescent="0.2">
      <c r="A431" t="s">
        <v>331</v>
      </c>
      <c r="B431" t="s">
        <v>305</v>
      </c>
      <c r="C431">
        <v>649194368.92999899</v>
      </c>
      <c r="D431" s="37">
        <v>6137696952.54</v>
      </c>
      <c r="E431" s="56"/>
      <c r="F431" s="56" t="str">
        <f t="shared" si="24"/>
        <v>2019–20 VIET</v>
      </c>
      <c r="G431" s="56" t="str">
        <f t="array" ref="G431">A431&amp;" "&amp;SUM(IF(A431=FinyearIm,IF(C431&lt;=QldIm,1,0),0))</f>
        <v>2019–20 17</v>
      </c>
      <c r="H431" s="56" t="str">
        <f t="array" ref="H431">A431&amp;" "&amp;SUM(IF(A431=FinyearIm,IF(D431&lt;=AustraliaIm,1,0),0))</f>
        <v>2019–20 13</v>
      </c>
      <c r="I431" s="56" t="str">
        <f t="shared" si="25"/>
        <v>VIET</v>
      </c>
      <c r="J431" s="57">
        <f t="shared" si="26"/>
        <v>649.19436892999897</v>
      </c>
      <c r="K431" s="57">
        <f t="shared" si="27"/>
        <v>6137.69695254</v>
      </c>
      <c r="L431" s="57"/>
    </row>
    <row r="432" spans="1:12" x14ac:dyDescent="0.2">
      <c r="A432" t="s">
        <v>331</v>
      </c>
      <c r="B432" t="s">
        <v>330</v>
      </c>
      <c r="C432" s="37">
        <v>0</v>
      </c>
      <c r="D432" s="37">
        <v>581990.43999999994</v>
      </c>
      <c r="E432" s="56"/>
      <c r="F432" s="56" t="str">
        <f t="shared" si="24"/>
        <v>2019–20 VIRG</v>
      </c>
      <c r="G432" s="56" t="str">
        <f t="array" ref="G432">A432&amp;" "&amp;SUM(IF(A432=FinyearIm,IF(C432&lt;=QldIm,1,0),0))</f>
        <v>2019–20 221</v>
      </c>
      <c r="H432" s="56" t="str">
        <f t="array" ref="H432">A432&amp;" "&amp;SUM(IF(A432=FinyearIm,IF(D432&lt;=AustraliaIm,1,0),0))</f>
        <v>2019–20 166</v>
      </c>
      <c r="I432" s="56" t="str">
        <f t="shared" si="25"/>
        <v>VIRG</v>
      </c>
      <c r="J432" s="57">
        <f t="shared" si="26"/>
        <v>0</v>
      </c>
      <c r="K432" s="57">
        <f t="shared" si="27"/>
        <v>0.58199044</v>
      </c>
      <c r="L432" s="57"/>
    </row>
    <row r="433" spans="1:12" x14ac:dyDescent="0.2">
      <c r="A433" t="s">
        <v>331</v>
      </c>
      <c r="B433" t="s">
        <v>307</v>
      </c>
      <c r="C433" s="37">
        <v>1347893.52</v>
      </c>
      <c r="D433" s="37">
        <v>5237333.54</v>
      </c>
      <c r="E433" s="56"/>
      <c r="F433" s="56" t="str">
        <f t="shared" si="24"/>
        <v>2019–20 WSAM</v>
      </c>
      <c r="G433" s="56" t="str">
        <f t="array" ref="G433">A433&amp;" "&amp;SUM(IF(A433=FinyearIm,IF(C433&lt;=QldIm,1,0),0))</f>
        <v>2019–20 100</v>
      </c>
      <c r="H433" s="56" t="str">
        <f t="array" ref="H433">A433&amp;" "&amp;SUM(IF(A433=FinyearIm,IF(D433&lt;=AustraliaIm,1,0),0))</f>
        <v>2019–20 125</v>
      </c>
      <c r="I433" s="56" t="str">
        <f t="shared" si="25"/>
        <v>WSAM</v>
      </c>
      <c r="J433" s="57">
        <f t="shared" si="26"/>
        <v>1.34789352</v>
      </c>
      <c r="K433" s="57">
        <f t="shared" si="27"/>
        <v>5.2373335399999998</v>
      </c>
      <c r="L433" s="57"/>
    </row>
    <row r="434" spans="1:12" x14ac:dyDescent="0.2">
      <c r="A434" t="s">
        <v>331</v>
      </c>
      <c r="B434" t="s">
        <v>308</v>
      </c>
      <c r="C434" s="37">
        <v>2421.2800000000002</v>
      </c>
      <c r="D434" s="37">
        <v>87541793.219999999</v>
      </c>
      <c r="E434" s="56"/>
      <c r="F434" s="56" t="str">
        <f t="shared" si="24"/>
        <v>2019–20 YEMN</v>
      </c>
      <c r="G434" s="56" t="str">
        <f t="array" ref="G434">A434&amp;" "&amp;SUM(IF(A434=FinyearIm,IF(C434&lt;=QldIm,1,0),0))</f>
        <v>2019–20 171</v>
      </c>
      <c r="H434" s="56" t="str">
        <f t="array" ref="H434">A434&amp;" "&amp;SUM(IF(A434=FinyearIm,IF(D434&lt;=AustraliaIm,1,0),0))</f>
        <v>2019–20 74</v>
      </c>
      <c r="I434" s="56" t="str">
        <f t="shared" si="25"/>
        <v>YEMN</v>
      </c>
      <c r="J434" s="57">
        <f t="shared" si="26"/>
        <v>2.42128E-3</v>
      </c>
      <c r="K434" s="57">
        <f t="shared" si="27"/>
        <v>87.541793220000002</v>
      </c>
      <c r="L434" s="57"/>
    </row>
    <row r="435" spans="1:12" x14ac:dyDescent="0.2">
      <c r="A435" t="s">
        <v>331</v>
      </c>
      <c r="B435" t="s">
        <v>309</v>
      </c>
      <c r="C435">
        <v>1005.81</v>
      </c>
      <c r="D435" s="37">
        <v>731284.95</v>
      </c>
      <c r="E435" s="56"/>
      <c r="F435" s="56" t="str">
        <f t="shared" si="24"/>
        <v>2019–20 ZAIR</v>
      </c>
      <c r="G435" s="56" t="str">
        <f t="array" ref="G435">A435&amp;" "&amp;SUM(IF(A435=FinyearIm,IF(C435&lt;=QldIm,1,0),0))</f>
        <v>2019–20 182</v>
      </c>
      <c r="H435" s="56" t="str">
        <f t="array" ref="H435">A435&amp;" "&amp;SUM(IF(A435=FinyearIm,IF(D435&lt;=AustraliaIm,1,0),0))</f>
        <v>2019–20 160</v>
      </c>
      <c r="I435" s="56" t="str">
        <f t="shared" si="25"/>
        <v>ZAIR</v>
      </c>
      <c r="J435" s="57">
        <f t="shared" si="26"/>
        <v>1.00581E-3</v>
      </c>
      <c r="K435" s="57">
        <f t="shared" si="27"/>
        <v>0.73128494999999993</v>
      </c>
      <c r="L435" s="57"/>
    </row>
    <row r="436" spans="1:12" x14ac:dyDescent="0.2">
      <c r="A436" t="s">
        <v>331</v>
      </c>
      <c r="B436" t="s">
        <v>310</v>
      </c>
      <c r="C436" s="37">
        <v>87118.14</v>
      </c>
      <c r="D436" s="37">
        <v>477547.22</v>
      </c>
      <c r="E436" s="56"/>
      <c r="F436" s="56" t="str">
        <f t="shared" si="24"/>
        <v>2019–20 ZIMB</v>
      </c>
      <c r="G436" s="56" t="str">
        <f t="array" ref="G436">A436&amp;" "&amp;SUM(IF(A436=FinyearIm,IF(C436&lt;=QldIm,1,0),0))</f>
        <v>2019–20 138</v>
      </c>
      <c r="H436" s="56" t="str">
        <f t="array" ref="H436">A436&amp;" "&amp;SUM(IF(A436=FinyearIm,IF(D436&lt;=AustraliaIm,1,0),0))</f>
        <v>2019–20 169</v>
      </c>
      <c r="I436" s="56" t="str">
        <f t="shared" si="25"/>
        <v>ZIMB</v>
      </c>
      <c r="J436" s="57">
        <f t="shared" si="26"/>
        <v>8.7118139999999997E-2</v>
      </c>
      <c r="K436" s="57">
        <f t="shared" si="27"/>
        <v>0.47754721999999999</v>
      </c>
      <c r="L436" s="57"/>
    </row>
    <row r="437" spans="1:12" x14ac:dyDescent="0.2">
      <c r="A437" t="s">
        <v>331</v>
      </c>
      <c r="B437" t="s">
        <v>311</v>
      </c>
      <c r="C437" s="37">
        <v>29391826.920000002</v>
      </c>
      <c r="D437" s="37">
        <v>31131806.219999999</v>
      </c>
      <c r="E437" s="56"/>
      <c r="F437" s="56" t="str">
        <f t="shared" si="24"/>
        <v>2019–20 ZMBA</v>
      </c>
      <c r="G437" s="56" t="str">
        <f t="array" ref="G437">A437&amp;" "&amp;SUM(IF(A437=FinyearIm,IF(C437&lt;=QldIm,1,0),0))</f>
        <v>2019–20 53</v>
      </c>
      <c r="H437" s="56" t="str">
        <f t="array" ref="H437">A437&amp;" "&amp;SUM(IF(A437=FinyearIm,IF(D437&lt;=AustraliaIm,1,0),0))</f>
        <v>2019–20 94</v>
      </c>
      <c r="I437" s="56" t="str">
        <f t="shared" si="25"/>
        <v>ZMBA</v>
      </c>
      <c r="J437" s="57">
        <f t="shared" si="26"/>
        <v>29.391826920000003</v>
      </c>
      <c r="K437" s="57">
        <f t="shared" si="27"/>
        <v>31.131806219999998</v>
      </c>
      <c r="L437" s="57"/>
    </row>
    <row r="438" spans="1:12" x14ac:dyDescent="0.2">
      <c r="A438" t="s">
        <v>331</v>
      </c>
      <c r="B438" t="s">
        <v>123</v>
      </c>
      <c r="C438" s="37">
        <v>0</v>
      </c>
      <c r="D438" s="37">
        <v>294878.2</v>
      </c>
      <c r="E438" s="56"/>
      <c r="F438" s="56" t="str">
        <f t="shared" si="24"/>
        <v>2019–20 ANTC</v>
      </c>
      <c r="G438" s="56" t="str">
        <f t="array" ref="G438">A438&amp;" "&amp;SUM(IF(A438=FinyearIm,IF(C438&lt;=QldIm,1,0),0))</f>
        <v>2019–20 221</v>
      </c>
      <c r="H438" s="56" t="str">
        <f t="array" ref="H438">A438&amp;" "&amp;SUM(IF(A438=FinyearIm,IF(D438&lt;=AustraliaIm,1,0),0))</f>
        <v>2019–20 177</v>
      </c>
      <c r="I438" s="56" t="str">
        <f t="shared" si="25"/>
        <v>ANTC</v>
      </c>
      <c r="J438" s="57">
        <f t="shared" si="26"/>
        <v>0</v>
      </c>
      <c r="K438" s="57">
        <f t="shared" si="27"/>
        <v>0.29487820000000003</v>
      </c>
      <c r="L438" s="57"/>
    </row>
    <row r="439" spans="1:12" x14ac:dyDescent="0.2">
      <c r="A439" t="s">
        <v>331</v>
      </c>
      <c r="B439" t="s">
        <v>203</v>
      </c>
      <c r="C439" s="37">
        <v>8072.81</v>
      </c>
      <c r="D439" s="37">
        <v>52228.06</v>
      </c>
      <c r="E439" s="56"/>
      <c r="F439" s="56" t="str">
        <f t="shared" si="24"/>
        <v>2019–20 KIRI</v>
      </c>
      <c r="G439" s="56" t="str">
        <f t="array" ref="G439">A439&amp;" "&amp;SUM(IF(A439=FinyearIm,IF(C439&lt;=QldIm,1,0),0))</f>
        <v>2019–20 166</v>
      </c>
      <c r="H439" s="56" t="str">
        <f t="array" ref="H439">A439&amp;" "&amp;SUM(IF(A439=FinyearIm,IF(D439&lt;=AustraliaIm,1,0),0))</f>
        <v>2019–20 202</v>
      </c>
      <c r="I439" s="56" t="str">
        <f t="shared" si="25"/>
        <v>KIRI</v>
      </c>
      <c r="J439" s="57">
        <f t="shared" si="26"/>
        <v>8.0728099999999997E-3</v>
      </c>
      <c r="K439" s="57">
        <f t="shared" si="27"/>
        <v>5.222806E-2</v>
      </c>
      <c r="L439" s="57"/>
    </row>
    <row r="440" spans="1:12" x14ac:dyDescent="0.2">
      <c r="A440" t="s">
        <v>331</v>
      </c>
      <c r="B440" t="s">
        <v>328</v>
      </c>
      <c r="C440" s="37">
        <v>181732.5</v>
      </c>
      <c r="D440" s="37">
        <v>329581.84999999998</v>
      </c>
      <c r="E440" s="56"/>
      <c r="F440" s="56" t="str">
        <f t="shared" si="24"/>
        <v>2019–20 UNKN</v>
      </c>
      <c r="G440" s="56" t="str">
        <f t="array" ref="G440">A440&amp;" "&amp;SUM(IF(A440=FinyearIm,IF(C440&lt;=QldIm,1,0),0))</f>
        <v>2019–20 129</v>
      </c>
      <c r="H440" s="56" t="str">
        <f t="array" ref="H440">A440&amp;" "&amp;SUM(IF(A440=FinyearIm,IF(D440&lt;=AustraliaIm,1,0),0))</f>
        <v>2019–20 175</v>
      </c>
      <c r="I440" s="56" t="str">
        <f t="shared" si="25"/>
        <v>UNKN</v>
      </c>
      <c r="J440" s="57">
        <f t="shared" si="26"/>
        <v>0.18173249999999999</v>
      </c>
      <c r="K440" s="57">
        <f t="shared" si="27"/>
        <v>0.32958184999999995</v>
      </c>
      <c r="L440" s="57"/>
    </row>
    <row r="441" spans="1:12" x14ac:dyDescent="0.2">
      <c r="A441" t="s">
        <v>331</v>
      </c>
      <c r="B441" t="s">
        <v>306</v>
      </c>
      <c r="C441">
        <v>3500</v>
      </c>
      <c r="D441">
        <v>3500</v>
      </c>
      <c r="E441" s="56"/>
      <c r="F441" s="56" t="str">
        <f t="shared" si="24"/>
        <v>2019–20 WALL</v>
      </c>
      <c r="G441" s="56" t="str">
        <f t="array" ref="G441">A441&amp;" "&amp;SUM(IF(A441=FinyearIm,IF(C441&lt;=QldIm,1,0),0))</f>
        <v>2019–20 170</v>
      </c>
      <c r="H441" s="56" t="str">
        <f t="array" ref="H441">A441&amp;" "&amp;SUM(IF(A441=FinyearIm,IF(D441&lt;=AustraliaIm,1,0),0))</f>
        <v>2019–20 216</v>
      </c>
      <c r="I441" s="56" t="str">
        <f t="shared" si="25"/>
        <v>WALL</v>
      </c>
      <c r="J441" s="57">
        <f t="shared" si="26"/>
        <v>3.5000000000000001E-3</v>
      </c>
      <c r="K441" s="57">
        <f t="shared" si="27"/>
        <v>3.5000000000000001E-3</v>
      </c>
      <c r="L441" s="57"/>
    </row>
    <row r="442" spans="1:12" x14ac:dyDescent="0.2">
      <c r="A442" t="s">
        <v>331</v>
      </c>
      <c r="B442" t="s">
        <v>350</v>
      </c>
      <c r="C442" s="37">
        <v>0</v>
      </c>
      <c r="D442" s="37">
        <v>169396.37</v>
      </c>
      <c r="E442" s="56"/>
      <c r="F442" s="56" t="str">
        <f t="shared" si="24"/>
        <v>2019–20 GNDA</v>
      </c>
      <c r="G442" s="56" t="str">
        <f t="array" ref="G442">A442&amp;" "&amp;SUM(IF(A442=FinyearIm,IF(C442&lt;=QldIm,1,0),0))</f>
        <v>2019–20 221</v>
      </c>
      <c r="H442" s="56" t="str">
        <f t="array" ref="H442">A442&amp;" "&amp;SUM(IF(A442=FinyearIm,IF(D442&lt;=AustraliaIm,1,0),0))</f>
        <v>2019–20 184</v>
      </c>
      <c r="I442" s="56" t="str">
        <f t="shared" si="25"/>
        <v>GNDA</v>
      </c>
      <c r="J442" s="57">
        <f t="shared" si="26"/>
        <v>0</v>
      </c>
      <c r="K442" s="57">
        <f t="shared" si="27"/>
        <v>0.16939636999999999</v>
      </c>
      <c r="L442" s="57"/>
    </row>
    <row r="443" spans="1:12" x14ac:dyDescent="0.2">
      <c r="A443" t="s">
        <v>331</v>
      </c>
      <c r="B443" t="s">
        <v>326</v>
      </c>
      <c r="C443" s="37">
        <v>0</v>
      </c>
      <c r="D443" s="37">
        <v>1207.78</v>
      </c>
      <c r="E443" s="56"/>
      <c r="F443" s="56" t="str">
        <f t="shared" si="24"/>
        <v>2019–20 TAJI</v>
      </c>
      <c r="G443" s="56" t="str">
        <f t="array" ref="G443">A443&amp;" "&amp;SUM(IF(A443=FinyearIm,IF(C443&lt;=QldIm,1,0),0))</f>
        <v>2019–20 221</v>
      </c>
      <c r="H443" s="56" t="str">
        <f t="array" ref="H443">A443&amp;" "&amp;SUM(IF(A443=FinyearIm,IF(D443&lt;=AustraliaIm,1,0),0))</f>
        <v>2019–20 220</v>
      </c>
      <c r="I443" s="56" t="str">
        <f t="shared" si="25"/>
        <v>TAJI</v>
      </c>
      <c r="J443" s="57">
        <f t="shared" si="26"/>
        <v>0</v>
      </c>
      <c r="K443" s="57">
        <f t="shared" si="27"/>
        <v>1.2077799999999999E-3</v>
      </c>
      <c r="L443" s="57"/>
    </row>
    <row r="444" spans="1:12" x14ac:dyDescent="0.2">
      <c r="A444" t="s">
        <v>331</v>
      </c>
      <c r="B444" t="s">
        <v>351</v>
      </c>
      <c r="C444">
        <v>0</v>
      </c>
      <c r="D444" s="37">
        <v>0</v>
      </c>
      <c r="E444" s="56"/>
      <c r="F444" s="56" t="str">
        <f t="shared" si="24"/>
        <v>2019–20 IWAS</v>
      </c>
      <c r="G444" s="56" t="str">
        <f t="array" ref="G444">A444&amp;" "&amp;SUM(IF(A444=FinyearIm,IF(C444&lt;=QldIm,1,0),0))</f>
        <v>2019–20 221</v>
      </c>
      <c r="H444" s="56" t="str">
        <f t="array" ref="H444">A444&amp;" "&amp;SUM(IF(A444=FinyearIm,IF(D444&lt;=AustraliaIm,1,0),0))</f>
        <v>2019–20 221</v>
      </c>
      <c r="I444" s="56" t="str">
        <f t="shared" si="25"/>
        <v>IWAS</v>
      </c>
      <c r="J444" s="57">
        <f t="shared" si="26"/>
        <v>0</v>
      </c>
      <c r="K444" s="57">
        <f t="shared" si="27"/>
        <v>0</v>
      </c>
      <c r="L444" s="57"/>
    </row>
    <row r="445" spans="1:12" x14ac:dyDescent="0.2">
      <c r="A445" t="s">
        <v>331</v>
      </c>
      <c r="B445" t="s">
        <v>323</v>
      </c>
      <c r="C445" s="37">
        <v>0</v>
      </c>
      <c r="D445" s="37">
        <v>3696309354.4699998</v>
      </c>
      <c r="E445" s="56"/>
      <c r="F445" s="56" t="str">
        <f t="shared" si="24"/>
        <v>2019–20 NCD</v>
      </c>
      <c r="G445" s="56" t="str">
        <f t="array" ref="G445">A445&amp;" "&amp;SUM(IF(A445=FinyearIm,IF(C445&lt;=QldIm,1,0),0))</f>
        <v>2019–20 221</v>
      </c>
      <c r="H445" s="56" t="str">
        <f t="array" ref="H445">A445&amp;" "&amp;SUM(IF(A445=FinyearIm,IF(D445&lt;=AustraliaIm,1,0),0))</f>
        <v>2019–20 18</v>
      </c>
      <c r="I445" s="56" t="str">
        <f t="shared" si="25"/>
        <v>NCD</v>
      </c>
      <c r="J445" s="57">
        <f t="shared" si="26"/>
        <v>0</v>
      </c>
      <c r="K445" s="57">
        <f t="shared" si="27"/>
        <v>3696.30935447</v>
      </c>
      <c r="L445" s="57"/>
    </row>
    <row r="446" spans="1:12" x14ac:dyDescent="0.2">
      <c r="A446" t="s">
        <v>333</v>
      </c>
      <c r="B446" t="s">
        <v>118</v>
      </c>
      <c r="C446" s="37">
        <v>112829.48</v>
      </c>
      <c r="D446" s="37">
        <v>1562306.89</v>
      </c>
      <c r="E446" s="56"/>
      <c r="F446" s="56" t="str">
        <f t="shared" si="24"/>
        <v>2020–21 AFGH</v>
      </c>
      <c r="G446" s="56" t="str">
        <f t="array" ref="G446">A446&amp;" "&amp;SUM(IF(A446=FinyearIm,IF(C446&lt;=QldIm,1,0),0))</f>
        <v>2020–21 131</v>
      </c>
      <c r="H446" s="56" t="str">
        <f t="array" ref="H446">A446&amp;" "&amp;SUM(IF(A446=FinyearIm,IF(D446&lt;=AustraliaIm,1,0),0))</f>
        <v>2020–21 142</v>
      </c>
      <c r="I446" s="56" t="str">
        <f t="shared" si="25"/>
        <v>AFGH</v>
      </c>
      <c r="J446" s="57">
        <f t="shared" si="26"/>
        <v>0.11282948</v>
      </c>
      <c r="K446" s="57">
        <f t="shared" si="27"/>
        <v>1.5623068899999999</v>
      </c>
      <c r="L446" s="57"/>
    </row>
    <row r="447" spans="1:12" x14ac:dyDescent="0.2">
      <c r="A447" t="s">
        <v>333</v>
      </c>
      <c r="B447" t="s">
        <v>119</v>
      </c>
      <c r="C447" s="37">
        <v>0</v>
      </c>
      <c r="D447" s="37">
        <v>47682.71</v>
      </c>
      <c r="E447" s="56"/>
      <c r="F447" s="56" t="str">
        <f t="shared" si="24"/>
        <v>2020–21 AGUA</v>
      </c>
      <c r="G447" s="56" t="str">
        <f t="array" ref="G447">A447&amp;" "&amp;SUM(IF(A447=FinyearIm,IF(C447&lt;=QldIm,1,0),0))</f>
        <v>2020–21 223</v>
      </c>
      <c r="H447" s="56" t="str">
        <f t="array" ref="H447">A447&amp;" "&amp;SUM(IF(A447=FinyearIm,IF(D447&lt;=AustraliaIm,1,0),0))</f>
        <v>2020–21 199</v>
      </c>
      <c r="I447" s="56" t="str">
        <f t="shared" si="25"/>
        <v>AGUA</v>
      </c>
      <c r="J447" s="57">
        <f t="shared" si="26"/>
        <v>0</v>
      </c>
      <c r="K447" s="57">
        <f t="shared" si="27"/>
        <v>4.7682709999999996E-2</v>
      </c>
      <c r="L447" s="57"/>
    </row>
    <row r="448" spans="1:12" x14ac:dyDescent="0.2">
      <c r="A448" t="s">
        <v>333</v>
      </c>
      <c r="B448" t="s">
        <v>120</v>
      </c>
      <c r="C448" s="37">
        <v>133150.70000000001</v>
      </c>
      <c r="D448" s="37">
        <v>4429138.1100000003</v>
      </c>
      <c r="E448" s="56"/>
      <c r="F448" s="56" t="str">
        <f t="shared" si="24"/>
        <v>2020–21 ALBA</v>
      </c>
      <c r="G448" s="56" t="str">
        <f t="array" ref="G448">A448&amp;" "&amp;SUM(IF(A448=FinyearIm,IF(C448&lt;=QldIm,1,0),0))</f>
        <v>2020–21 128</v>
      </c>
      <c r="H448" s="56" t="str">
        <f t="array" ref="H448">A448&amp;" "&amp;SUM(IF(A448=FinyearIm,IF(D448&lt;=AustraliaIm,1,0),0))</f>
        <v>2020–21 124</v>
      </c>
      <c r="I448" s="56" t="str">
        <f t="shared" si="25"/>
        <v>ALBA</v>
      </c>
      <c r="J448" s="57">
        <f t="shared" si="26"/>
        <v>0.13315070000000001</v>
      </c>
      <c r="K448" s="57">
        <f t="shared" si="27"/>
        <v>4.4291381100000002</v>
      </c>
      <c r="L448" s="57"/>
    </row>
    <row r="449" spans="1:12" x14ac:dyDescent="0.2">
      <c r="A449" t="s">
        <v>333</v>
      </c>
      <c r="B449" t="s">
        <v>121</v>
      </c>
      <c r="C449" s="37">
        <v>31892617.91</v>
      </c>
      <c r="D449" s="37">
        <v>32105779</v>
      </c>
      <c r="E449" s="56"/>
      <c r="F449" s="56" t="str">
        <f t="shared" si="24"/>
        <v>2020–21 ALGR</v>
      </c>
      <c r="G449" s="56" t="str">
        <f t="array" ref="G449">A449&amp;" "&amp;SUM(IF(A449=FinyearIm,IF(C449&lt;=QldIm,1,0),0))</f>
        <v>2020–21 55</v>
      </c>
      <c r="H449" s="56" t="str">
        <f t="array" ref="H449">A449&amp;" "&amp;SUM(IF(A449=FinyearIm,IF(D449&lt;=AustraliaIm,1,0),0))</f>
        <v>2020–21 92</v>
      </c>
      <c r="I449" s="56" t="str">
        <f t="shared" si="25"/>
        <v>ALGR</v>
      </c>
      <c r="J449" s="57">
        <f t="shared" si="26"/>
        <v>31.892617909999998</v>
      </c>
      <c r="K449" s="57">
        <f t="shared" si="27"/>
        <v>32.105778999999998</v>
      </c>
      <c r="L449" s="57"/>
    </row>
    <row r="450" spans="1:12" x14ac:dyDescent="0.2">
      <c r="A450" t="s">
        <v>333</v>
      </c>
      <c r="B450" t="s">
        <v>346</v>
      </c>
      <c r="C450" s="37">
        <v>80484.990000000005</v>
      </c>
      <c r="D450" s="37">
        <v>116362.92</v>
      </c>
      <c r="E450" s="56"/>
      <c r="F450" s="56" t="str">
        <f t="shared" ref="F450:F513" si="28">A450&amp;" "&amp;B450</f>
        <v>2020–21 ANGA</v>
      </c>
      <c r="G450" s="56" t="str">
        <f t="array" ref="G450">A450&amp;" "&amp;SUM(IF(A450=FinyearIm,IF(C450&lt;=QldIm,1,0),0))</f>
        <v>2020–21 136</v>
      </c>
      <c r="H450" s="56" t="str">
        <f t="array" ref="H450">A450&amp;" "&amp;SUM(IF(A450=FinyearIm,IF(D450&lt;=AustraliaIm,1,0),0))</f>
        <v>2020–21 190</v>
      </c>
      <c r="I450" s="56" t="str">
        <f t="shared" ref="I450:I513" si="29">B450</f>
        <v>ANGA</v>
      </c>
      <c r="J450" s="57">
        <f t="shared" ref="J450:J513" si="30">C450/1000000</f>
        <v>8.0484990000000006E-2</v>
      </c>
      <c r="K450" s="57">
        <f t="shared" ref="K450:K513" si="31">D450/1000000</f>
        <v>0.11636291999999999</v>
      </c>
      <c r="L450" s="57"/>
    </row>
    <row r="451" spans="1:12" x14ac:dyDescent="0.2">
      <c r="A451" t="s">
        <v>333</v>
      </c>
      <c r="B451" t="s">
        <v>122</v>
      </c>
      <c r="C451" s="37">
        <v>0</v>
      </c>
      <c r="D451" s="37">
        <v>73231.87</v>
      </c>
      <c r="E451" s="56"/>
      <c r="F451" s="56" t="str">
        <f t="shared" si="28"/>
        <v>2020–21 ANGO</v>
      </c>
      <c r="G451" s="56" t="str">
        <f t="array" ref="G451">A451&amp;" "&amp;SUM(IF(A451=FinyearIm,IF(C451&lt;=QldIm,1,0),0))</f>
        <v>2020–21 223</v>
      </c>
      <c r="H451" s="56" t="str">
        <f t="array" ref="H451">A451&amp;" "&amp;SUM(IF(A451=FinyearIm,IF(D451&lt;=AustraliaIm,1,0),0))</f>
        <v>2020–21 194</v>
      </c>
      <c r="I451" s="56" t="str">
        <f t="shared" si="29"/>
        <v>ANGO</v>
      </c>
      <c r="J451" s="57">
        <f t="shared" si="30"/>
        <v>0</v>
      </c>
      <c r="K451" s="57">
        <f t="shared" si="31"/>
        <v>7.3231869999999991E-2</v>
      </c>
      <c r="L451" s="57"/>
    </row>
    <row r="452" spans="1:12" x14ac:dyDescent="0.2">
      <c r="A452" t="s">
        <v>333</v>
      </c>
      <c r="B452" t="s">
        <v>123</v>
      </c>
      <c r="C452">
        <v>0</v>
      </c>
      <c r="D452" s="37">
        <v>2210.5300000000002</v>
      </c>
      <c r="E452" s="56"/>
      <c r="F452" s="56" t="str">
        <f t="shared" si="28"/>
        <v>2020–21 ANTC</v>
      </c>
      <c r="G452" s="56" t="str">
        <f t="array" ref="G452">A452&amp;" "&amp;SUM(IF(A452=FinyearIm,IF(C452&lt;=QldIm,1,0),0))</f>
        <v>2020–21 223</v>
      </c>
      <c r="H452" s="56" t="str">
        <f t="array" ref="H452">A452&amp;" "&amp;SUM(IF(A452=FinyearIm,IF(D452&lt;=AustraliaIm,1,0),0))</f>
        <v>2020–21 220</v>
      </c>
      <c r="I452" s="56" t="str">
        <f t="shared" si="29"/>
        <v>ANTC</v>
      </c>
      <c r="J452" s="57">
        <f t="shared" si="30"/>
        <v>0</v>
      </c>
      <c r="K452" s="57">
        <f t="shared" si="31"/>
        <v>2.21053E-3</v>
      </c>
      <c r="L452" s="57"/>
    </row>
    <row r="453" spans="1:12" x14ac:dyDescent="0.2">
      <c r="A453" t="s">
        <v>333</v>
      </c>
      <c r="B453" t="s">
        <v>124</v>
      </c>
      <c r="C453" s="37">
        <v>0</v>
      </c>
      <c r="D453" s="37">
        <v>194820.36</v>
      </c>
      <c r="E453" s="56"/>
      <c r="F453" s="56" t="str">
        <f t="shared" si="28"/>
        <v>2020–21 ANTI</v>
      </c>
      <c r="G453" s="56" t="str">
        <f t="array" ref="G453">A453&amp;" "&amp;SUM(IF(A453=FinyearIm,IF(C453&lt;=QldIm,1,0),0))</f>
        <v>2020–21 223</v>
      </c>
      <c r="H453" s="56" t="str">
        <f t="array" ref="H453">A453&amp;" "&amp;SUM(IF(A453=FinyearIm,IF(D453&lt;=AustraliaIm,1,0),0))</f>
        <v>2020–21 175</v>
      </c>
      <c r="I453" s="56" t="str">
        <f t="shared" si="29"/>
        <v>ANTI</v>
      </c>
      <c r="J453" s="57">
        <f t="shared" si="30"/>
        <v>0</v>
      </c>
      <c r="K453" s="57">
        <f t="shared" si="31"/>
        <v>0.19482036</v>
      </c>
      <c r="L453" s="57"/>
    </row>
    <row r="454" spans="1:12" x14ac:dyDescent="0.2">
      <c r="A454" t="s">
        <v>333</v>
      </c>
      <c r="B454" t="s">
        <v>125</v>
      </c>
      <c r="C454" s="37">
        <v>185040263.75999999</v>
      </c>
      <c r="D454" s="37">
        <v>791431894.88</v>
      </c>
      <c r="E454" s="56"/>
      <c r="F454" s="56" t="str">
        <f t="shared" si="28"/>
        <v>2020–21 ARGE</v>
      </c>
      <c r="G454" s="56" t="str">
        <f t="array" ref="G454">A454&amp;" "&amp;SUM(IF(A454=FinyearIm,IF(C454&lt;=QldIm,1,0),0))</f>
        <v>2020–21 28</v>
      </c>
      <c r="H454" s="56" t="str">
        <f t="array" ref="H454">A454&amp;" "&amp;SUM(IF(A454=FinyearIm,IF(D454&lt;=AustraliaIm,1,0),0))</f>
        <v>2020–21 41</v>
      </c>
      <c r="I454" s="56" t="str">
        <f t="shared" si="29"/>
        <v>ARGE</v>
      </c>
      <c r="J454" s="57">
        <f t="shared" si="30"/>
        <v>185.04026375999999</v>
      </c>
      <c r="K454" s="57">
        <f t="shared" si="31"/>
        <v>791.43189487999996</v>
      </c>
      <c r="L454" s="57"/>
    </row>
    <row r="455" spans="1:12" x14ac:dyDescent="0.2">
      <c r="A455" t="s">
        <v>333</v>
      </c>
      <c r="B455" t="s">
        <v>126</v>
      </c>
      <c r="C455" s="37">
        <v>154341.20000000001</v>
      </c>
      <c r="D455" s="37">
        <v>1594283.92</v>
      </c>
      <c r="E455" s="56"/>
      <c r="F455" s="56" t="str">
        <f t="shared" si="28"/>
        <v>2020–21 ARMN</v>
      </c>
      <c r="G455" s="56" t="str">
        <f t="array" ref="G455">A455&amp;" "&amp;SUM(IF(A455=FinyearIm,IF(C455&lt;=QldIm,1,0),0))</f>
        <v>2020–21 127</v>
      </c>
      <c r="H455" s="56" t="str">
        <f t="array" ref="H455">A455&amp;" "&amp;SUM(IF(A455=FinyearIm,IF(D455&lt;=AustraliaIm,1,0),0))</f>
        <v>2020–21 141</v>
      </c>
      <c r="I455" s="56" t="str">
        <f t="shared" si="29"/>
        <v>ARMN</v>
      </c>
      <c r="J455" s="57">
        <f t="shared" si="30"/>
        <v>0.15434120000000001</v>
      </c>
      <c r="K455" s="57">
        <f t="shared" si="31"/>
        <v>1.5942839199999999</v>
      </c>
      <c r="L455" s="57"/>
    </row>
    <row r="456" spans="1:12" x14ac:dyDescent="0.2">
      <c r="A456" t="s">
        <v>333</v>
      </c>
      <c r="B456" t="s">
        <v>127</v>
      </c>
      <c r="C456" s="37">
        <v>289552318.07999998</v>
      </c>
      <c r="D456" s="37">
        <v>1856919051.21</v>
      </c>
      <c r="E456" s="56"/>
      <c r="F456" s="56" t="str">
        <f t="shared" si="28"/>
        <v>2020–21 ASTA</v>
      </c>
      <c r="G456" s="56" t="str">
        <f t="array" ref="G456">A456&amp;" "&amp;SUM(IF(A456=FinyearIm,IF(C456&lt;=QldIm,1,0),0))</f>
        <v>2020–21 25</v>
      </c>
      <c r="H456" s="56" t="str">
        <f t="array" ref="H456">A456&amp;" "&amp;SUM(IF(A456=FinyearIm,IF(D456&lt;=AustraliaIm,1,0),0))</f>
        <v>2020–21 28</v>
      </c>
      <c r="I456" s="56" t="str">
        <f t="shared" si="29"/>
        <v>ASTA</v>
      </c>
      <c r="J456" s="57">
        <f t="shared" si="30"/>
        <v>289.55231807999996</v>
      </c>
      <c r="K456" s="57">
        <f t="shared" si="31"/>
        <v>1856.9190512100001</v>
      </c>
      <c r="L456" s="57"/>
    </row>
    <row r="457" spans="1:12" x14ac:dyDescent="0.2">
      <c r="A457" t="s">
        <v>333</v>
      </c>
      <c r="B457" t="s">
        <v>356</v>
      </c>
      <c r="C457">
        <v>112287448.48</v>
      </c>
      <c r="D457" s="37">
        <v>762818586.30999994</v>
      </c>
      <c r="E457" s="56"/>
      <c r="F457" s="56" t="str">
        <f t="shared" si="28"/>
        <v>2020–21 AUST</v>
      </c>
      <c r="G457" s="56" t="str">
        <f t="array" ref="G457">A457&amp;" "&amp;SUM(IF(A457=FinyearIm,IF(C457&lt;=QldIm,1,0),0))</f>
        <v>2020–21 37</v>
      </c>
      <c r="H457" s="56" t="str">
        <f t="array" ref="H457">A457&amp;" "&amp;SUM(IF(A457=FinyearIm,IF(D457&lt;=AustraliaIm,1,0),0))</f>
        <v>2020–21 43</v>
      </c>
      <c r="I457" s="56" t="str">
        <f t="shared" si="29"/>
        <v>AUST</v>
      </c>
      <c r="J457" s="57">
        <f t="shared" si="30"/>
        <v>112.28744848000001</v>
      </c>
      <c r="K457" s="57">
        <f t="shared" si="31"/>
        <v>762.81858630999989</v>
      </c>
      <c r="L457" s="57"/>
    </row>
    <row r="458" spans="1:12" x14ac:dyDescent="0.2">
      <c r="A458" t="s">
        <v>333</v>
      </c>
      <c r="B458" t="s">
        <v>128</v>
      </c>
      <c r="C458" s="37">
        <v>3324.56</v>
      </c>
      <c r="D458" s="37">
        <v>106764314.48999999</v>
      </c>
      <c r="E458" s="56"/>
      <c r="F458" s="56" t="str">
        <f t="shared" si="28"/>
        <v>2020–21 AZBJ</v>
      </c>
      <c r="G458" s="56" t="str">
        <f t="array" ref="G458">A458&amp;" "&amp;SUM(IF(A458=FinyearIm,IF(C458&lt;=QldIm,1,0),0))</f>
        <v>2020–21 172</v>
      </c>
      <c r="H458" s="56" t="str">
        <f t="array" ref="H458">A458&amp;" "&amp;SUM(IF(A458=FinyearIm,IF(D458&lt;=AustraliaIm,1,0),0))</f>
        <v>2020–21 74</v>
      </c>
      <c r="I458" s="56" t="str">
        <f t="shared" si="29"/>
        <v>AZBJ</v>
      </c>
      <c r="J458" s="57">
        <f t="shared" si="30"/>
        <v>3.3245599999999998E-3</v>
      </c>
      <c r="K458" s="57">
        <f t="shared" si="31"/>
        <v>106.76431448999999</v>
      </c>
      <c r="L458" s="57"/>
    </row>
    <row r="459" spans="1:12" x14ac:dyDescent="0.2">
      <c r="A459" t="s">
        <v>333</v>
      </c>
      <c r="B459" t="s">
        <v>129</v>
      </c>
      <c r="C459" s="37">
        <v>184352565.55000001</v>
      </c>
      <c r="D459" s="37">
        <v>1171902693.4300001</v>
      </c>
      <c r="E459" s="56"/>
      <c r="F459" s="56" t="str">
        <f t="shared" si="28"/>
        <v>2020–21 BADE</v>
      </c>
      <c r="G459" s="56" t="str">
        <f t="array" ref="G459">A459&amp;" "&amp;SUM(IF(A459=FinyearIm,IF(C459&lt;=QldIm,1,0),0))</f>
        <v>2020–21 29</v>
      </c>
      <c r="H459" s="56" t="str">
        <f t="array" ref="H459">A459&amp;" "&amp;SUM(IF(A459=FinyearIm,IF(D459&lt;=AustraliaIm,1,0),0))</f>
        <v>2020–21 35</v>
      </c>
      <c r="I459" s="56" t="str">
        <f t="shared" si="29"/>
        <v>BADE</v>
      </c>
      <c r="J459" s="57">
        <f t="shared" si="30"/>
        <v>184.35256555000001</v>
      </c>
      <c r="K459" s="57">
        <f t="shared" si="31"/>
        <v>1171.90269343</v>
      </c>
      <c r="L459" s="57"/>
    </row>
    <row r="460" spans="1:12" x14ac:dyDescent="0.2">
      <c r="A460" t="s">
        <v>333</v>
      </c>
      <c r="B460" t="s">
        <v>312</v>
      </c>
      <c r="C460">
        <v>0</v>
      </c>
      <c r="D460" s="37">
        <v>648553.82999999996</v>
      </c>
      <c r="E460" s="56"/>
      <c r="F460" s="56" t="str">
        <f t="shared" si="28"/>
        <v>2020–21 BAHA</v>
      </c>
      <c r="G460" s="56" t="str">
        <f t="array" ref="G460">A460&amp;" "&amp;SUM(IF(A460=FinyearIm,IF(C460&lt;=QldIm,1,0),0))</f>
        <v>2020–21 223</v>
      </c>
      <c r="H460" s="56" t="str">
        <f t="array" ref="H460">A460&amp;" "&amp;SUM(IF(A460=FinyearIm,IF(D460&lt;=AustraliaIm,1,0),0))</f>
        <v>2020–21 154</v>
      </c>
      <c r="I460" s="56" t="str">
        <f t="shared" si="29"/>
        <v>BAHA</v>
      </c>
      <c r="J460" s="57">
        <f t="shared" si="30"/>
        <v>0</v>
      </c>
      <c r="K460" s="57">
        <f t="shared" si="31"/>
        <v>0.64855383</v>
      </c>
      <c r="L460" s="57"/>
    </row>
    <row r="461" spans="1:12" x14ac:dyDescent="0.2">
      <c r="A461" t="s">
        <v>333</v>
      </c>
      <c r="B461" t="s">
        <v>130</v>
      </c>
      <c r="C461">
        <v>55501.11</v>
      </c>
      <c r="D461" s="37">
        <v>1648000.19</v>
      </c>
      <c r="E461" s="56"/>
      <c r="F461" s="56" t="str">
        <f t="shared" si="28"/>
        <v>2020–21 BARB</v>
      </c>
      <c r="G461" s="56" t="str">
        <f t="array" ref="G461">A461&amp;" "&amp;SUM(IF(A461=FinyearIm,IF(C461&lt;=QldIm,1,0),0))</f>
        <v>2020–21 142</v>
      </c>
      <c r="H461" s="56" t="str">
        <f t="array" ref="H461">A461&amp;" "&amp;SUM(IF(A461=FinyearIm,IF(D461&lt;=AustraliaIm,1,0),0))</f>
        <v>2020–21 139</v>
      </c>
      <c r="I461" s="56" t="str">
        <f t="shared" si="29"/>
        <v>BARB</v>
      </c>
      <c r="J461" s="57">
        <f t="shared" si="30"/>
        <v>5.5501109999999999E-2</v>
      </c>
      <c r="K461" s="57">
        <f t="shared" si="31"/>
        <v>1.6480001899999999</v>
      </c>
      <c r="L461" s="57"/>
    </row>
    <row r="462" spans="1:12" x14ac:dyDescent="0.2">
      <c r="A462" t="s">
        <v>333</v>
      </c>
      <c r="B462" t="s">
        <v>313</v>
      </c>
      <c r="C462">
        <v>1968668.9</v>
      </c>
      <c r="D462" s="37">
        <v>16160437.42</v>
      </c>
      <c r="E462" s="56"/>
      <c r="F462" s="56" t="str">
        <f t="shared" si="28"/>
        <v>2020–21 BELA</v>
      </c>
      <c r="G462" s="56" t="str">
        <f t="array" ref="G462">A462&amp;" "&amp;SUM(IF(A462=FinyearIm,IF(C462&lt;=QldIm,1,0),0))</f>
        <v>2020–21 88</v>
      </c>
      <c r="H462" s="56" t="str">
        <f t="array" ref="H462">A462&amp;" "&amp;SUM(IF(A462=FinyearIm,IF(D462&lt;=AustraliaIm,1,0),0))</f>
        <v>2020–21 104</v>
      </c>
      <c r="I462" s="56" t="str">
        <f t="shared" si="29"/>
        <v>BELA</v>
      </c>
      <c r="J462" s="57">
        <f t="shared" si="30"/>
        <v>1.9686688999999999</v>
      </c>
      <c r="K462" s="57">
        <f t="shared" si="31"/>
        <v>16.160437420000001</v>
      </c>
      <c r="L462" s="57"/>
    </row>
    <row r="463" spans="1:12" x14ac:dyDescent="0.2">
      <c r="A463" t="s">
        <v>333</v>
      </c>
      <c r="B463" t="s">
        <v>131</v>
      </c>
      <c r="C463" s="37">
        <v>252334.96</v>
      </c>
      <c r="D463" s="37">
        <v>6181837.0700000003</v>
      </c>
      <c r="E463" s="56"/>
      <c r="F463" s="56" t="str">
        <f t="shared" si="28"/>
        <v>2020–21 BELE</v>
      </c>
      <c r="G463" s="56" t="str">
        <f t="array" ref="G463">A463&amp;" "&amp;SUM(IF(A463=FinyearIm,IF(C463&lt;=QldIm,1,0),0))</f>
        <v>2020–21 121</v>
      </c>
      <c r="H463" s="56" t="str">
        <f t="array" ref="H463">A463&amp;" "&amp;SUM(IF(A463=FinyearIm,IF(D463&lt;=AustraliaIm,1,0),0))</f>
        <v>2020–21 123</v>
      </c>
      <c r="I463" s="56" t="str">
        <f t="shared" si="29"/>
        <v>BELE</v>
      </c>
      <c r="J463" s="57">
        <f t="shared" si="30"/>
        <v>0.25233496</v>
      </c>
      <c r="K463" s="57">
        <f t="shared" si="31"/>
        <v>6.1818370700000003</v>
      </c>
      <c r="L463" s="57"/>
    </row>
    <row r="464" spans="1:12" x14ac:dyDescent="0.2">
      <c r="A464" t="s">
        <v>333</v>
      </c>
      <c r="B464" t="s">
        <v>132</v>
      </c>
      <c r="C464" s="37">
        <v>165780722.28999999</v>
      </c>
      <c r="D464" s="37">
        <v>1968824087.97</v>
      </c>
      <c r="E464" s="56"/>
      <c r="F464" s="56" t="str">
        <f t="shared" si="28"/>
        <v>2020–21 BELG</v>
      </c>
      <c r="G464" s="56" t="str">
        <f t="array" ref="G464">A464&amp;" "&amp;SUM(IF(A464=FinyearIm,IF(C464&lt;=QldIm,1,0),0))</f>
        <v>2020–21 33</v>
      </c>
      <c r="H464" s="56" t="str">
        <f t="array" ref="H464">A464&amp;" "&amp;SUM(IF(A464=FinyearIm,IF(D464&lt;=AustraliaIm,1,0),0))</f>
        <v>2020–21 26</v>
      </c>
      <c r="I464" s="56" t="str">
        <f t="shared" si="29"/>
        <v>BELG</v>
      </c>
      <c r="J464" s="57">
        <f t="shared" si="30"/>
        <v>165.78072229</v>
      </c>
      <c r="K464" s="57">
        <f t="shared" si="31"/>
        <v>1968.8240879699999</v>
      </c>
      <c r="L464" s="57"/>
    </row>
    <row r="465" spans="1:12" x14ac:dyDescent="0.2">
      <c r="A465" t="s">
        <v>333</v>
      </c>
      <c r="B465" t="s">
        <v>332</v>
      </c>
      <c r="C465" s="37">
        <v>0</v>
      </c>
      <c r="D465" s="37">
        <v>9624.6</v>
      </c>
      <c r="E465" s="56"/>
      <c r="F465" s="56" t="str">
        <f t="shared" si="28"/>
        <v>2020–21 BGUI</v>
      </c>
      <c r="G465" s="56" t="str">
        <f t="array" ref="G465">A465&amp;" "&amp;SUM(IF(A465=FinyearIm,IF(C465&lt;=QldIm,1,0),0))</f>
        <v>2020–21 223</v>
      </c>
      <c r="H465" s="56" t="str">
        <f t="array" ref="H465">A465&amp;" "&amp;SUM(IF(A465=FinyearIm,IF(D465&lt;=AustraliaIm,1,0),0))</f>
        <v>2020–21 215</v>
      </c>
      <c r="I465" s="56" t="str">
        <f t="shared" si="29"/>
        <v>BGUI</v>
      </c>
      <c r="J465" s="57">
        <f t="shared" si="30"/>
        <v>0</v>
      </c>
      <c r="K465" s="57">
        <f t="shared" si="31"/>
        <v>9.6246000000000005E-3</v>
      </c>
      <c r="L465" s="57"/>
    </row>
    <row r="466" spans="1:12" x14ac:dyDescent="0.2">
      <c r="A466" t="s">
        <v>333</v>
      </c>
      <c r="B466" t="s">
        <v>134</v>
      </c>
      <c r="C466" s="37">
        <v>17280398.530000001</v>
      </c>
      <c r="D466" s="37">
        <v>83220209.120000005</v>
      </c>
      <c r="E466" s="56"/>
      <c r="F466" s="56" t="str">
        <f t="shared" si="28"/>
        <v>2020–21 BHRN</v>
      </c>
      <c r="G466" s="56" t="str">
        <f t="array" ref="G466">A466&amp;" "&amp;SUM(IF(A466=FinyearIm,IF(C466&lt;=QldIm,1,0),0))</f>
        <v>2020–21 59</v>
      </c>
      <c r="H466" s="56" t="str">
        <f t="array" ref="H466">A466&amp;" "&amp;SUM(IF(A466=FinyearIm,IF(D466&lt;=AustraliaIm,1,0),0))</f>
        <v>2020–21 78</v>
      </c>
      <c r="I466" s="56" t="str">
        <f t="shared" si="29"/>
        <v>BHRN</v>
      </c>
      <c r="J466" s="57">
        <f t="shared" si="30"/>
        <v>17.280398530000003</v>
      </c>
      <c r="K466" s="57">
        <f t="shared" si="31"/>
        <v>83.220209120000007</v>
      </c>
      <c r="L466" s="57"/>
    </row>
    <row r="467" spans="1:12" x14ac:dyDescent="0.2">
      <c r="A467" t="s">
        <v>333</v>
      </c>
      <c r="B467" t="s">
        <v>347</v>
      </c>
      <c r="C467" s="37">
        <v>1114.6500000000001</v>
      </c>
      <c r="D467" s="37">
        <v>172728.71</v>
      </c>
      <c r="E467" s="56"/>
      <c r="F467" s="56" t="str">
        <f t="shared" si="28"/>
        <v>2020–21 BIOT</v>
      </c>
      <c r="G467" s="56" t="str">
        <f t="array" ref="G467">A467&amp;" "&amp;SUM(IF(A467=FinyearIm,IF(C467&lt;=QldIm,1,0),0))</f>
        <v>2020–21 179</v>
      </c>
      <c r="H467" s="56" t="str">
        <f t="array" ref="H467">A467&amp;" "&amp;SUM(IF(A467=FinyearIm,IF(D467&lt;=AustraliaIm,1,0),0))</f>
        <v>2020–21 177</v>
      </c>
      <c r="I467" s="56" t="str">
        <f t="shared" si="29"/>
        <v>BIOT</v>
      </c>
      <c r="J467" s="57">
        <f t="shared" si="30"/>
        <v>1.11465E-3</v>
      </c>
      <c r="K467" s="57">
        <f t="shared" si="31"/>
        <v>0.17272870999999998</v>
      </c>
      <c r="L467" s="57"/>
    </row>
    <row r="468" spans="1:12" x14ac:dyDescent="0.2">
      <c r="A468" t="s">
        <v>333</v>
      </c>
      <c r="B468" t="s">
        <v>136</v>
      </c>
      <c r="C468" s="37">
        <v>0</v>
      </c>
      <c r="D468" s="37">
        <v>189888.41</v>
      </c>
      <c r="E468" s="56"/>
      <c r="F468" s="56" t="str">
        <f t="shared" si="28"/>
        <v>2020–21 BMDA</v>
      </c>
      <c r="G468" s="56" t="str">
        <f t="array" ref="G468">A468&amp;" "&amp;SUM(IF(A468=FinyearIm,IF(C468&lt;=QldIm,1,0),0))</f>
        <v>2020–21 223</v>
      </c>
      <c r="H468" s="56" t="str">
        <f t="array" ref="H468">A468&amp;" "&amp;SUM(IF(A468=FinyearIm,IF(D468&lt;=AustraliaIm,1,0),0))</f>
        <v>2020–21 176</v>
      </c>
      <c r="I468" s="56" t="str">
        <f t="shared" si="29"/>
        <v>BMDA</v>
      </c>
      <c r="J468" s="57">
        <f t="shared" si="30"/>
        <v>0</v>
      </c>
      <c r="K468" s="57">
        <f t="shared" si="31"/>
        <v>0.18988841000000001</v>
      </c>
      <c r="L468" s="57"/>
    </row>
    <row r="469" spans="1:12" x14ac:dyDescent="0.2">
      <c r="A469" t="s">
        <v>333</v>
      </c>
      <c r="B469" t="s">
        <v>137</v>
      </c>
      <c r="C469" s="37">
        <v>323006.33</v>
      </c>
      <c r="D469" s="37">
        <v>19559857.050000001</v>
      </c>
      <c r="E469" s="56"/>
      <c r="F469" s="56" t="str">
        <f t="shared" si="28"/>
        <v>2020–21 BOHR</v>
      </c>
      <c r="G469" s="56" t="str">
        <f t="array" ref="G469">A469&amp;" "&amp;SUM(IF(A469=FinyearIm,IF(C469&lt;=QldIm,1,0),0))</f>
        <v>2020–21 116</v>
      </c>
      <c r="H469" s="56" t="str">
        <f t="array" ref="H469">A469&amp;" "&amp;SUM(IF(A469=FinyearIm,IF(D469&lt;=AustraliaIm,1,0),0))</f>
        <v>2020–21 101</v>
      </c>
      <c r="I469" s="56" t="str">
        <f t="shared" si="29"/>
        <v>BOHR</v>
      </c>
      <c r="J469" s="57">
        <f t="shared" si="30"/>
        <v>0.32300633000000001</v>
      </c>
      <c r="K469" s="57">
        <f t="shared" si="31"/>
        <v>19.559857050000002</v>
      </c>
      <c r="L469" s="57"/>
    </row>
    <row r="470" spans="1:12" x14ac:dyDescent="0.2">
      <c r="A470" t="s">
        <v>333</v>
      </c>
      <c r="B470" t="s">
        <v>138</v>
      </c>
      <c r="C470">
        <v>4890801.25</v>
      </c>
      <c r="D470" s="37">
        <v>13312952.77</v>
      </c>
      <c r="E470" s="56"/>
      <c r="F470" s="56" t="str">
        <f t="shared" si="28"/>
        <v>2020–21 BOLI</v>
      </c>
      <c r="G470" s="56" t="str">
        <f t="array" ref="G470">A470&amp;" "&amp;SUM(IF(A470=FinyearIm,IF(C470&lt;=QldIm,1,0),0))</f>
        <v>2020–21 74</v>
      </c>
      <c r="H470" s="56" t="str">
        <f t="array" ref="H470">A470&amp;" "&amp;SUM(IF(A470=FinyearIm,IF(D470&lt;=AustraliaIm,1,0),0))</f>
        <v>2020–21 107</v>
      </c>
      <c r="I470" s="56" t="str">
        <f t="shared" si="29"/>
        <v>BOLI</v>
      </c>
      <c r="J470" s="57">
        <f t="shared" si="30"/>
        <v>4.89080125</v>
      </c>
      <c r="K470" s="57">
        <f t="shared" si="31"/>
        <v>13.312952769999999</v>
      </c>
      <c r="L470" s="57"/>
    </row>
    <row r="471" spans="1:12" x14ac:dyDescent="0.2">
      <c r="A471" t="s">
        <v>333</v>
      </c>
      <c r="B471" t="s">
        <v>139</v>
      </c>
      <c r="C471" s="37">
        <v>0</v>
      </c>
      <c r="D471" s="37">
        <v>9448811.4399999995</v>
      </c>
      <c r="E471" s="56"/>
      <c r="F471" s="56" t="str">
        <f t="shared" si="28"/>
        <v>2020–21 BOTS</v>
      </c>
      <c r="G471" s="56" t="str">
        <f t="array" ref="G471">A471&amp;" "&amp;SUM(IF(A471=FinyearIm,IF(C471&lt;=QldIm,1,0),0))</f>
        <v>2020–21 223</v>
      </c>
      <c r="H471" s="56" t="str">
        <f t="array" ref="H471">A471&amp;" "&amp;SUM(IF(A471=FinyearIm,IF(D471&lt;=AustraliaIm,1,0),0))</f>
        <v>2020–21 120</v>
      </c>
      <c r="I471" s="56" t="str">
        <f t="shared" si="29"/>
        <v>BOTS</v>
      </c>
      <c r="J471" s="57">
        <f t="shared" si="30"/>
        <v>0</v>
      </c>
      <c r="K471" s="57">
        <f t="shared" si="31"/>
        <v>9.4488114400000001</v>
      </c>
      <c r="L471" s="57"/>
    </row>
    <row r="472" spans="1:12" x14ac:dyDescent="0.2">
      <c r="A472" t="s">
        <v>333</v>
      </c>
      <c r="B472" t="s">
        <v>140</v>
      </c>
      <c r="C472" s="37">
        <v>166633383.84999999</v>
      </c>
      <c r="D472" s="37">
        <v>913554329.97000003</v>
      </c>
      <c r="E472" s="56"/>
      <c r="F472" s="56" t="str">
        <f t="shared" si="28"/>
        <v>2020–21 BRAZ</v>
      </c>
      <c r="G472" s="56" t="str">
        <f t="array" ref="G472">A472&amp;" "&amp;SUM(IF(A472=FinyearIm,IF(C472&lt;=QldIm,1,0),0))</f>
        <v>2020–21 32</v>
      </c>
      <c r="H472" s="56" t="str">
        <f t="array" ref="H472">A472&amp;" "&amp;SUM(IF(A472=FinyearIm,IF(D472&lt;=AustraliaIm,1,0),0))</f>
        <v>2020–21 38</v>
      </c>
      <c r="I472" s="56" t="str">
        <f t="shared" si="29"/>
        <v>BRAZ</v>
      </c>
      <c r="J472" s="57">
        <f t="shared" si="30"/>
        <v>166.63338385</v>
      </c>
      <c r="K472" s="57">
        <f t="shared" si="31"/>
        <v>913.55432997000003</v>
      </c>
      <c r="L472" s="57"/>
    </row>
    <row r="473" spans="1:12" x14ac:dyDescent="0.2">
      <c r="A473" t="s">
        <v>333</v>
      </c>
      <c r="B473" t="s">
        <v>334</v>
      </c>
      <c r="C473" s="37">
        <v>244865.52</v>
      </c>
      <c r="D473" s="37">
        <v>992317.76</v>
      </c>
      <c r="E473" s="56"/>
      <c r="F473" s="56" t="str">
        <f t="shared" si="28"/>
        <v>2020–21 BRND</v>
      </c>
      <c r="G473" s="56" t="str">
        <f t="array" ref="G473">A473&amp;" "&amp;SUM(IF(A473=FinyearIm,IF(C473&lt;=QldIm,1,0),0))</f>
        <v>2020–21 123</v>
      </c>
      <c r="H473" s="56" t="str">
        <f t="array" ref="H473">A473&amp;" "&amp;SUM(IF(A473=FinyearIm,IF(D473&lt;=AustraliaIm,1,0),0))</f>
        <v>2020–21 149</v>
      </c>
      <c r="I473" s="56" t="str">
        <f t="shared" si="29"/>
        <v>BRND</v>
      </c>
      <c r="J473" s="57">
        <f t="shared" si="30"/>
        <v>0.24486552</v>
      </c>
      <c r="K473" s="57">
        <f t="shared" si="31"/>
        <v>0.99231776000000005</v>
      </c>
      <c r="L473" s="57"/>
    </row>
    <row r="474" spans="1:12" x14ac:dyDescent="0.2">
      <c r="A474" t="s">
        <v>333</v>
      </c>
      <c r="B474" t="s">
        <v>141</v>
      </c>
      <c r="C474" s="37">
        <v>431010045.5</v>
      </c>
      <c r="D474" s="37">
        <v>1515407908.23</v>
      </c>
      <c r="E474" s="56"/>
      <c r="F474" s="56" t="str">
        <f t="shared" si="28"/>
        <v>2020–21 BRUN</v>
      </c>
      <c r="G474" s="56" t="str">
        <f t="array" ref="G474">A474&amp;" "&amp;SUM(IF(A474=FinyearIm,IF(C474&lt;=QldIm,1,0),0))</f>
        <v>2020–21 18</v>
      </c>
      <c r="H474" s="56" t="str">
        <f t="array" ref="H474">A474&amp;" "&amp;SUM(IF(A474=FinyearIm,IF(D474&lt;=AustraliaIm,1,0),0))</f>
        <v>2020–21 30</v>
      </c>
      <c r="I474" s="56" t="str">
        <f t="shared" si="29"/>
        <v>BRUN</v>
      </c>
      <c r="J474" s="57">
        <f t="shared" si="30"/>
        <v>431.01004549999999</v>
      </c>
      <c r="K474" s="57">
        <f t="shared" si="31"/>
        <v>1515.40790823</v>
      </c>
      <c r="L474" s="57"/>
    </row>
    <row r="475" spans="1:12" x14ac:dyDescent="0.2">
      <c r="A475" t="s">
        <v>333</v>
      </c>
      <c r="B475" t="s">
        <v>142</v>
      </c>
      <c r="C475" s="37">
        <v>6535635.2400000002</v>
      </c>
      <c r="D475" s="37">
        <v>100057232.53</v>
      </c>
      <c r="E475" s="56"/>
      <c r="F475" s="56" t="str">
        <f t="shared" si="28"/>
        <v>2020–21 BULG</v>
      </c>
      <c r="G475" s="56" t="str">
        <f t="array" ref="G475">A475&amp;" "&amp;SUM(IF(A475=FinyearIm,IF(C475&lt;=QldIm,1,0),0))</f>
        <v>2020–21 68</v>
      </c>
      <c r="H475" s="56" t="str">
        <f t="array" ref="H475">A475&amp;" "&amp;SUM(IF(A475=FinyearIm,IF(D475&lt;=AustraliaIm,1,0),0))</f>
        <v>2020–21 76</v>
      </c>
      <c r="I475" s="56" t="str">
        <f t="shared" si="29"/>
        <v>BULG</v>
      </c>
      <c r="J475" s="57">
        <f t="shared" si="30"/>
        <v>6.5356352400000004</v>
      </c>
      <c r="K475" s="57">
        <f t="shared" si="31"/>
        <v>100.05723253000001</v>
      </c>
      <c r="L475" s="57"/>
    </row>
    <row r="476" spans="1:12" x14ac:dyDescent="0.2">
      <c r="A476" t="s">
        <v>333</v>
      </c>
      <c r="B476" t="s">
        <v>143</v>
      </c>
      <c r="C476">
        <v>25272.85</v>
      </c>
      <c r="D476" s="37">
        <v>123183.02</v>
      </c>
      <c r="E476" s="56"/>
      <c r="F476" s="56" t="str">
        <f t="shared" si="28"/>
        <v>2020–21 BURK</v>
      </c>
      <c r="G476" s="56" t="str">
        <f t="array" ref="G476">A476&amp;" "&amp;SUM(IF(A476=FinyearIm,IF(C476&lt;=QldIm,1,0),0))</f>
        <v>2020–21 149</v>
      </c>
      <c r="H476" s="56" t="str">
        <f t="array" ref="H476">A476&amp;" "&amp;SUM(IF(A476=FinyearIm,IF(D476&lt;=AustraliaIm,1,0),0))</f>
        <v>2020–21 187</v>
      </c>
      <c r="I476" s="56" t="str">
        <f t="shared" si="29"/>
        <v>BURK</v>
      </c>
      <c r="J476" s="57">
        <f t="shared" si="30"/>
        <v>2.5272849999999999E-2</v>
      </c>
      <c r="K476" s="57">
        <f t="shared" si="31"/>
        <v>0.12318302</v>
      </c>
      <c r="L476" s="57"/>
    </row>
    <row r="477" spans="1:12" x14ac:dyDescent="0.2">
      <c r="A477" t="s">
        <v>333</v>
      </c>
      <c r="B477" t="s">
        <v>144</v>
      </c>
      <c r="C477" s="37">
        <v>5238655.58</v>
      </c>
      <c r="D477" s="37">
        <v>59986148.150000103</v>
      </c>
      <c r="E477" s="56"/>
      <c r="F477" s="56" t="str">
        <f t="shared" si="28"/>
        <v>2020–21 BURM</v>
      </c>
      <c r="G477" s="56" t="str">
        <f t="array" ref="G477">A477&amp;" "&amp;SUM(IF(A477=FinyearIm,IF(C477&lt;=QldIm,1,0),0))</f>
        <v>2020–21 72</v>
      </c>
      <c r="H477" s="56" t="str">
        <f t="array" ref="H477">A477&amp;" "&amp;SUM(IF(A477=FinyearIm,IF(D477&lt;=AustraliaIm,1,0),0))</f>
        <v>2020–21 82</v>
      </c>
      <c r="I477" s="56" t="str">
        <f t="shared" si="29"/>
        <v>BURM</v>
      </c>
      <c r="J477" s="57">
        <f t="shared" si="30"/>
        <v>5.2386555799999996</v>
      </c>
      <c r="K477" s="57">
        <f t="shared" si="31"/>
        <v>59.986148150000105</v>
      </c>
      <c r="L477" s="57"/>
    </row>
    <row r="478" spans="1:12" x14ac:dyDescent="0.2">
      <c r="A478" t="s">
        <v>333</v>
      </c>
      <c r="B478" t="s">
        <v>145</v>
      </c>
      <c r="C478" s="37">
        <v>1106.78</v>
      </c>
      <c r="D478" s="37">
        <v>141303.82999999999</v>
      </c>
      <c r="E478" s="56"/>
      <c r="F478" s="56" t="str">
        <f t="shared" si="28"/>
        <v>2020–21 BVIR</v>
      </c>
      <c r="G478" s="56" t="str">
        <f t="array" ref="G478">A478&amp;" "&amp;SUM(IF(A478=FinyearIm,IF(C478&lt;=QldIm,1,0),0))</f>
        <v>2020–21 180</v>
      </c>
      <c r="H478" s="56" t="str">
        <f t="array" ref="H478">A478&amp;" "&amp;SUM(IF(A478=FinyearIm,IF(D478&lt;=AustraliaIm,1,0),0))</f>
        <v>2020–21 182</v>
      </c>
      <c r="I478" s="56" t="str">
        <f t="shared" si="29"/>
        <v>BVIR</v>
      </c>
      <c r="J478" s="57">
        <f t="shared" si="30"/>
        <v>1.1067799999999999E-3</v>
      </c>
      <c r="K478" s="57">
        <f t="shared" si="31"/>
        <v>0.14130382999999999</v>
      </c>
      <c r="L478" s="57"/>
    </row>
    <row r="479" spans="1:12" x14ac:dyDescent="0.2">
      <c r="A479" t="s">
        <v>333</v>
      </c>
      <c r="B479" t="s">
        <v>146</v>
      </c>
      <c r="C479">
        <v>346528003.13</v>
      </c>
      <c r="D479" s="37">
        <v>2241509616.1300001</v>
      </c>
      <c r="E479" s="56"/>
      <c r="F479" s="56" t="str">
        <f t="shared" si="28"/>
        <v>2020–21 CAN</v>
      </c>
      <c r="G479" s="56" t="str">
        <f t="array" ref="G479">A479&amp;" "&amp;SUM(IF(A479=FinyearIm,IF(C479&lt;=QldIm,1,0),0))</f>
        <v>2020–21 22</v>
      </c>
      <c r="H479" s="56" t="str">
        <f t="array" ref="H479">A479&amp;" "&amp;SUM(IF(A479=FinyearIm,IF(D479&lt;=AustraliaIm,1,0),0))</f>
        <v>2020–21 23</v>
      </c>
      <c r="I479" s="56" t="str">
        <f t="shared" si="29"/>
        <v>CAN</v>
      </c>
      <c r="J479" s="57">
        <f t="shared" si="30"/>
        <v>346.52800313</v>
      </c>
      <c r="K479" s="57">
        <f t="shared" si="31"/>
        <v>2241.5096161300003</v>
      </c>
      <c r="L479" s="57"/>
    </row>
    <row r="480" spans="1:12" x14ac:dyDescent="0.2">
      <c r="A480" t="s">
        <v>333</v>
      </c>
      <c r="B480" t="s">
        <v>147</v>
      </c>
      <c r="C480">
        <v>490413.21</v>
      </c>
      <c r="D480" s="37">
        <v>527873.69999999995</v>
      </c>
      <c r="E480" s="56"/>
      <c r="F480" s="56" t="str">
        <f t="shared" si="28"/>
        <v>2020–21 CAYM</v>
      </c>
      <c r="G480" s="56" t="str">
        <f t="array" ref="G480">A480&amp;" "&amp;SUM(IF(A480=FinyearIm,IF(C480&lt;=QldIm,1,0),0))</f>
        <v>2020–21 111</v>
      </c>
      <c r="H480" s="56" t="str">
        <f t="array" ref="H480">A480&amp;" "&amp;SUM(IF(A480=FinyearIm,IF(D480&lt;=AustraliaIm,1,0),0))</f>
        <v>2020–21 156</v>
      </c>
      <c r="I480" s="56" t="str">
        <f t="shared" si="29"/>
        <v>CAYM</v>
      </c>
      <c r="J480" s="57">
        <f t="shared" si="30"/>
        <v>0.49041321000000004</v>
      </c>
      <c r="K480" s="57">
        <f t="shared" si="31"/>
        <v>0.5278737</v>
      </c>
      <c r="L480" s="57"/>
    </row>
    <row r="481" spans="1:12" x14ac:dyDescent="0.2">
      <c r="A481" t="s">
        <v>333</v>
      </c>
      <c r="B481" t="s">
        <v>314</v>
      </c>
      <c r="C481" s="37">
        <v>0</v>
      </c>
      <c r="D481" s="37">
        <v>126092.07</v>
      </c>
      <c r="E481" s="56"/>
      <c r="F481" s="56" t="str">
        <f t="shared" si="28"/>
        <v>2020–21 CEAR</v>
      </c>
      <c r="G481" s="56" t="str">
        <f t="array" ref="G481">A481&amp;" "&amp;SUM(IF(A481=FinyearIm,IF(C481&lt;=QldIm,1,0),0))</f>
        <v>2020–21 223</v>
      </c>
      <c r="H481" s="56" t="str">
        <f t="array" ref="H481">A481&amp;" "&amp;SUM(IF(A481=FinyearIm,IF(D481&lt;=AustraliaIm,1,0),0))</f>
        <v>2020–21 186</v>
      </c>
      <c r="I481" s="56" t="str">
        <f t="shared" si="29"/>
        <v>CEAR</v>
      </c>
      <c r="J481" s="57">
        <f t="shared" si="30"/>
        <v>0</v>
      </c>
      <c r="K481" s="57">
        <f t="shared" si="31"/>
        <v>0.12609207</v>
      </c>
      <c r="L481" s="57"/>
    </row>
    <row r="482" spans="1:12" x14ac:dyDescent="0.2">
      <c r="A482" t="s">
        <v>333</v>
      </c>
      <c r="B482" t="s">
        <v>148</v>
      </c>
      <c r="C482" s="37">
        <v>2417.17</v>
      </c>
      <c r="D482" s="37">
        <v>302157.03999999998</v>
      </c>
      <c r="E482" s="56"/>
      <c r="F482" s="56" t="str">
        <f t="shared" si="28"/>
        <v>2020–21 CHAD</v>
      </c>
      <c r="G482" s="56" t="str">
        <f t="array" ref="G482">A482&amp;" "&amp;SUM(IF(A482=FinyearIm,IF(C482&lt;=QldIm,1,0),0))</f>
        <v>2020–21 174</v>
      </c>
      <c r="H482" s="56" t="str">
        <f t="array" ref="H482">A482&amp;" "&amp;SUM(IF(A482=FinyearIm,IF(D482&lt;=AustraliaIm,1,0),0))</f>
        <v>2020–21 167</v>
      </c>
      <c r="I482" s="56" t="str">
        <f t="shared" si="29"/>
        <v>CHAD</v>
      </c>
      <c r="J482" s="57">
        <f t="shared" si="30"/>
        <v>2.4171700000000002E-3</v>
      </c>
      <c r="K482" s="57">
        <f t="shared" si="31"/>
        <v>0.30215703999999999</v>
      </c>
      <c r="L482" s="57"/>
    </row>
    <row r="483" spans="1:12" x14ac:dyDescent="0.2">
      <c r="A483" t="s">
        <v>333</v>
      </c>
      <c r="B483" t="s">
        <v>149</v>
      </c>
      <c r="C483">
        <v>12026046443.809999</v>
      </c>
      <c r="D483" s="37">
        <v>87064651450.779099</v>
      </c>
      <c r="E483" s="56"/>
      <c r="F483" s="56" t="str">
        <f t="shared" si="28"/>
        <v>2020–21 CHIN</v>
      </c>
      <c r="G483" s="56" t="str">
        <f t="array" ref="G483">A483&amp;" "&amp;SUM(IF(A483=FinyearIm,IF(C483&lt;=QldIm,1,0),0))</f>
        <v>2020–21 1</v>
      </c>
      <c r="H483" s="56" t="str">
        <f t="array" ref="H483">A483&amp;" "&amp;SUM(IF(A483=FinyearIm,IF(D483&lt;=AustraliaIm,1,0),0))</f>
        <v>2020–21 1</v>
      </c>
      <c r="I483" s="56" t="str">
        <f t="shared" si="29"/>
        <v>CHIN</v>
      </c>
      <c r="J483" s="57">
        <f t="shared" si="30"/>
        <v>12026.046443809999</v>
      </c>
      <c r="K483" s="57">
        <f t="shared" si="31"/>
        <v>87064.6514507791</v>
      </c>
      <c r="L483" s="57"/>
    </row>
    <row r="484" spans="1:12" x14ac:dyDescent="0.2">
      <c r="A484" t="s">
        <v>333</v>
      </c>
      <c r="B484" t="s">
        <v>150</v>
      </c>
      <c r="C484" s="37">
        <v>331430275.50999999</v>
      </c>
      <c r="D484" s="37">
        <v>595401495.48000002</v>
      </c>
      <c r="E484" s="56"/>
      <c r="F484" s="56" t="str">
        <f t="shared" si="28"/>
        <v>2020–21 CHLE</v>
      </c>
      <c r="G484" s="56" t="str">
        <f t="array" ref="G484">A484&amp;" "&amp;SUM(IF(A484=FinyearIm,IF(C484&lt;=QldIm,1,0),0))</f>
        <v>2020–21 24</v>
      </c>
      <c r="H484" s="56" t="str">
        <f t="array" ref="H484">A484&amp;" "&amp;SUM(IF(A484=FinyearIm,IF(D484&lt;=AustraliaIm,1,0),0))</f>
        <v>2020–21 45</v>
      </c>
      <c r="I484" s="56" t="str">
        <f t="shared" si="29"/>
        <v>CHLE</v>
      </c>
      <c r="J484" s="57">
        <f t="shared" si="30"/>
        <v>331.43027551</v>
      </c>
      <c r="K484" s="57">
        <f t="shared" si="31"/>
        <v>595.40149547999999</v>
      </c>
      <c r="L484" s="57"/>
    </row>
    <row r="485" spans="1:12" x14ac:dyDescent="0.2">
      <c r="A485" t="s">
        <v>333</v>
      </c>
      <c r="B485" t="s">
        <v>151</v>
      </c>
      <c r="C485" s="37">
        <v>0</v>
      </c>
      <c r="D485" s="37">
        <v>21829.35</v>
      </c>
      <c r="E485" s="56"/>
      <c r="F485" s="56" t="str">
        <f t="shared" si="28"/>
        <v>2020–21 CHRI</v>
      </c>
      <c r="G485" s="56" t="str">
        <f t="array" ref="G485">A485&amp;" "&amp;SUM(IF(A485=FinyearIm,IF(C485&lt;=QldIm,1,0),0))</f>
        <v>2020–21 223</v>
      </c>
      <c r="H485" s="56" t="str">
        <f t="array" ref="H485">A485&amp;" "&amp;SUM(IF(A485=FinyearIm,IF(D485&lt;=AustraliaIm,1,0),0))</f>
        <v>2020–21 208</v>
      </c>
      <c r="I485" s="56" t="str">
        <f t="shared" si="29"/>
        <v>CHRI</v>
      </c>
      <c r="J485" s="57">
        <f t="shared" si="30"/>
        <v>0</v>
      </c>
      <c r="K485" s="57">
        <f t="shared" si="31"/>
        <v>2.1829349999999997E-2</v>
      </c>
      <c r="L485" s="57"/>
    </row>
    <row r="486" spans="1:12" x14ac:dyDescent="0.2">
      <c r="A486" t="s">
        <v>333</v>
      </c>
      <c r="B486" t="s">
        <v>152</v>
      </c>
      <c r="C486" s="37">
        <v>14999898.439999999</v>
      </c>
      <c r="D486" s="37">
        <v>305198024.98000002</v>
      </c>
      <c r="E486" s="56"/>
      <c r="F486" s="56" t="str">
        <f t="shared" si="28"/>
        <v>2020–21 CMBD</v>
      </c>
      <c r="G486" s="56" t="str">
        <f t="array" ref="G486">A486&amp;" "&amp;SUM(IF(A486=FinyearIm,IF(C486&lt;=QldIm,1,0),0))</f>
        <v>2020–21 60</v>
      </c>
      <c r="H486" s="56" t="str">
        <f t="array" ref="H486">A486&amp;" "&amp;SUM(IF(A486=FinyearIm,IF(D486&lt;=AustraliaIm,1,0),0))</f>
        <v>2020–21 59</v>
      </c>
      <c r="I486" s="56" t="str">
        <f t="shared" si="29"/>
        <v>CMBD</v>
      </c>
      <c r="J486" s="57">
        <f t="shared" si="30"/>
        <v>14.999898439999999</v>
      </c>
      <c r="K486" s="57">
        <f t="shared" si="31"/>
        <v>305.19802498000001</v>
      </c>
      <c r="L486" s="57"/>
    </row>
    <row r="487" spans="1:12" x14ac:dyDescent="0.2">
      <c r="A487" t="s">
        <v>333</v>
      </c>
      <c r="B487" t="s">
        <v>348</v>
      </c>
      <c r="C487" s="37">
        <v>0</v>
      </c>
      <c r="D487" s="37">
        <v>135804.17000000001</v>
      </c>
      <c r="E487" s="56"/>
      <c r="F487" s="56" t="str">
        <f t="shared" si="28"/>
        <v>2020–21 CMRO</v>
      </c>
      <c r="G487" s="56" t="str">
        <f t="array" ref="G487">A487&amp;" "&amp;SUM(IF(A487=FinyearIm,IF(C487&lt;=QldIm,1,0),0))</f>
        <v>2020–21 223</v>
      </c>
      <c r="H487" s="56" t="str">
        <f t="array" ref="H487">A487&amp;" "&amp;SUM(IF(A487=FinyearIm,IF(D487&lt;=AustraliaIm,1,0),0))</f>
        <v>2020–21 185</v>
      </c>
      <c r="I487" s="56" t="str">
        <f t="shared" si="29"/>
        <v>CMRO</v>
      </c>
      <c r="J487" s="57">
        <f t="shared" si="30"/>
        <v>0</v>
      </c>
      <c r="K487" s="57">
        <f t="shared" si="31"/>
        <v>0.13580417</v>
      </c>
      <c r="L487" s="57"/>
    </row>
    <row r="488" spans="1:12" x14ac:dyDescent="0.2">
      <c r="A488" t="s">
        <v>333</v>
      </c>
      <c r="B488" t="s">
        <v>153</v>
      </c>
      <c r="C488" s="37">
        <v>1535068.63</v>
      </c>
      <c r="D488" s="37">
        <v>92960150.620000005</v>
      </c>
      <c r="E488" s="56"/>
      <c r="F488" s="56" t="str">
        <f t="shared" si="28"/>
        <v>2020–21 COBR</v>
      </c>
      <c r="G488" s="56" t="str">
        <f t="array" ref="G488">A488&amp;" "&amp;SUM(IF(A488=FinyearIm,IF(C488&lt;=QldIm,1,0),0))</f>
        <v>2020–21 92</v>
      </c>
      <c r="H488" s="56" t="str">
        <f t="array" ref="H488">A488&amp;" "&amp;SUM(IF(A488=FinyearIm,IF(D488&lt;=AustraliaIm,1,0),0))</f>
        <v>2020–21 77</v>
      </c>
      <c r="I488" s="56" t="str">
        <f t="shared" si="29"/>
        <v>COBR</v>
      </c>
      <c r="J488" s="57">
        <f t="shared" si="30"/>
        <v>1.5350686299999998</v>
      </c>
      <c r="K488" s="57">
        <f t="shared" si="31"/>
        <v>92.960150620000007</v>
      </c>
      <c r="L488" s="57"/>
    </row>
    <row r="489" spans="1:12" x14ac:dyDescent="0.2">
      <c r="A489" t="s">
        <v>333</v>
      </c>
      <c r="B489" t="s">
        <v>154</v>
      </c>
      <c r="C489" s="37">
        <v>303670.55</v>
      </c>
      <c r="D489" s="37">
        <v>486485.03</v>
      </c>
      <c r="E489" s="56"/>
      <c r="F489" s="56" t="str">
        <f t="shared" si="28"/>
        <v>2020–21 COCO</v>
      </c>
      <c r="G489" s="56" t="str">
        <f t="array" ref="G489">A489&amp;" "&amp;SUM(IF(A489=FinyearIm,IF(C489&lt;=QldIm,1,0),0))</f>
        <v>2020–21 118</v>
      </c>
      <c r="H489" s="56" t="str">
        <f t="array" ref="H489">A489&amp;" "&amp;SUM(IF(A489=FinyearIm,IF(D489&lt;=AustraliaIm,1,0),0))</f>
        <v>2020–21 161</v>
      </c>
      <c r="I489" s="56" t="str">
        <f t="shared" si="29"/>
        <v>COCO</v>
      </c>
      <c r="J489" s="57">
        <f t="shared" si="30"/>
        <v>0.30367054999999998</v>
      </c>
      <c r="K489" s="57">
        <f t="shared" si="31"/>
        <v>0.48648503000000004</v>
      </c>
      <c r="L489" s="57"/>
    </row>
    <row r="490" spans="1:12" x14ac:dyDescent="0.2">
      <c r="A490" t="s">
        <v>333</v>
      </c>
      <c r="B490" t="s">
        <v>155</v>
      </c>
      <c r="C490" s="37">
        <v>9908470.6600000001</v>
      </c>
      <c r="D490" s="37">
        <v>115451649.16</v>
      </c>
      <c r="E490" s="56"/>
      <c r="F490" s="56" t="str">
        <f t="shared" si="28"/>
        <v>2020–21 COMB</v>
      </c>
      <c r="G490" s="56" t="str">
        <f t="array" ref="G490">A490&amp;" "&amp;SUM(IF(A490=FinyearIm,IF(C490&lt;=QldIm,1,0),0))</f>
        <v>2020–21 64</v>
      </c>
      <c r="H490" s="56" t="str">
        <f t="array" ref="H490">A490&amp;" "&amp;SUM(IF(A490=FinyearIm,IF(D490&lt;=AustraliaIm,1,0),0))</f>
        <v>2020–21 73</v>
      </c>
      <c r="I490" s="56" t="str">
        <f t="shared" si="29"/>
        <v>COMB</v>
      </c>
      <c r="J490" s="57">
        <f t="shared" si="30"/>
        <v>9.9084706600000008</v>
      </c>
      <c r="K490" s="57">
        <f t="shared" si="31"/>
        <v>115.45164916</v>
      </c>
      <c r="L490" s="57"/>
    </row>
    <row r="491" spans="1:12" x14ac:dyDescent="0.2">
      <c r="A491" t="s">
        <v>333</v>
      </c>
      <c r="B491" t="s">
        <v>156</v>
      </c>
      <c r="C491" s="37">
        <v>7967.74</v>
      </c>
      <c r="D491" s="37">
        <v>121858.53</v>
      </c>
      <c r="E491" s="56"/>
      <c r="F491" s="56" t="str">
        <f t="shared" si="28"/>
        <v>2020–21 COOK</v>
      </c>
      <c r="G491" s="56" t="str">
        <f t="array" ref="G491">A491&amp;" "&amp;SUM(IF(A491=FinyearIm,IF(C491&lt;=QldIm,1,0),0))</f>
        <v>2020–21 160</v>
      </c>
      <c r="H491" s="56" t="str">
        <f t="array" ref="H491">A491&amp;" "&amp;SUM(IF(A491=FinyearIm,IF(D491&lt;=AustraliaIm,1,0),0))</f>
        <v>2020–21 189</v>
      </c>
      <c r="I491" s="56" t="str">
        <f t="shared" si="29"/>
        <v>COOK</v>
      </c>
      <c r="J491" s="57">
        <f t="shared" si="30"/>
        <v>7.9677399999999992E-3</v>
      </c>
      <c r="K491" s="57">
        <f t="shared" si="31"/>
        <v>0.12185852999999999</v>
      </c>
      <c r="L491" s="57"/>
    </row>
    <row r="492" spans="1:12" x14ac:dyDescent="0.2">
      <c r="A492" t="s">
        <v>333</v>
      </c>
      <c r="B492" t="s">
        <v>157</v>
      </c>
      <c r="C492" s="37">
        <v>1136656.1100000001</v>
      </c>
      <c r="D492" s="37">
        <v>172375567.75</v>
      </c>
      <c r="E492" s="56"/>
      <c r="F492" s="56" t="str">
        <f t="shared" si="28"/>
        <v>2020–21 COST</v>
      </c>
      <c r="G492" s="56" t="str">
        <f t="array" ref="G492">A492&amp;" "&amp;SUM(IF(A492=FinyearIm,IF(C492&lt;=QldIm,1,0),0))</f>
        <v>2020–21 97</v>
      </c>
      <c r="H492" s="56" t="str">
        <f t="array" ref="H492">A492&amp;" "&amp;SUM(IF(A492=FinyearIm,IF(D492&lt;=AustraliaIm,1,0),0))</f>
        <v>2020–21 68</v>
      </c>
      <c r="I492" s="56" t="str">
        <f t="shared" si="29"/>
        <v>COST</v>
      </c>
      <c r="J492" s="57">
        <f t="shared" si="30"/>
        <v>1.1366561100000001</v>
      </c>
      <c r="K492" s="57">
        <f t="shared" si="31"/>
        <v>172.37556774999999</v>
      </c>
      <c r="L492" s="57"/>
    </row>
    <row r="493" spans="1:12" x14ac:dyDescent="0.2">
      <c r="A493" t="s">
        <v>333</v>
      </c>
      <c r="B493" t="s">
        <v>158</v>
      </c>
      <c r="C493">
        <v>5391219.3499999996</v>
      </c>
      <c r="D493" s="37">
        <v>43484181.82</v>
      </c>
      <c r="E493" s="56"/>
      <c r="F493" s="56" t="str">
        <f t="shared" si="28"/>
        <v>2020–21 CROA</v>
      </c>
      <c r="G493" s="56" t="str">
        <f t="array" ref="G493">A493&amp;" "&amp;SUM(IF(A493=FinyearIm,IF(C493&lt;=QldIm,1,0),0))</f>
        <v>2020–21 71</v>
      </c>
      <c r="H493" s="56" t="str">
        <f t="array" ref="H493">A493&amp;" "&amp;SUM(IF(A493=FinyearIm,IF(D493&lt;=AustraliaIm,1,0),0))</f>
        <v>2020–21 88</v>
      </c>
      <c r="I493" s="56" t="str">
        <f t="shared" si="29"/>
        <v>CROA</v>
      </c>
      <c r="J493" s="57">
        <f t="shared" si="30"/>
        <v>5.3912193499999992</v>
      </c>
      <c r="K493" s="57">
        <f t="shared" si="31"/>
        <v>43.484181820000003</v>
      </c>
      <c r="L493" s="57"/>
    </row>
    <row r="494" spans="1:12" x14ac:dyDescent="0.2">
      <c r="A494" t="s">
        <v>333</v>
      </c>
      <c r="B494" t="s">
        <v>159</v>
      </c>
      <c r="C494">
        <v>23354.48</v>
      </c>
      <c r="D494" s="37">
        <v>10715799.24</v>
      </c>
      <c r="E494" s="56"/>
      <c r="F494" s="56" t="str">
        <f t="shared" si="28"/>
        <v>2020–21 CUBA</v>
      </c>
      <c r="G494" s="56" t="str">
        <f t="array" ref="G494">A494&amp;" "&amp;SUM(IF(A494=FinyearIm,IF(C494&lt;=QldIm,1,0),0))</f>
        <v>2020–21 150</v>
      </c>
      <c r="H494" s="56" t="str">
        <f t="array" ref="H494">A494&amp;" "&amp;SUM(IF(A494=FinyearIm,IF(D494&lt;=AustraliaIm,1,0),0))</f>
        <v>2020–21 115</v>
      </c>
      <c r="I494" s="56" t="str">
        <f t="shared" si="29"/>
        <v>CUBA</v>
      </c>
      <c r="J494" s="57">
        <f t="shared" si="30"/>
        <v>2.335448E-2</v>
      </c>
      <c r="K494" s="57">
        <f t="shared" si="31"/>
        <v>10.715799240000001</v>
      </c>
      <c r="L494" s="57"/>
    </row>
    <row r="495" spans="1:12" x14ac:dyDescent="0.2">
      <c r="A495" t="s">
        <v>333</v>
      </c>
      <c r="B495" t="s">
        <v>320</v>
      </c>
      <c r="C495" s="37">
        <v>14217.19</v>
      </c>
      <c r="D495" s="37">
        <v>70990.83</v>
      </c>
      <c r="E495" s="56"/>
      <c r="F495" s="56" t="str">
        <f t="shared" si="28"/>
        <v>2020–21 CVER</v>
      </c>
      <c r="G495" s="56" t="str">
        <f t="array" ref="G495">A495&amp;" "&amp;SUM(IF(A495=FinyearIm,IF(C495&lt;=QldIm,1,0),0))</f>
        <v>2020–21 154</v>
      </c>
      <c r="H495" s="56" t="str">
        <f t="array" ref="H495">A495&amp;" "&amp;SUM(IF(A495=FinyearIm,IF(D495&lt;=AustraliaIm,1,0),0))</f>
        <v>2020–21 195</v>
      </c>
      <c r="I495" s="56" t="str">
        <f t="shared" si="29"/>
        <v>CVER</v>
      </c>
      <c r="J495" s="57">
        <f t="shared" si="30"/>
        <v>1.4217190000000001E-2</v>
      </c>
      <c r="K495" s="57">
        <f t="shared" si="31"/>
        <v>7.0990830000000005E-2</v>
      </c>
      <c r="L495" s="57"/>
    </row>
    <row r="496" spans="1:12" x14ac:dyDescent="0.2">
      <c r="A496" t="s">
        <v>333</v>
      </c>
      <c r="B496" t="s">
        <v>160</v>
      </c>
      <c r="C496" s="37">
        <v>411548.7</v>
      </c>
      <c r="D496" s="37">
        <v>41266412.460000001</v>
      </c>
      <c r="E496" s="56"/>
      <c r="F496" s="56" t="str">
        <f t="shared" si="28"/>
        <v>2020–21 CYPR</v>
      </c>
      <c r="G496" s="56" t="str">
        <f t="array" ref="G496">A496&amp;" "&amp;SUM(IF(A496=FinyearIm,IF(C496&lt;=QldIm,1,0),0))</f>
        <v>2020–21 112</v>
      </c>
      <c r="H496" s="56" t="str">
        <f t="array" ref="H496">A496&amp;" "&amp;SUM(IF(A496=FinyearIm,IF(D496&lt;=AustraliaIm,1,0),0))</f>
        <v>2020–21 90</v>
      </c>
      <c r="I496" s="56" t="str">
        <f t="shared" si="29"/>
        <v>CYPR</v>
      </c>
      <c r="J496" s="57">
        <f t="shared" si="30"/>
        <v>0.41154869999999999</v>
      </c>
      <c r="K496" s="57">
        <f t="shared" si="31"/>
        <v>41.266412459999998</v>
      </c>
      <c r="L496" s="57"/>
    </row>
    <row r="497" spans="1:12" x14ac:dyDescent="0.2">
      <c r="A497" t="s">
        <v>333</v>
      </c>
      <c r="B497" t="s">
        <v>161</v>
      </c>
      <c r="C497">
        <v>99100085.4799999</v>
      </c>
      <c r="D497" s="37">
        <v>856567164.200001</v>
      </c>
      <c r="E497" s="56"/>
      <c r="F497" s="56" t="str">
        <f t="shared" si="28"/>
        <v>2020–21 CZEH</v>
      </c>
      <c r="G497" s="56" t="str">
        <f t="array" ref="G497">A497&amp;" "&amp;SUM(IF(A497=FinyearIm,IF(C497&lt;=QldIm,1,0),0))</f>
        <v>2020–21 39</v>
      </c>
      <c r="H497" s="56" t="str">
        <f t="array" ref="H497">A497&amp;" "&amp;SUM(IF(A497=FinyearIm,IF(D497&lt;=AustraliaIm,1,0),0))</f>
        <v>2020–21 39</v>
      </c>
      <c r="I497" s="56" t="str">
        <f t="shared" si="29"/>
        <v>CZEH</v>
      </c>
      <c r="J497" s="57">
        <f t="shared" si="30"/>
        <v>99.100085479999905</v>
      </c>
      <c r="K497" s="57">
        <f t="shared" si="31"/>
        <v>856.567164200001</v>
      </c>
      <c r="L497" s="57"/>
    </row>
    <row r="498" spans="1:12" x14ac:dyDescent="0.2">
      <c r="A498" t="s">
        <v>333</v>
      </c>
      <c r="B498" t="s">
        <v>162</v>
      </c>
      <c r="C498" s="37">
        <v>133733100.67</v>
      </c>
      <c r="D498" s="37">
        <v>1402557879.79</v>
      </c>
      <c r="E498" s="56"/>
      <c r="F498" s="56" t="str">
        <f t="shared" si="28"/>
        <v>2020–21 DENM</v>
      </c>
      <c r="G498" s="56" t="str">
        <f t="array" ref="G498">A498&amp;" "&amp;SUM(IF(A498=FinyearIm,IF(C498&lt;=QldIm,1,0),0))</f>
        <v>2020–21 35</v>
      </c>
      <c r="H498" s="56" t="str">
        <f t="array" ref="H498">A498&amp;" "&amp;SUM(IF(A498=FinyearIm,IF(D498&lt;=AustraliaIm,1,0),0))</f>
        <v>2020–21 31</v>
      </c>
      <c r="I498" s="56" t="str">
        <f t="shared" si="29"/>
        <v>DENM</v>
      </c>
      <c r="J498" s="57">
        <f t="shared" si="30"/>
        <v>133.73310067</v>
      </c>
      <c r="K498" s="57">
        <f t="shared" si="31"/>
        <v>1402.55787979</v>
      </c>
      <c r="L498" s="57"/>
    </row>
    <row r="499" spans="1:12" x14ac:dyDescent="0.2">
      <c r="A499" t="s">
        <v>333</v>
      </c>
      <c r="B499" t="s">
        <v>315</v>
      </c>
      <c r="C499" s="37">
        <v>1557.23</v>
      </c>
      <c r="D499" s="37">
        <v>448272.07</v>
      </c>
      <c r="E499" s="56"/>
      <c r="F499" s="56" t="str">
        <f t="shared" si="28"/>
        <v>2020–21 DJIB</v>
      </c>
      <c r="G499" s="56" t="str">
        <f t="array" ref="G499">A499&amp;" "&amp;SUM(IF(A499=FinyearIm,IF(C499&lt;=QldIm,1,0),0))</f>
        <v>2020–21 178</v>
      </c>
      <c r="H499" s="56" t="str">
        <f t="array" ref="H499">A499&amp;" "&amp;SUM(IF(A499=FinyearIm,IF(D499&lt;=AustraliaIm,1,0),0))</f>
        <v>2020–21 164</v>
      </c>
      <c r="I499" s="56" t="str">
        <f t="shared" si="29"/>
        <v>DJIB</v>
      </c>
      <c r="J499" s="57">
        <f t="shared" si="30"/>
        <v>1.5572299999999999E-3</v>
      </c>
      <c r="K499" s="57">
        <f t="shared" si="31"/>
        <v>0.44827207000000002</v>
      </c>
      <c r="L499" s="57"/>
    </row>
    <row r="500" spans="1:12" x14ac:dyDescent="0.2">
      <c r="A500" t="s">
        <v>333</v>
      </c>
      <c r="B500" t="s">
        <v>321</v>
      </c>
      <c r="C500" s="37">
        <v>0</v>
      </c>
      <c r="D500" s="37">
        <v>50469.5</v>
      </c>
      <c r="E500" s="56"/>
      <c r="F500" s="56" t="str">
        <f t="shared" si="28"/>
        <v>2020–21 DMCA</v>
      </c>
      <c r="G500" s="56" t="str">
        <f t="array" ref="G500">A500&amp;" "&amp;SUM(IF(A500=FinyearIm,IF(C500&lt;=QldIm,1,0),0))</f>
        <v>2020–21 223</v>
      </c>
      <c r="H500" s="56" t="str">
        <f t="array" ref="H500">A500&amp;" "&amp;SUM(IF(A500=FinyearIm,IF(D500&lt;=AustraliaIm,1,0),0))</f>
        <v>2020–21 198</v>
      </c>
      <c r="I500" s="56" t="str">
        <f t="shared" si="29"/>
        <v>DMCA</v>
      </c>
      <c r="J500" s="57">
        <f t="shared" si="30"/>
        <v>0</v>
      </c>
      <c r="K500" s="57">
        <f t="shared" si="31"/>
        <v>5.04695E-2</v>
      </c>
      <c r="L500" s="57"/>
    </row>
    <row r="501" spans="1:12" x14ac:dyDescent="0.2">
      <c r="A501" t="s">
        <v>333</v>
      </c>
      <c r="B501" t="s">
        <v>163</v>
      </c>
      <c r="C501" s="37">
        <v>367352.8</v>
      </c>
      <c r="D501" s="37">
        <v>66782231.480000101</v>
      </c>
      <c r="E501" s="56"/>
      <c r="F501" s="56" t="str">
        <f t="shared" si="28"/>
        <v>2020–21 DOMI</v>
      </c>
      <c r="G501" s="56" t="str">
        <f t="array" ref="G501">A501&amp;" "&amp;SUM(IF(A501=FinyearIm,IF(C501&lt;=QldIm,1,0),0))</f>
        <v>2020–21 114</v>
      </c>
      <c r="H501" s="56" t="str">
        <f t="array" ref="H501">A501&amp;" "&amp;SUM(IF(A501=FinyearIm,IF(D501&lt;=AustraliaIm,1,0),0))</f>
        <v>2020–21 80</v>
      </c>
      <c r="I501" s="56" t="str">
        <f t="shared" si="29"/>
        <v>DOMI</v>
      </c>
      <c r="J501" s="57">
        <f t="shared" si="30"/>
        <v>0.36735279999999998</v>
      </c>
      <c r="K501" s="57">
        <f t="shared" si="31"/>
        <v>66.782231480000107</v>
      </c>
      <c r="L501" s="57"/>
    </row>
    <row r="502" spans="1:12" x14ac:dyDescent="0.2">
      <c r="A502" t="s">
        <v>333</v>
      </c>
      <c r="B502" t="s">
        <v>164</v>
      </c>
      <c r="C502" s="37">
        <v>3402992.75</v>
      </c>
      <c r="D502" s="37">
        <v>21998330.890000001</v>
      </c>
      <c r="E502" s="56"/>
      <c r="F502" s="56" t="str">
        <f t="shared" si="28"/>
        <v>2020–21 ECUA</v>
      </c>
      <c r="G502" s="56" t="str">
        <f t="array" ref="G502">A502&amp;" "&amp;SUM(IF(A502=FinyearIm,IF(C502&lt;=QldIm,1,0),0))</f>
        <v>2020–21 83</v>
      </c>
      <c r="H502" s="56" t="str">
        <f t="array" ref="H502">A502&amp;" "&amp;SUM(IF(A502=FinyearIm,IF(D502&lt;=AustraliaIm,1,0),0))</f>
        <v>2020–21 99</v>
      </c>
      <c r="I502" s="56" t="str">
        <f t="shared" si="29"/>
        <v>ECUA</v>
      </c>
      <c r="J502" s="57">
        <f t="shared" si="30"/>
        <v>3.4029927500000001</v>
      </c>
      <c r="K502" s="57">
        <f t="shared" si="31"/>
        <v>21.998330890000002</v>
      </c>
      <c r="L502" s="57"/>
    </row>
    <row r="503" spans="1:12" x14ac:dyDescent="0.2">
      <c r="A503" t="s">
        <v>333</v>
      </c>
      <c r="B503" t="s">
        <v>316</v>
      </c>
      <c r="C503" s="37">
        <v>0</v>
      </c>
      <c r="D503" s="37">
        <v>1211.3399999999999</v>
      </c>
      <c r="E503" s="56"/>
      <c r="F503" s="56" t="str">
        <f t="shared" si="28"/>
        <v>2020–21 EGUI</v>
      </c>
      <c r="G503" s="56" t="str">
        <f t="array" ref="G503">A503&amp;" "&amp;SUM(IF(A503=FinyearIm,IF(C503&lt;=QldIm,1,0),0))</f>
        <v>2020–21 223</v>
      </c>
      <c r="H503" s="56" t="str">
        <f t="array" ref="H503">A503&amp;" "&amp;SUM(IF(A503=FinyearIm,IF(D503&lt;=AustraliaIm,1,0),0))</f>
        <v>2020–21 223</v>
      </c>
      <c r="I503" s="56" t="str">
        <f t="shared" si="29"/>
        <v>EGUI</v>
      </c>
      <c r="J503" s="57">
        <f t="shared" si="30"/>
        <v>0</v>
      </c>
      <c r="K503" s="57">
        <f t="shared" si="31"/>
        <v>1.21134E-3</v>
      </c>
      <c r="L503" s="57"/>
    </row>
    <row r="504" spans="1:12" x14ac:dyDescent="0.2">
      <c r="A504" t="s">
        <v>333</v>
      </c>
      <c r="B504" t="s">
        <v>165</v>
      </c>
      <c r="C504" s="37">
        <v>4518793.1500000004</v>
      </c>
      <c r="D504" s="37">
        <v>55860085.689999998</v>
      </c>
      <c r="E504" s="56"/>
      <c r="F504" s="56" t="str">
        <f t="shared" si="28"/>
        <v>2020–21 EGYP</v>
      </c>
      <c r="G504" s="56" t="str">
        <f t="array" ref="G504">A504&amp;" "&amp;SUM(IF(A504=FinyearIm,IF(C504&lt;=QldIm,1,0),0))</f>
        <v>2020–21 79</v>
      </c>
      <c r="H504" s="56" t="str">
        <f t="array" ref="H504">A504&amp;" "&amp;SUM(IF(A504=FinyearIm,IF(D504&lt;=AustraliaIm,1,0),0))</f>
        <v>2020–21 83</v>
      </c>
      <c r="I504" s="56" t="str">
        <f t="shared" si="29"/>
        <v>EGYP</v>
      </c>
      <c r="J504" s="57">
        <f t="shared" si="30"/>
        <v>4.5187931500000005</v>
      </c>
      <c r="K504" s="57">
        <f t="shared" si="31"/>
        <v>55.860085689999998</v>
      </c>
      <c r="L504" s="57"/>
    </row>
    <row r="505" spans="1:12" x14ac:dyDescent="0.2">
      <c r="A505" t="s">
        <v>333</v>
      </c>
      <c r="B505" t="s">
        <v>166</v>
      </c>
      <c r="C505" s="37">
        <v>0</v>
      </c>
      <c r="D505" s="37">
        <v>286190.39</v>
      </c>
      <c r="E505" s="56"/>
      <c r="F505" s="56" t="str">
        <f t="shared" si="28"/>
        <v>2020–21 ERIT</v>
      </c>
      <c r="G505" s="56" t="str">
        <f t="array" ref="G505">A505&amp;" "&amp;SUM(IF(A505=FinyearIm,IF(C505&lt;=QldIm,1,0),0))</f>
        <v>2020–21 223</v>
      </c>
      <c r="H505" s="56" t="str">
        <f t="array" ref="H505">A505&amp;" "&amp;SUM(IF(A505=FinyearIm,IF(D505&lt;=AustraliaIm,1,0),0))</f>
        <v>2020–21 169</v>
      </c>
      <c r="I505" s="56" t="str">
        <f t="shared" si="29"/>
        <v>ERIT</v>
      </c>
      <c r="J505" s="57">
        <f t="shared" si="30"/>
        <v>0</v>
      </c>
      <c r="K505" s="57">
        <f t="shared" si="31"/>
        <v>0.28619039000000002</v>
      </c>
      <c r="L505" s="57"/>
    </row>
    <row r="506" spans="1:12" x14ac:dyDescent="0.2">
      <c r="A506" t="s">
        <v>333</v>
      </c>
      <c r="B506" t="s">
        <v>167</v>
      </c>
      <c r="C506" s="37">
        <v>13013341.16</v>
      </c>
      <c r="D506" s="37">
        <v>257334231.15000001</v>
      </c>
      <c r="E506" s="56"/>
      <c r="F506" s="56" t="str">
        <f t="shared" si="28"/>
        <v>2020–21 ESTO</v>
      </c>
      <c r="G506" s="56" t="str">
        <f t="array" ref="G506">A506&amp;" "&amp;SUM(IF(A506=FinyearIm,IF(C506&lt;=QldIm,1,0),0))</f>
        <v>2020–21 62</v>
      </c>
      <c r="H506" s="56" t="str">
        <f t="array" ref="H506">A506&amp;" "&amp;SUM(IF(A506=FinyearIm,IF(D506&lt;=AustraliaIm,1,0),0))</f>
        <v>2020–21 62</v>
      </c>
      <c r="I506" s="56" t="str">
        <f t="shared" si="29"/>
        <v>ESTO</v>
      </c>
      <c r="J506" s="57">
        <f t="shared" si="30"/>
        <v>13.01334116</v>
      </c>
      <c r="K506" s="57">
        <f t="shared" si="31"/>
        <v>257.33423114999999</v>
      </c>
      <c r="L506" s="57"/>
    </row>
    <row r="507" spans="1:12" x14ac:dyDescent="0.2">
      <c r="A507" t="s">
        <v>333</v>
      </c>
      <c r="B507" t="s">
        <v>168</v>
      </c>
      <c r="C507">
        <v>307934.23</v>
      </c>
      <c r="D507" s="37">
        <v>28773718.800000001</v>
      </c>
      <c r="E507" s="56"/>
      <c r="F507" s="56" t="str">
        <f t="shared" si="28"/>
        <v>2020–21 ETHI</v>
      </c>
      <c r="G507" s="56" t="str">
        <f t="array" ref="G507">A507&amp;" "&amp;SUM(IF(A507=FinyearIm,IF(C507&lt;=QldIm,1,0),0))</f>
        <v>2020–21 117</v>
      </c>
      <c r="H507" s="56" t="str">
        <f t="array" ref="H507">A507&amp;" "&amp;SUM(IF(A507=FinyearIm,IF(D507&lt;=AustraliaIm,1,0),0))</f>
        <v>2020–21 94</v>
      </c>
      <c r="I507" s="56" t="str">
        <f t="shared" si="29"/>
        <v>ETHI</v>
      </c>
      <c r="J507" s="57">
        <f t="shared" si="30"/>
        <v>0.30793422999999998</v>
      </c>
      <c r="K507" s="57">
        <f t="shared" si="31"/>
        <v>28.773718800000001</v>
      </c>
      <c r="L507" s="57"/>
    </row>
    <row r="508" spans="1:12" x14ac:dyDescent="0.2">
      <c r="A508" t="s">
        <v>333</v>
      </c>
      <c r="B508" t="s">
        <v>169</v>
      </c>
      <c r="C508" s="37">
        <v>98157.18</v>
      </c>
      <c r="D508" s="37">
        <v>1292913.1000000001</v>
      </c>
      <c r="E508" s="56"/>
      <c r="F508" s="56" t="str">
        <f t="shared" si="28"/>
        <v>2020–21 ETMR</v>
      </c>
      <c r="G508" s="56" t="str">
        <f t="array" ref="G508">A508&amp;" "&amp;SUM(IF(A508=FinyearIm,IF(C508&lt;=QldIm,1,0),0))</f>
        <v>2020–21 134</v>
      </c>
      <c r="H508" s="56" t="str">
        <f t="array" ref="H508">A508&amp;" "&amp;SUM(IF(A508=FinyearIm,IF(D508&lt;=AustraliaIm,1,0),0))</f>
        <v>2020–21 148</v>
      </c>
      <c r="I508" s="56" t="str">
        <f t="shared" si="29"/>
        <v>ETMR</v>
      </c>
      <c r="J508" s="57">
        <f t="shared" si="30"/>
        <v>9.8157179999999997E-2</v>
      </c>
      <c r="K508" s="57">
        <f t="shared" si="31"/>
        <v>1.2929131</v>
      </c>
      <c r="L508" s="57"/>
    </row>
    <row r="509" spans="1:12" x14ac:dyDescent="0.2">
      <c r="A509" t="s">
        <v>333</v>
      </c>
      <c r="B509" t="s">
        <v>170</v>
      </c>
      <c r="C509" s="37">
        <v>47555.76</v>
      </c>
      <c r="D509" s="37">
        <v>1777297.61</v>
      </c>
      <c r="E509" s="56"/>
      <c r="F509" s="56" t="str">
        <f t="shared" si="28"/>
        <v>2020–21 FCAM</v>
      </c>
      <c r="G509" s="56" t="str">
        <f t="array" ref="G509">A509&amp;" "&amp;SUM(IF(A509=FinyearIm,IF(C509&lt;=QldIm,1,0),0))</f>
        <v>2020–21 144</v>
      </c>
      <c r="H509" s="56" t="str">
        <f t="array" ref="H509">A509&amp;" "&amp;SUM(IF(A509=FinyearIm,IF(D509&lt;=AustraliaIm,1,0),0))</f>
        <v>2020–21 138</v>
      </c>
      <c r="I509" s="56" t="str">
        <f t="shared" si="29"/>
        <v>FCAM</v>
      </c>
      <c r="J509" s="57">
        <f t="shared" si="30"/>
        <v>4.7555760000000002E-2</v>
      </c>
      <c r="K509" s="57">
        <f t="shared" si="31"/>
        <v>1.7772976100000002</v>
      </c>
      <c r="L509" s="57"/>
    </row>
    <row r="510" spans="1:12" x14ac:dyDescent="0.2">
      <c r="A510" t="s">
        <v>333</v>
      </c>
      <c r="B510" t="s">
        <v>171</v>
      </c>
      <c r="C510" s="37">
        <v>1929809841.23</v>
      </c>
      <c r="D510" s="37">
        <v>14212217738.3601</v>
      </c>
      <c r="E510" s="40"/>
      <c r="F510" s="56" t="str">
        <f t="shared" si="28"/>
        <v>2020–21 FGMY</v>
      </c>
      <c r="G510" s="56" t="str">
        <f t="array" ref="G510">A510&amp;" "&amp;SUM(IF(A510=FinyearIm,IF(C510&lt;=QldIm,1,0),0))</f>
        <v>2020–21 8</v>
      </c>
      <c r="H510" s="56" t="str">
        <f t="array" ref="H510">A510&amp;" "&amp;SUM(IF(A510=FinyearIm,IF(D510&lt;=AustraliaIm,1,0),0))</f>
        <v>2020–21 5</v>
      </c>
      <c r="I510" s="56" t="str">
        <f t="shared" si="29"/>
        <v>FGMY</v>
      </c>
      <c r="J510" s="57">
        <f t="shared" si="30"/>
        <v>1929.8098412300001</v>
      </c>
      <c r="K510" s="57">
        <f t="shared" si="31"/>
        <v>14212.217738360099</v>
      </c>
      <c r="L510" s="57"/>
    </row>
    <row r="511" spans="1:12" x14ac:dyDescent="0.2">
      <c r="A511" t="s">
        <v>333</v>
      </c>
      <c r="B511" t="s">
        <v>172</v>
      </c>
      <c r="C511" s="37">
        <v>13052203.199999999</v>
      </c>
      <c r="D511" s="37">
        <v>188172574.22999999</v>
      </c>
      <c r="E511" s="40"/>
      <c r="F511" s="56" t="str">
        <f t="shared" si="28"/>
        <v>2020–21 FIJI</v>
      </c>
      <c r="G511" s="56" t="str">
        <f t="array" ref="G511">A511&amp;" "&amp;SUM(IF(A511=FinyearIm,IF(C511&lt;=QldIm,1,0),0))</f>
        <v>2020–21 61</v>
      </c>
      <c r="H511" s="56" t="str">
        <f t="array" ref="H511">A511&amp;" "&amp;SUM(IF(A511=FinyearIm,IF(D511&lt;=AustraliaIm,1,0),0))</f>
        <v>2020–21 66</v>
      </c>
      <c r="I511" s="56" t="str">
        <f t="shared" si="29"/>
        <v>FIJI</v>
      </c>
      <c r="J511" s="57">
        <f t="shared" si="30"/>
        <v>13.052203199999999</v>
      </c>
      <c r="K511" s="57">
        <f t="shared" si="31"/>
        <v>188.17257422999998</v>
      </c>
      <c r="L511" s="57"/>
    </row>
    <row r="512" spans="1:12" x14ac:dyDescent="0.2">
      <c r="A512" t="s">
        <v>333</v>
      </c>
      <c r="B512" t="s">
        <v>173</v>
      </c>
      <c r="C512" s="37">
        <v>209198217.87</v>
      </c>
      <c r="D512" s="37">
        <v>1299135045.28</v>
      </c>
      <c r="E512" s="40"/>
      <c r="F512" s="56" t="str">
        <f t="shared" si="28"/>
        <v>2020–21 FINL</v>
      </c>
      <c r="G512" s="56" t="str">
        <f t="array" ref="G512">A512&amp;" "&amp;SUM(IF(A512=FinyearIm,IF(C512&lt;=QldIm,1,0),0))</f>
        <v>2020–21 27</v>
      </c>
      <c r="H512" s="56" t="str">
        <f t="array" ref="H512">A512&amp;" "&amp;SUM(IF(A512=FinyearIm,IF(D512&lt;=AustraliaIm,1,0),0))</f>
        <v>2020–21 32</v>
      </c>
      <c r="I512" s="56" t="str">
        <f t="shared" si="29"/>
        <v>FINL</v>
      </c>
      <c r="J512" s="57">
        <f t="shared" si="30"/>
        <v>209.19821787000001</v>
      </c>
      <c r="K512" s="57">
        <f t="shared" si="31"/>
        <v>1299.13504528</v>
      </c>
      <c r="L512" s="57"/>
    </row>
    <row r="513" spans="1:12" x14ac:dyDescent="0.2">
      <c r="A513" t="s">
        <v>333</v>
      </c>
      <c r="B513" t="s">
        <v>174</v>
      </c>
      <c r="C513" s="37">
        <v>618058218.50000298</v>
      </c>
      <c r="D513" s="37">
        <v>5870268132.6600199</v>
      </c>
      <c r="E513" s="40"/>
      <c r="F513" s="56" t="str">
        <f t="shared" si="28"/>
        <v>2020–21 FRAN</v>
      </c>
      <c r="G513" s="56" t="str">
        <f t="array" ref="G513">A513&amp;" "&amp;SUM(IF(A513=FinyearIm,IF(C513&lt;=QldIm,1,0),0))</f>
        <v>2020–21 17</v>
      </c>
      <c r="H513" s="56" t="str">
        <f t="array" ref="H513">A513&amp;" "&amp;SUM(IF(A513=FinyearIm,IF(D513&lt;=AustraliaIm,1,0),0))</f>
        <v>2020–21 14</v>
      </c>
      <c r="I513" s="56" t="str">
        <f t="shared" si="29"/>
        <v>FRAN</v>
      </c>
      <c r="J513" s="57">
        <f t="shared" si="30"/>
        <v>618.05821850000302</v>
      </c>
      <c r="K513" s="57">
        <f t="shared" si="31"/>
        <v>5870.2681326600195</v>
      </c>
      <c r="L513" s="57"/>
    </row>
    <row r="514" spans="1:12" x14ac:dyDescent="0.2">
      <c r="A514" t="s">
        <v>333</v>
      </c>
      <c r="B514" t="s">
        <v>337</v>
      </c>
      <c r="C514" s="37">
        <v>0</v>
      </c>
      <c r="D514" s="37">
        <v>9955.86</v>
      </c>
      <c r="E514" s="40"/>
      <c r="F514" s="56" t="str">
        <f t="shared" ref="F514:F577" si="32">A514&amp;" "&amp;B514</f>
        <v>2020–21 FRGU</v>
      </c>
      <c r="G514" s="56" t="str">
        <f t="array" ref="G514">A514&amp;" "&amp;SUM(IF(A514=FinyearIm,IF(C514&lt;=QldIm,1,0),0))</f>
        <v>2020–21 223</v>
      </c>
      <c r="H514" s="56" t="str">
        <f t="array" ref="H514">A514&amp;" "&amp;SUM(IF(A514=FinyearIm,IF(D514&lt;=AustraliaIm,1,0),0))</f>
        <v>2020–21 213</v>
      </c>
      <c r="I514" s="56" t="str">
        <f t="shared" ref="I514:I577" si="33">B514</f>
        <v>FRGU</v>
      </c>
      <c r="J514" s="57">
        <f t="shared" ref="J514:J577" si="34">C514/1000000</f>
        <v>0</v>
      </c>
      <c r="K514" s="57">
        <f t="shared" ref="K514:K577" si="35">D514/1000000</f>
        <v>9.9558600000000004E-3</v>
      </c>
      <c r="L514" s="57"/>
    </row>
    <row r="515" spans="1:12" x14ac:dyDescent="0.2">
      <c r="A515" t="s">
        <v>333</v>
      </c>
      <c r="B515" t="s">
        <v>175</v>
      </c>
      <c r="C515">
        <v>71181.19</v>
      </c>
      <c r="D515">
        <v>499808.81</v>
      </c>
      <c r="E515" s="40"/>
      <c r="F515" s="56" t="str">
        <f t="shared" si="32"/>
        <v>2020–21 FWIN</v>
      </c>
      <c r="G515" s="56" t="str">
        <f t="array" ref="G515">A515&amp;" "&amp;SUM(IF(A515=FinyearIm,IF(C515&lt;=QldIm,1,0),0))</f>
        <v>2020–21 140</v>
      </c>
      <c r="H515" s="56" t="str">
        <f t="array" ref="H515">A515&amp;" "&amp;SUM(IF(A515=FinyearIm,IF(D515&lt;=AustraliaIm,1,0),0))</f>
        <v>2020–21 159</v>
      </c>
      <c r="I515" s="56" t="str">
        <f t="shared" si="33"/>
        <v>FWIN</v>
      </c>
      <c r="J515" s="57">
        <f t="shared" si="34"/>
        <v>7.1181190000000005E-2</v>
      </c>
      <c r="K515" s="57">
        <f t="shared" si="35"/>
        <v>0.49980880999999999</v>
      </c>
      <c r="L515" s="57"/>
    </row>
    <row r="516" spans="1:12" x14ac:dyDescent="0.2">
      <c r="A516" t="s">
        <v>333</v>
      </c>
      <c r="B516" t="s">
        <v>176</v>
      </c>
      <c r="C516" s="37">
        <v>888112.64000000001</v>
      </c>
      <c r="D516" s="37">
        <v>11130482.76</v>
      </c>
      <c r="E516" s="40"/>
      <c r="F516" s="56" t="str">
        <f t="shared" si="32"/>
        <v>2020–21 FYRM</v>
      </c>
      <c r="G516" s="56" t="str">
        <f t="array" ref="G516">A516&amp;" "&amp;SUM(IF(A516=FinyearIm,IF(C516&lt;=QldIm,1,0),0))</f>
        <v>2020–21 101</v>
      </c>
      <c r="H516" s="56" t="str">
        <f t="array" ref="H516">A516&amp;" "&amp;SUM(IF(A516=FinyearIm,IF(D516&lt;=AustraliaIm,1,0),0))</f>
        <v>2020–21 112</v>
      </c>
      <c r="I516" s="56" t="str">
        <f t="shared" si="33"/>
        <v>FYRM</v>
      </c>
      <c r="J516" s="57">
        <f t="shared" si="34"/>
        <v>0.88811264000000001</v>
      </c>
      <c r="K516" s="57">
        <f t="shared" si="35"/>
        <v>11.13048276</v>
      </c>
      <c r="L516" s="57"/>
    </row>
    <row r="517" spans="1:12" x14ac:dyDescent="0.2">
      <c r="A517" t="s">
        <v>333</v>
      </c>
      <c r="B517" t="s">
        <v>177</v>
      </c>
      <c r="C517" s="37">
        <v>37349.78</v>
      </c>
      <c r="D517" s="37">
        <v>326398271.44999999</v>
      </c>
      <c r="E517" s="40"/>
      <c r="F517" s="56" t="str">
        <f t="shared" si="32"/>
        <v>2020–21 GABO</v>
      </c>
      <c r="G517" s="56" t="str">
        <f t="array" ref="G517">A517&amp;" "&amp;SUM(IF(A517=FinyearIm,IF(C517&lt;=QldIm,1,0),0))</f>
        <v>2020–21 147</v>
      </c>
      <c r="H517" s="56" t="str">
        <f t="array" ref="H517">A517&amp;" "&amp;SUM(IF(A517=FinyearIm,IF(D517&lt;=AustraliaIm,1,0),0))</f>
        <v>2020–21 57</v>
      </c>
      <c r="I517" s="56" t="str">
        <f t="shared" si="33"/>
        <v>GABO</v>
      </c>
      <c r="J517" s="57">
        <f t="shared" si="34"/>
        <v>3.7349779999999999E-2</v>
      </c>
      <c r="K517" s="57">
        <f t="shared" si="35"/>
        <v>326.39827144999998</v>
      </c>
      <c r="L517" s="57"/>
    </row>
    <row r="518" spans="1:12" x14ac:dyDescent="0.2">
      <c r="A518" t="s">
        <v>333</v>
      </c>
      <c r="B518" t="s">
        <v>178</v>
      </c>
      <c r="C518" s="37">
        <v>0</v>
      </c>
      <c r="D518" s="37">
        <v>74979.990000000005</v>
      </c>
      <c r="E518" s="40"/>
      <c r="F518" s="56" t="str">
        <f t="shared" si="32"/>
        <v>2020–21 GAMB</v>
      </c>
      <c r="G518" s="56" t="str">
        <f t="array" ref="G518">A518&amp;" "&amp;SUM(IF(A518=FinyearIm,IF(C518&lt;=QldIm,1,0),0))</f>
        <v>2020–21 223</v>
      </c>
      <c r="H518" s="56" t="str">
        <f t="array" ref="H518">A518&amp;" "&amp;SUM(IF(A518=FinyearIm,IF(D518&lt;=AustraliaIm,1,0),0))</f>
        <v>2020–21 193</v>
      </c>
      <c r="I518" s="56" t="str">
        <f t="shared" si="33"/>
        <v>GAMB</v>
      </c>
      <c r="J518" s="57">
        <f t="shared" si="34"/>
        <v>0</v>
      </c>
      <c r="K518" s="57">
        <f t="shared" si="35"/>
        <v>7.497999000000001E-2</v>
      </c>
      <c r="L518" s="57"/>
    </row>
    <row r="519" spans="1:12" x14ac:dyDescent="0.2">
      <c r="A519" t="s">
        <v>333</v>
      </c>
      <c r="B519" t="s">
        <v>179</v>
      </c>
      <c r="C519" s="37">
        <v>4614218.1500000004</v>
      </c>
      <c r="D519" s="37">
        <v>13098832.07</v>
      </c>
      <c r="E519" s="40"/>
      <c r="F519" s="56" t="str">
        <f t="shared" si="32"/>
        <v>2020–21 GERG</v>
      </c>
      <c r="G519" s="56" t="str">
        <f t="array" ref="G519">A519&amp;" "&amp;SUM(IF(A519=FinyearIm,IF(C519&lt;=QldIm,1,0),0))</f>
        <v>2020–21 78</v>
      </c>
      <c r="H519" s="56" t="str">
        <f t="array" ref="H519">A519&amp;" "&amp;SUM(IF(A519=FinyearIm,IF(D519&lt;=AustraliaIm,1,0),0))</f>
        <v>2020–21 108</v>
      </c>
      <c r="I519" s="56" t="str">
        <f t="shared" si="33"/>
        <v>GERG</v>
      </c>
      <c r="J519" s="57">
        <f t="shared" si="34"/>
        <v>4.6142181500000001</v>
      </c>
      <c r="K519" s="57">
        <f t="shared" si="35"/>
        <v>13.09883207</v>
      </c>
      <c r="L519" s="57"/>
    </row>
    <row r="520" spans="1:12" x14ac:dyDescent="0.2">
      <c r="A520" t="s">
        <v>333</v>
      </c>
      <c r="B520" t="s">
        <v>180</v>
      </c>
      <c r="C520" s="37">
        <v>689532.08</v>
      </c>
      <c r="D520" s="37">
        <v>370626302.00999999</v>
      </c>
      <c r="E520" s="40"/>
      <c r="F520" s="56" t="str">
        <f t="shared" si="32"/>
        <v>2020–21 GHAN</v>
      </c>
      <c r="G520" s="56" t="str">
        <f t="array" ref="G520">A520&amp;" "&amp;SUM(IF(A520=FinyearIm,IF(C520&lt;=QldIm,1,0),0))</f>
        <v>2020–21 106</v>
      </c>
      <c r="H520" s="56" t="str">
        <f t="array" ref="H520">A520&amp;" "&amp;SUM(IF(A520=FinyearIm,IF(D520&lt;=AustraliaIm,1,0),0))</f>
        <v>2020–21 52</v>
      </c>
      <c r="I520" s="56" t="str">
        <f t="shared" si="33"/>
        <v>GHAN</v>
      </c>
      <c r="J520" s="57">
        <f t="shared" si="34"/>
        <v>0.68953207999999999</v>
      </c>
      <c r="K520" s="57">
        <f t="shared" si="35"/>
        <v>370.62630201000002</v>
      </c>
      <c r="L520" s="57"/>
    </row>
    <row r="521" spans="1:12" x14ac:dyDescent="0.2">
      <c r="A521" t="s">
        <v>333</v>
      </c>
      <c r="B521" t="s">
        <v>322</v>
      </c>
      <c r="C521" s="37">
        <v>0</v>
      </c>
      <c r="D521" s="37">
        <v>30336.5</v>
      </c>
      <c r="E521" s="40"/>
      <c r="F521" s="56" t="str">
        <f t="shared" si="32"/>
        <v>2020–21 GIBR</v>
      </c>
      <c r="G521" s="56" t="str">
        <f t="array" ref="G521">A521&amp;" "&amp;SUM(IF(A521=FinyearIm,IF(C521&lt;=QldIm,1,0),0))</f>
        <v>2020–21 223</v>
      </c>
      <c r="H521" s="56" t="str">
        <f t="array" ref="H521">A521&amp;" "&amp;SUM(IF(A521=FinyearIm,IF(D521&lt;=AustraliaIm,1,0),0))</f>
        <v>2020–21 204</v>
      </c>
      <c r="I521" s="56" t="str">
        <f t="shared" si="33"/>
        <v>GIBR</v>
      </c>
      <c r="J521" s="57">
        <f t="shared" si="34"/>
        <v>0</v>
      </c>
      <c r="K521" s="57">
        <f t="shared" si="35"/>
        <v>3.0336499999999999E-2</v>
      </c>
      <c r="L521" s="57"/>
    </row>
    <row r="522" spans="1:12" x14ac:dyDescent="0.2">
      <c r="A522" t="s">
        <v>333</v>
      </c>
      <c r="B522" t="s">
        <v>181</v>
      </c>
      <c r="C522" s="37">
        <v>1187187.28</v>
      </c>
      <c r="D522" s="37">
        <v>28337954.469999999</v>
      </c>
      <c r="E522" s="40"/>
      <c r="F522" s="56" t="str">
        <f t="shared" si="32"/>
        <v>2020–21 GMLA</v>
      </c>
      <c r="G522" s="56" t="str">
        <f t="array" ref="G522">A522&amp;" "&amp;SUM(IF(A522=FinyearIm,IF(C522&lt;=QldIm,1,0),0))</f>
        <v>2020–21 96</v>
      </c>
      <c r="H522" s="56" t="str">
        <f t="array" ref="H522">A522&amp;" "&amp;SUM(IF(A522=FinyearIm,IF(D522&lt;=AustraliaIm,1,0),0))</f>
        <v>2020–21 96</v>
      </c>
      <c r="I522" s="56" t="str">
        <f t="shared" si="33"/>
        <v>GMLA</v>
      </c>
      <c r="J522" s="57">
        <f t="shared" si="34"/>
        <v>1.1871872800000001</v>
      </c>
      <c r="K522" s="57">
        <f t="shared" si="35"/>
        <v>28.33795447</v>
      </c>
      <c r="L522" s="57"/>
    </row>
    <row r="523" spans="1:12" x14ac:dyDescent="0.2">
      <c r="A523" t="s">
        <v>333</v>
      </c>
      <c r="B523" t="s">
        <v>350</v>
      </c>
      <c r="C523" s="37">
        <v>0</v>
      </c>
      <c r="D523" s="37">
        <v>4824.5</v>
      </c>
      <c r="E523" s="40"/>
      <c r="F523" s="56" t="str">
        <f t="shared" si="32"/>
        <v>2020–21 GNDA</v>
      </c>
      <c r="G523" s="56" t="str">
        <f t="array" ref="G523">A523&amp;" "&amp;SUM(IF(A523=FinyearIm,IF(C523&lt;=QldIm,1,0),0))</f>
        <v>2020–21 223</v>
      </c>
      <c r="H523" s="56" t="str">
        <f t="array" ref="H523">A523&amp;" "&amp;SUM(IF(A523=FinyearIm,IF(D523&lt;=AustraliaIm,1,0),0))</f>
        <v>2020–21 218</v>
      </c>
      <c r="I523" s="56" t="str">
        <f t="shared" si="33"/>
        <v>GNDA</v>
      </c>
      <c r="J523" s="57">
        <f t="shared" si="34"/>
        <v>0</v>
      </c>
      <c r="K523" s="57">
        <f t="shared" si="35"/>
        <v>4.8244999999999998E-3</v>
      </c>
      <c r="L523" s="57"/>
    </row>
    <row r="524" spans="1:12" x14ac:dyDescent="0.2">
      <c r="A524" t="s">
        <v>333</v>
      </c>
      <c r="B524" t="s">
        <v>182</v>
      </c>
      <c r="C524" s="37">
        <v>45039259.5</v>
      </c>
      <c r="D524" s="37">
        <v>369439799.17000002</v>
      </c>
      <c r="E524" s="40"/>
      <c r="F524" s="56" t="str">
        <f t="shared" si="32"/>
        <v>2020–21 GREE</v>
      </c>
      <c r="G524" s="56" t="str">
        <f t="array" ref="G524">A524&amp;" "&amp;SUM(IF(A524=FinyearIm,IF(C524&lt;=QldIm,1,0),0))</f>
        <v>2020–21 47</v>
      </c>
      <c r="H524" s="56" t="str">
        <f t="array" ref="H524">A524&amp;" "&amp;SUM(IF(A524=FinyearIm,IF(D524&lt;=AustraliaIm,1,0),0))</f>
        <v>2020–21 53</v>
      </c>
      <c r="I524" s="56" t="str">
        <f t="shared" si="33"/>
        <v>GREE</v>
      </c>
      <c r="J524" s="57">
        <f t="shared" si="34"/>
        <v>45.0392595</v>
      </c>
      <c r="K524" s="57">
        <f t="shared" si="35"/>
        <v>369.43979917000001</v>
      </c>
      <c r="L524" s="40"/>
    </row>
    <row r="525" spans="1:12" x14ac:dyDescent="0.2">
      <c r="A525" t="s">
        <v>333</v>
      </c>
      <c r="B525" t="s">
        <v>183</v>
      </c>
      <c r="C525" s="37">
        <v>46958.01</v>
      </c>
      <c r="D525" s="37">
        <v>285589.83</v>
      </c>
      <c r="E525" s="40"/>
      <c r="F525" s="56" t="str">
        <f t="shared" si="32"/>
        <v>2020–21 GUAM</v>
      </c>
      <c r="G525" s="56" t="str">
        <f t="array" ref="G525">A525&amp;" "&amp;SUM(IF(A525=FinyearIm,IF(C525&lt;=QldIm,1,0),0))</f>
        <v>2020–21 146</v>
      </c>
      <c r="H525" s="56" t="str">
        <f t="array" ref="H525">A525&amp;" "&amp;SUM(IF(A525=FinyearIm,IF(D525&lt;=AustraliaIm,1,0),0))</f>
        <v>2020–21 171</v>
      </c>
      <c r="I525" s="56" t="str">
        <f t="shared" si="33"/>
        <v>GUAM</v>
      </c>
      <c r="J525" s="57">
        <f t="shared" si="34"/>
        <v>4.6958010000000001E-2</v>
      </c>
      <c r="K525" s="57">
        <f t="shared" si="35"/>
        <v>0.28558982999999999</v>
      </c>
      <c r="L525" s="40"/>
    </row>
    <row r="526" spans="1:12" x14ac:dyDescent="0.2">
      <c r="A526" t="s">
        <v>333</v>
      </c>
      <c r="B526" t="s">
        <v>184</v>
      </c>
      <c r="C526" s="37">
        <v>1087.74</v>
      </c>
      <c r="D526" s="37">
        <v>15769.32</v>
      </c>
      <c r="E526" s="40"/>
      <c r="F526" s="56" t="str">
        <f t="shared" si="32"/>
        <v>2020–21 GUIN</v>
      </c>
      <c r="G526" s="56" t="str">
        <f t="array" ref="G526">A526&amp;" "&amp;SUM(IF(A526=FinyearIm,IF(C526&lt;=QldIm,1,0),0))</f>
        <v>2020–21 181</v>
      </c>
      <c r="H526" s="56" t="str">
        <f t="array" ref="H526">A526&amp;" "&amp;SUM(IF(A526=FinyearIm,IF(D526&lt;=AustraliaIm,1,0),0))</f>
        <v>2020–21 209</v>
      </c>
      <c r="I526" s="56" t="str">
        <f t="shared" si="33"/>
        <v>GUIN</v>
      </c>
      <c r="J526" s="57">
        <f t="shared" si="34"/>
        <v>1.08774E-3</v>
      </c>
      <c r="K526" s="57">
        <f t="shared" si="35"/>
        <v>1.576932E-2</v>
      </c>
      <c r="L526" s="40"/>
    </row>
    <row r="527" spans="1:12" x14ac:dyDescent="0.2">
      <c r="A527" t="s">
        <v>333</v>
      </c>
      <c r="B527" t="s">
        <v>185</v>
      </c>
      <c r="C527">
        <v>0</v>
      </c>
      <c r="D527" s="37">
        <v>479050.88</v>
      </c>
      <c r="E527" s="40"/>
      <c r="F527" s="56" t="str">
        <f t="shared" si="32"/>
        <v>2020–21 GUYA</v>
      </c>
      <c r="G527" s="56" t="str">
        <f t="array" ref="G527">A527&amp;" "&amp;SUM(IF(A527=FinyearIm,IF(C527&lt;=QldIm,1,0),0))</f>
        <v>2020–21 223</v>
      </c>
      <c r="H527" s="56" t="str">
        <f t="array" ref="H527">A527&amp;" "&amp;SUM(IF(A527=FinyearIm,IF(D527&lt;=AustraliaIm,1,0),0))</f>
        <v>2020–21 162</v>
      </c>
      <c r="I527" s="56" t="str">
        <f t="shared" si="33"/>
        <v>GUYA</v>
      </c>
      <c r="J527" s="57">
        <f t="shared" si="34"/>
        <v>0</v>
      </c>
      <c r="K527" s="57">
        <f t="shared" si="35"/>
        <v>0.47905088000000001</v>
      </c>
      <c r="L527" s="40"/>
    </row>
    <row r="528" spans="1:12" x14ac:dyDescent="0.2">
      <c r="A528" t="s">
        <v>333</v>
      </c>
      <c r="B528" t="s">
        <v>186</v>
      </c>
      <c r="C528">
        <v>75752.28</v>
      </c>
      <c r="D528">
        <v>2491311.71</v>
      </c>
      <c r="E528" s="40"/>
      <c r="F528" s="56" t="str">
        <f t="shared" si="32"/>
        <v>2020–21 HAIT</v>
      </c>
      <c r="G528" s="56" t="str">
        <f t="array" ref="G528">A528&amp;" "&amp;SUM(IF(A528=FinyearIm,IF(C528&lt;=QldIm,1,0),0))</f>
        <v>2020–21 138</v>
      </c>
      <c r="H528" s="56" t="str">
        <f t="array" ref="H528">A528&amp;" "&amp;SUM(IF(A528=FinyearIm,IF(D528&lt;=AustraliaIm,1,0),0))</f>
        <v>2020–21 131</v>
      </c>
      <c r="I528" s="56" t="str">
        <f t="shared" si="33"/>
        <v>HAIT</v>
      </c>
      <c r="J528" s="57">
        <f t="shared" si="34"/>
        <v>7.5752280000000005E-2</v>
      </c>
      <c r="K528" s="57">
        <f t="shared" si="35"/>
        <v>2.4913117100000002</v>
      </c>
      <c r="L528" s="40"/>
    </row>
    <row r="529" spans="1:11" x14ac:dyDescent="0.2">
      <c r="A529" t="s">
        <v>333</v>
      </c>
      <c r="B529" t="s">
        <v>187</v>
      </c>
      <c r="C529" s="37">
        <v>960768.93</v>
      </c>
      <c r="D529" s="37">
        <v>62022059.359999999</v>
      </c>
      <c r="E529" s="40"/>
      <c r="F529" s="56" t="str">
        <f t="shared" si="32"/>
        <v>2020–21 HDRS</v>
      </c>
      <c r="G529" s="56" t="str">
        <f t="array" ref="G529">A529&amp;" "&amp;SUM(IF(A529=FinyearIm,IF(C529&lt;=QldIm,1,0),0))</f>
        <v>2020–21 99</v>
      </c>
      <c r="H529" s="56" t="str">
        <f t="array" ref="H529">A529&amp;" "&amp;SUM(IF(A529=FinyearIm,IF(D529&lt;=AustraliaIm,1,0),0))</f>
        <v>2020–21 81</v>
      </c>
      <c r="I529" s="56" t="str">
        <f t="shared" si="33"/>
        <v>HDRS</v>
      </c>
      <c r="J529" s="57">
        <f t="shared" si="34"/>
        <v>0.96076893000000008</v>
      </c>
      <c r="K529" s="57">
        <f t="shared" si="35"/>
        <v>62.02205936</v>
      </c>
    </row>
    <row r="530" spans="1:11" x14ac:dyDescent="0.2">
      <c r="A530" t="s">
        <v>333</v>
      </c>
      <c r="B530" t="s">
        <v>188</v>
      </c>
      <c r="C530" s="37">
        <v>93489321.909999996</v>
      </c>
      <c r="D530" s="37">
        <v>767175093.71000099</v>
      </c>
      <c r="E530" s="40"/>
      <c r="F530" s="56" t="str">
        <f t="shared" si="32"/>
        <v>2020–21 HGRY</v>
      </c>
      <c r="G530" s="56" t="str">
        <f t="array" ref="G530">A530&amp;" "&amp;SUM(IF(A530=FinyearIm,IF(C530&lt;=QldIm,1,0),0))</f>
        <v>2020–21 41</v>
      </c>
      <c r="H530" s="56" t="str">
        <f t="array" ref="H530">A530&amp;" "&amp;SUM(IF(A530=FinyearIm,IF(D530&lt;=AustraliaIm,1,0),0))</f>
        <v>2020–21 42</v>
      </c>
      <c r="I530" s="56" t="str">
        <f t="shared" si="33"/>
        <v>HGRY</v>
      </c>
      <c r="J530" s="57">
        <f t="shared" si="34"/>
        <v>93.489321910000001</v>
      </c>
      <c r="K530" s="57">
        <f t="shared" si="35"/>
        <v>767.17509371000097</v>
      </c>
    </row>
    <row r="531" spans="1:11" x14ac:dyDescent="0.2">
      <c r="A531" t="s">
        <v>333</v>
      </c>
      <c r="B531" t="s">
        <v>189</v>
      </c>
      <c r="C531" s="37">
        <v>43359834.689999998</v>
      </c>
      <c r="D531" s="37">
        <v>1130679869.8599999</v>
      </c>
      <c r="E531" s="40"/>
      <c r="F531" s="56" t="str">
        <f t="shared" si="32"/>
        <v>2020–21 HONG</v>
      </c>
      <c r="G531" s="56" t="str">
        <f t="array" ref="G531">A531&amp;" "&amp;SUM(IF(A531=FinyearIm,IF(C531&lt;=QldIm,1,0),0))</f>
        <v>2020–21 49</v>
      </c>
      <c r="H531" s="56" t="str">
        <f t="array" ref="H531">A531&amp;" "&amp;SUM(IF(A531=FinyearIm,IF(D531&lt;=AustraliaIm,1,0),0))</f>
        <v>2020–21 36</v>
      </c>
      <c r="I531" s="56" t="str">
        <f t="shared" si="33"/>
        <v>HONG</v>
      </c>
      <c r="J531" s="57">
        <f t="shared" si="34"/>
        <v>43.35983469</v>
      </c>
      <c r="K531" s="57">
        <f t="shared" si="35"/>
        <v>1130.6798698599998</v>
      </c>
    </row>
    <row r="532" spans="1:11" x14ac:dyDescent="0.2">
      <c r="A532" t="s">
        <v>333</v>
      </c>
      <c r="B532" t="s">
        <v>190</v>
      </c>
      <c r="C532">
        <v>4697152.7</v>
      </c>
      <c r="D532" s="37">
        <v>13821621.470000001</v>
      </c>
      <c r="E532" s="40"/>
      <c r="F532" s="56" t="str">
        <f t="shared" si="32"/>
        <v>2020–21 ICEL</v>
      </c>
      <c r="G532" s="56" t="str">
        <f t="array" ref="G532">A532&amp;" "&amp;SUM(IF(A532=FinyearIm,IF(C532&lt;=QldIm,1,0),0))</f>
        <v>2020–21 77</v>
      </c>
      <c r="H532" s="56" t="str">
        <f t="array" ref="H532">A532&amp;" "&amp;SUM(IF(A532=FinyearIm,IF(D532&lt;=AustraliaIm,1,0),0))</f>
        <v>2020–21 106</v>
      </c>
      <c r="I532" s="56" t="str">
        <f t="shared" si="33"/>
        <v>ICEL</v>
      </c>
      <c r="J532" s="57">
        <f t="shared" si="34"/>
        <v>4.6971527000000002</v>
      </c>
      <c r="K532" s="57">
        <f t="shared" si="35"/>
        <v>13.82162147</v>
      </c>
    </row>
    <row r="533" spans="1:11" x14ac:dyDescent="0.2">
      <c r="A533" t="s">
        <v>333</v>
      </c>
      <c r="B533" t="s">
        <v>191</v>
      </c>
      <c r="C533" s="37">
        <v>781500402.46999705</v>
      </c>
      <c r="D533" s="37">
        <v>4919983810.3600101</v>
      </c>
      <c r="E533" s="40"/>
      <c r="F533" s="56" t="str">
        <f t="shared" si="32"/>
        <v>2020–21 INDO</v>
      </c>
      <c r="G533" s="56" t="str">
        <f t="array" ref="G533">A533&amp;" "&amp;SUM(IF(A533=FinyearIm,IF(C533&lt;=QldIm,1,0),0))</f>
        <v>2020–21 13</v>
      </c>
      <c r="H533" s="56" t="str">
        <f t="array" ref="H533">A533&amp;" "&amp;SUM(IF(A533=FinyearIm,IF(D533&lt;=AustraliaIm,1,0),0))</f>
        <v>2020–21 16</v>
      </c>
      <c r="I533" s="56" t="str">
        <f t="shared" si="33"/>
        <v>INDO</v>
      </c>
      <c r="J533" s="57">
        <f t="shared" si="34"/>
        <v>781.50040246999708</v>
      </c>
      <c r="K533" s="57">
        <f t="shared" si="35"/>
        <v>4919.9838103600105</v>
      </c>
    </row>
    <row r="534" spans="1:11" x14ac:dyDescent="0.2">
      <c r="A534" t="s">
        <v>333</v>
      </c>
      <c r="B534" t="s">
        <v>192</v>
      </c>
      <c r="C534" s="37">
        <v>1028089922.76</v>
      </c>
      <c r="D534" s="37">
        <v>6460843640.6599903</v>
      </c>
      <c r="E534" s="40"/>
      <c r="F534" s="56" t="str">
        <f t="shared" si="32"/>
        <v>2020–21 INIA</v>
      </c>
      <c r="G534" s="56" t="str">
        <f t="array" ref="G534">A534&amp;" "&amp;SUM(IF(A534=FinyearIm,IF(C534&lt;=QldIm,1,0),0))</f>
        <v>2020–21 10</v>
      </c>
      <c r="H534" s="56" t="str">
        <f t="array" ref="H534">A534&amp;" "&amp;SUM(IF(A534=FinyearIm,IF(D534&lt;=AustraliaIm,1,0),0))</f>
        <v>2020–21 13</v>
      </c>
      <c r="I534" s="56" t="str">
        <f t="shared" si="33"/>
        <v>INIA</v>
      </c>
      <c r="J534" s="57">
        <f t="shared" si="34"/>
        <v>1028.08992276</v>
      </c>
      <c r="K534" s="57">
        <f t="shared" si="35"/>
        <v>6460.8436406599903</v>
      </c>
    </row>
    <row r="535" spans="1:11" x14ac:dyDescent="0.2">
      <c r="A535" t="s">
        <v>333</v>
      </c>
      <c r="B535" t="s">
        <v>193</v>
      </c>
      <c r="C535" s="37">
        <v>0</v>
      </c>
      <c r="D535" s="37">
        <v>295867.3</v>
      </c>
      <c r="E535" s="40"/>
      <c r="F535" s="56" t="str">
        <f t="shared" si="32"/>
        <v>2020–21 IRAQ</v>
      </c>
      <c r="G535" s="56" t="str">
        <f t="array" ref="G535">A535&amp;" "&amp;SUM(IF(A535=FinyearIm,IF(C535&lt;=QldIm,1,0),0))</f>
        <v>2020–21 223</v>
      </c>
      <c r="H535" s="56" t="str">
        <f t="array" ref="H535">A535&amp;" "&amp;SUM(IF(A535=FinyearIm,IF(D535&lt;=AustraliaIm,1,0),0))</f>
        <v>2020–21 168</v>
      </c>
      <c r="I535" s="56" t="str">
        <f t="shared" si="33"/>
        <v>IRAQ</v>
      </c>
      <c r="J535" s="57">
        <f t="shared" si="34"/>
        <v>0</v>
      </c>
      <c r="K535" s="57">
        <f t="shared" si="35"/>
        <v>0.2958673</v>
      </c>
    </row>
    <row r="536" spans="1:11" x14ac:dyDescent="0.2">
      <c r="A536" t="s">
        <v>333</v>
      </c>
      <c r="B536" t="s">
        <v>194</v>
      </c>
      <c r="C536" s="37">
        <v>96065862.719999999</v>
      </c>
      <c r="D536" s="37">
        <v>2042569590.8900001</v>
      </c>
      <c r="E536" s="40"/>
      <c r="F536" s="56" t="str">
        <f t="shared" si="32"/>
        <v>2020–21 IRE</v>
      </c>
      <c r="G536" s="56" t="str">
        <f t="array" ref="G536">A536&amp;" "&amp;SUM(IF(A536=FinyearIm,IF(C536&lt;=QldIm,1,0),0))</f>
        <v>2020–21 40</v>
      </c>
      <c r="H536" s="56" t="str">
        <f t="array" ref="H536">A536&amp;" "&amp;SUM(IF(A536=FinyearIm,IF(D536&lt;=AustraliaIm,1,0),0))</f>
        <v>2020–21 25</v>
      </c>
      <c r="I536" s="56" t="str">
        <f t="shared" si="33"/>
        <v>IRE</v>
      </c>
      <c r="J536" s="57">
        <f t="shared" si="34"/>
        <v>96.065862719999998</v>
      </c>
      <c r="K536" s="57">
        <f t="shared" si="35"/>
        <v>2042.5695908900002</v>
      </c>
    </row>
    <row r="537" spans="1:11" x14ac:dyDescent="0.2">
      <c r="A537" t="s">
        <v>333</v>
      </c>
      <c r="B537" t="s">
        <v>195</v>
      </c>
      <c r="C537">
        <v>106062460.02</v>
      </c>
      <c r="D537" s="37">
        <v>814340925.42999995</v>
      </c>
      <c r="E537" s="40"/>
      <c r="F537" s="56" t="str">
        <f t="shared" si="32"/>
        <v>2020–21 ISRA</v>
      </c>
      <c r="G537" s="56" t="str">
        <f t="array" ref="G537">A537&amp;" "&amp;SUM(IF(A537=FinyearIm,IF(C537&lt;=QldIm,1,0),0))</f>
        <v>2020–21 38</v>
      </c>
      <c r="H537" s="56" t="str">
        <f t="array" ref="H537">A537&amp;" "&amp;SUM(IF(A537=FinyearIm,IF(D537&lt;=AustraliaIm,1,0),0))</f>
        <v>2020–21 40</v>
      </c>
      <c r="I537" s="56" t="str">
        <f t="shared" si="33"/>
        <v>ISRA</v>
      </c>
      <c r="J537" s="57">
        <f t="shared" si="34"/>
        <v>106.06246001999999</v>
      </c>
      <c r="K537" s="57">
        <f t="shared" si="35"/>
        <v>814.34092542999997</v>
      </c>
    </row>
    <row r="538" spans="1:11" x14ac:dyDescent="0.2">
      <c r="A538" t="s">
        <v>333</v>
      </c>
      <c r="B538" t="s">
        <v>196</v>
      </c>
      <c r="C538" s="37">
        <v>768390551.54999995</v>
      </c>
      <c r="D538" s="37">
        <v>7363873483.4499798</v>
      </c>
      <c r="E538" s="40"/>
      <c r="F538" s="56" t="str">
        <f t="shared" si="32"/>
        <v>2020–21 ITAL</v>
      </c>
      <c r="G538" s="56" t="str">
        <f t="array" ref="G538">A538&amp;" "&amp;SUM(IF(A538=FinyearIm,IF(C538&lt;=QldIm,1,0),0))</f>
        <v>2020–21 14</v>
      </c>
      <c r="H538" s="56" t="str">
        <f t="array" ref="H538">A538&amp;" "&amp;SUM(IF(A538=FinyearIm,IF(D538&lt;=AustraliaIm,1,0),0))</f>
        <v>2020–21 10</v>
      </c>
      <c r="I538" s="56" t="str">
        <f t="shared" si="33"/>
        <v>ITAL</v>
      </c>
      <c r="J538" s="57">
        <f t="shared" si="34"/>
        <v>768.39055154999994</v>
      </c>
      <c r="K538" s="57">
        <f t="shared" si="35"/>
        <v>7363.8734834499801</v>
      </c>
    </row>
    <row r="539" spans="1:11" x14ac:dyDescent="0.2">
      <c r="A539" t="s">
        <v>333</v>
      </c>
      <c r="B539" t="s">
        <v>197</v>
      </c>
      <c r="C539" s="37">
        <v>123240.99</v>
      </c>
      <c r="D539" s="37">
        <v>385755116.05000001</v>
      </c>
      <c r="E539" s="40"/>
      <c r="F539" s="56" t="str">
        <f t="shared" si="32"/>
        <v>2020–21 IVOR</v>
      </c>
      <c r="G539" s="56" t="str">
        <f t="array" ref="G539">A539&amp;" "&amp;SUM(IF(A539=FinyearIm,IF(C539&lt;=QldIm,1,0),0))</f>
        <v>2020–21 129</v>
      </c>
      <c r="H539" s="56" t="str">
        <f t="array" ref="H539">A539&amp;" "&amp;SUM(IF(A539=FinyearIm,IF(D539&lt;=AustraliaIm,1,0),0))</f>
        <v>2020–21 48</v>
      </c>
      <c r="I539" s="56" t="str">
        <f t="shared" si="33"/>
        <v>IVOR</v>
      </c>
      <c r="J539" s="57">
        <f t="shared" si="34"/>
        <v>0.12324099000000001</v>
      </c>
      <c r="K539" s="57">
        <f t="shared" si="35"/>
        <v>385.75511605000003</v>
      </c>
    </row>
    <row r="540" spans="1:11" x14ac:dyDescent="0.2">
      <c r="A540" t="s">
        <v>333</v>
      </c>
      <c r="B540" t="s">
        <v>198</v>
      </c>
      <c r="C540" s="37">
        <v>4413290834.8699903</v>
      </c>
      <c r="D540" s="37">
        <v>19303379389.139999</v>
      </c>
      <c r="E540" s="40"/>
      <c r="F540" s="56" t="str">
        <f t="shared" si="32"/>
        <v>2020–21 JAP</v>
      </c>
      <c r="G540" s="56" t="str">
        <f t="array" ref="G540">A540&amp;" "&amp;SUM(IF(A540=FinyearIm,IF(C540&lt;=QldIm,1,0),0))</f>
        <v>2020–21 3</v>
      </c>
      <c r="H540" s="56" t="str">
        <f t="array" ref="H540">A540&amp;" "&amp;SUM(IF(A540=FinyearIm,IF(D540&lt;=AustraliaIm,1,0),0))</f>
        <v>2020–21 3</v>
      </c>
      <c r="I540" s="56" t="str">
        <f t="shared" si="33"/>
        <v>JAP</v>
      </c>
      <c r="J540" s="57">
        <f t="shared" si="34"/>
        <v>4413.2908348699902</v>
      </c>
      <c r="K540" s="57">
        <f t="shared" si="35"/>
        <v>19303.379389139998</v>
      </c>
    </row>
    <row r="541" spans="1:11" x14ac:dyDescent="0.2">
      <c r="A541" t="s">
        <v>333</v>
      </c>
      <c r="B541" t="s">
        <v>199</v>
      </c>
      <c r="C541">
        <v>47041.75</v>
      </c>
      <c r="D541" s="37">
        <v>1810857.4</v>
      </c>
      <c r="E541" s="40"/>
      <c r="F541" s="56" t="str">
        <f t="shared" si="32"/>
        <v>2020–21 JMCA</v>
      </c>
      <c r="G541" s="56" t="str">
        <f t="array" ref="G541">A541&amp;" "&amp;SUM(IF(A541=FinyearIm,IF(C541&lt;=QldIm,1,0),0))</f>
        <v>2020–21 145</v>
      </c>
      <c r="H541" s="56" t="str">
        <f t="array" ref="H541">A541&amp;" "&amp;SUM(IF(A541=FinyearIm,IF(D541&lt;=AustraliaIm,1,0),0))</f>
        <v>2020–21 137</v>
      </c>
      <c r="I541" s="56" t="str">
        <f t="shared" si="33"/>
        <v>JMCA</v>
      </c>
      <c r="J541" s="57">
        <f t="shared" si="34"/>
        <v>4.704175E-2</v>
      </c>
      <c r="K541" s="57">
        <f t="shared" si="35"/>
        <v>1.8108574</v>
      </c>
    </row>
    <row r="542" spans="1:11" x14ac:dyDescent="0.2">
      <c r="A542" t="s">
        <v>333</v>
      </c>
      <c r="B542" t="s">
        <v>200</v>
      </c>
      <c r="C542" s="37">
        <v>2183082.81</v>
      </c>
      <c r="D542" s="37">
        <v>42375677.960000001</v>
      </c>
      <c r="E542" s="40"/>
      <c r="F542" s="56" t="str">
        <f t="shared" si="32"/>
        <v>2020–21 JORD</v>
      </c>
      <c r="G542" s="56" t="str">
        <f t="array" ref="G542">A542&amp;" "&amp;SUM(IF(A542=FinyearIm,IF(C542&lt;=QldIm,1,0),0))</f>
        <v>2020–21 85</v>
      </c>
      <c r="H542" s="56" t="str">
        <f t="array" ref="H542">A542&amp;" "&amp;SUM(IF(A542=FinyearIm,IF(D542&lt;=AustraliaIm,1,0),0))</f>
        <v>2020–21 89</v>
      </c>
      <c r="I542" s="56" t="str">
        <f t="shared" si="33"/>
        <v>JORD</v>
      </c>
      <c r="J542" s="57">
        <f t="shared" si="34"/>
        <v>2.1830828100000002</v>
      </c>
      <c r="K542" s="57">
        <f t="shared" si="35"/>
        <v>42.375677960000004</v>
      </c>
    </row>
    <row r="543" spans="1:11" x14ac:dyDescent="0.2">
      <c r="A543" t="s">
        <v>333</v>
      </c>
      <c r="B543" t="s">
        <v>201</v>
      </c>
      <c r="C543" s="37">
        <v>388912.83</v>
      </c>
      <c r="D543" s="37">
        <v>3994763.35</v>
      </c>
      <c r="E543" s="40"/>
      <c r="F543" s="56" t="str">
        <f t="shared" si="32"/>
        <v>2020–21 KAZA</v>
      </c>
      <c r="G543" s="56" t="str">
        <f t="array" ref="G543">A543&amp;" "&amp;SUM(IF(A543=FinyearIm,IF(C543&lt;=QldIm,1,0),0))</f>
        <v>2020–21 113</v>
      </c>
      <c r="H543" s="56" t="str">
        <f t="array" ref="H543">A543&amp;" "&amp;SUM(IF(A543=FinyearIm,IF(D543&lt;=AustraliaIm,1,0),0))</f>
        <v>2020–21 125</v>
      </c>
      <c r="I543" s="56" t="str">
        <f t="shared" si="33"/>
        <v>KAZA</v>
      </c>
      <c r="J543" s="57">
        <f t="shared" si="34"/>
        <v>0.38891283000000004</v>
      </c>
      <c r="K543" s="57">
        <f t="shared" si="35"/>
        <v>3.9947633499999999</v>
      </c>
    </row>
    <row r="544" spans="1:11" x14ac:dyDescent="0.2">
      <c r="A544" t="s">
        <v>333</v>
      </c>
      <c r="B544" t="s">
        <v>202</v>
      </c>
      <c r="C544" s="37">
        <v>1868951.84</v>
      </c>
      <c r="D544" s="37">
        <v>37765596.030000001</v>
      </c>
      <c r="E544" s="40"/>
      <c r="F544" s="56" t="str">
        <f t="shared" si="32"/>
        <v>2020–21 KENY</v>
      </c>
      <c r="G544" s="56" t="str">
        <f t="array" ref="G544">A544&amp;" "&amp;SUM(IF(A544=FinyearIm,IF(C544&lt;=QldIm,1,0),0))</f>
        <v>2020–21 90</v>
      </c>
      <c r="H544" s="56" t="str">
        <f t="array" ref="H544">A544&amp;" "&amp;SUM(IF(A544=FinyearIm,IF(D544&lt;=AustraliaIm,1,0),0))</f>
        <v>2020–21 91</v>
      </c>
      <c r="I544" s="56" t="str">
        <f t="shared" si="33"/>
        <v>KENY</v>
      </c>
      <c r="J544" s="57">
        <f t="shared" si="34"/>
        <v>1.86895184</v>
      </c>
      <c r="K544" s="57">
        <f t="shared" si="35"/>
        <v>37.765596030000005</v>
      </c>
    </row>
    <row r="545" spans="1:11" x14ac:dyDescent="0.2">
      <c r="A545" t="s">
        <v>333</v>
      </c>
      <c r="B545" t="s">
        <v>204</v>
      </c>
      <c r="C545" s="37">
        <v>1619.94</v>
      </c>
      <c r="D545" s="37">
        <v>560982.57999999996</v>
      </c>
      <c r="E545" s="40"/>
      <c r="F545" s="56" t="str">
        <f t="shared" si="32"/>
        <v>2020–21 KUWA</v>
      </c>
      <c r="G545" s="56" t="str">
        <f t="array" ref="G545">A545&amp;" "&amp;SUM(IF(A545=FinyearIm,IF(C545&lt;=QldIm,1,0),0))</f>
        <v>2020–21 177</v>
      </c>
      <c r="H545" s="56" t="str">
        <f t="array" ref="H545">A545&amp;" "&amp;SUM(IF(A545=FinyearIm,IF(D545&lt;=AustraliaIm,1,0),0))</f>
        <v>2020–21 155</v>
      </c>
      <c r="I545" s="56" t="str">
        <f t="shared" si="33"/>
        <v>KUWA</v>
      </c>
      <c r="J545" s="57">
        <f t="shared" si="34"/>
        <v>1.6199400000000001E-3</v>
      </c>
      <c r="K545" s="57">
        <f t="shared" si="35"/>
        <v>0.56098258000000001</v>
      </c>
    </row>
    <row r="546" spans="1:11" x14ac:dyDescent="0.2">
      <c r="A546" t="s">
        <v>333</v>
      </c>
      <c r="B546" t="s">
        <v>205</v>
      </c>
      <c r="C546" s="37">
        <v>3548.49</v>
      </c>
      <c r="D546" s="37">
        <v>68174.539999999994</v>
      </c>
      <c r="E546" s="40"/>
      <c r="F546" s="56" t="str">
        <f t="shared" si="32"/>
        <v>2020–21 KYRG</v>
      </c>
      <c r="G546" s="56" t="str">
        <f t="array" ref="G546">A546&amp;" "&amp;SUM(IF(A546=FinyearIm,IF(C546&lt;=QldIm,1,0),0))</f>
        <v>2020–21 169</v>
      </c>
      <c r="H546" s="56" t="str">
        <f t="array" ref="H546">A546&amp;" "&amp;SUM(IF(A546=FinyearIm,IF(D546&lt;=AustraliaIm,1,0),0))</f>
        <v>2020–21 196</v>
      </c>
      <c r="I546" s="56" t="str">
        <f t="shared" si="33"/>
        <v>KYRG</v>
      </c>
      <c r="J546" s="57">
        <f t="shared" si="34"/>
        <v>3.5484899999999996E-3</v>
      </c>
      <c r="K546" s="57">
        <f t="shared" si="35"/>
        <v>6.8174539999999992E-2</v>
      </c>
    </row>
    <row r="547" spans="1:11" x14ac:dyDescent="0.2">
      <c r="A547" t="s">
        <v>333</v>
      </c>
      <c r="B547" t="s">
        <v>206</v>
      </c>
      <c r="C547" s="37">
        <v>1345101.22</v>
      </c>
      <c r="D547" s="37">
        <v>342850510.68000001</v>
      </c>
      <c r="E547" s="40"/>
      <c r="F547" s="56" t="str">
        <f t="shared" si="32"/>
        <v>2020–21 LAOS</v>
      </c>
      <c r="G547" s="56" t="str">
        <f t="array" ref="G547">A547&amp;" "&amp;SUM(IF(A547=FinyearIm,IF(C547&lt;=QldIm,1,0),0))</f>
        <v>2020–21 93</v>
      </c>
      <c r="H547" s="56" t="str">
        <f t="array" ref="H547">A547&amp;" "&amp;SUM(IF(A547=FinyearIm,IF(D547&lt;=AustraliaIm,1,0),0))</f>
        <v>2020–21 56</v>
      </c>
      <c r="I547" s="56" t="str">
        <f t="shared" si="33"/>
        <v>LAOS</v>
      </c>
      <c r="J547" s="57">
        <f t="shared" si="34"/>
        <v>1.3451012199999999</v>
      </c>
      <c r="K547" s="57">
        <f t="shared" si="35"/>
        <v>342.85051068000001</v>
      </c>
    </row>
    <row r="548" spans="1:11" x14ac:dyDescent="0.2">
      <c r="A548" t="s">
        <v>333</v>
      </c>
      <c r="B548" t="s">
        <v>207</v>
      </c>
      <c r="C548" s="37">
        <v>3584884.26</v>
      </c>
      <c r="D548" s="37">
        <v>47816225.219999999</v>
      </c>
      <c r="E548" s="40"/>
      <c r="F548" s="56" t="str">
        <f t="shared" si="32"/>
        <v>2020–21 LATV</v>
      </c>
      <c r="G548" s="56" t="str">
        <f t="array" ref="G548">A548&amp;" "&amp;SUM(IF(A548=FinyearIm,IF(C548&lt;=QldIm,1,0),0))</f>
        <v>2020–21 81</v>
      </c>
      <c r="H548" s="56" t="str">
        <f t="array" ref="H548">A548&amp;" "&amp;SUM(IF(A548=FinyearIm,IF(D548&lt;=AustraliaIm,1,0),0))</f>
        <v>2020–21 85</v>
      </c>
      <c r="I548" s="56" t="str">
        <f t="shared" si="33"/>
        <v>LATV</v>
      </c>
      <c r="J548" s="57">
        <f t="shared" si="34"/>
        <v>3.5848842599999999</v>
      </c>
      <c r="K548" s="57">
        <f t="shared" si="35"/>
        <v>47.81622522</v>
      </c>
    </row>
    <row r="549" spans="1:11" x14ac:dyDescent="0.2">
      <c r="A549" t="s">
        <v>333</v>
      </c>
      <c r="B549" t="s">
        <v>208</v>
      </c>
      <c r="C549" s="37">
        <v>79405154.590000004</v>
      </c>
      <c r="D549" s="37">
        <v>197165053.13</v>
      </c>
      <c r="E549" s="40"/>
      <c r="F549" s="56" t="str">
        <f t="shared" si="32"/>
        <v>2020–21 LBYA</v>
      </c>
      <c r="G549" s="56" t="str">
        <f t="array" ref="G549">A549&amp;" "&amp;SUM(IF(A549=FinyearIm,IF(C549&lt;=QldIm,1,0),0))</f>
        <v>2020–21 44</v>
      </c>
      <c r="H549" s="56" t="str">
        <f t="array" ref="H549">A549&amp;" "&amp;SUM(IF(A549=FinyearIm,IF(D549&lt;=AustraliaIm,1,0),0))</f>
        <v>2020–21 64</v>
      </c>
      <c r="I549" s="56" t="str">
        <f t="shared" si="33"/>
        <v>LBYA</v>
      </c>
      <c r="J549" s="57">
        <f t="shared" si="34"/>
        <v>79.405154590000009</v>
      </c>
      <c r="K549" s="57">
        <f t="shared" si="35"/>
        <v>197.16505312999999</v>
      </c>
    </row>
    <row r="550" spans="1:11" x14ac:dyDescent="0.2">
      <c r="A550" t="s">
        <v>333</v>
      </c>
      <c r="B550" t="s">
        <v>209</v>
      </c>
      <c r="C550" s="37">
        <v>246164.36</v>
      </c>
      <c r="D550" s="37">
        <v>22746983.780000001</v>
      </c>
      <c r="E550" s="40"/>
      <c r="F550" s="56" t="str">
        <f t="shared" si="32"/>
        <v>2020–21 LEBA</v>
      </c>
      <c r="G550" s="56" t="str">
        <f t="array" ref="G550">A550&amp;" "&amp;SUM(IF(A550=FinyearIm,IF(C550&lt;=QldIm,1,0),0))</f>
        <v>2020–21 122</v>
      </c>
      <c r="H550" s="56" t="str">
        <f t="array" ref="H550">A550&amp;" "&amp;SUM(IF(A550=FinyearIm,IF(D550&lt;=AustraliaIm,1,0),0))</f>
        <v>2020–21 98</v>
      </c>
      <c r="I550" s="56" t="str">
        <f t="shared" si="33"/>
        <v>LEBA</v>
      </c>
      <c r="J550" s="57">
        <f t="shared" si="34"/>
        <v>0.24616436</v>
      </c>
      <c r="K550" s="57">
        <f t="shared" si="35"/>
        <v>22.746983780000001</v>
      </c>
    </row>
    <row r="551" spans="1:11" x14ac:dyDescent="0.2">
      <c r="A551" t="s">
        <v>333</v>
      </c>
      <c r="B551" t="s">
        <v>210</v>
      </c>
      <c r="C551" s="37">
        <v>4130.24</v>
      </c>
      <c r="D551" s="37">
        <v>924515</v>
      </c>
      <c r="E551" s="40"/>
      <c r="F551" s="56" t="str">
        <f t="shared" si="32"/>
        <v>2020–21 LESO</v>
      </c>
      <c r="G551" s="56" t="str">
        <f t="array" ref="G551">A551&amp;" "&amp;SUM(IF(A551=FinyearIm,IF(C551&lt;=QldIm,1,0),0))</f>
        <v>2020–21 166</v>
      </c>
      <c r="H551" s="56" t="str">
        <f t="array" ref="H551">A551&amp;" "&amp;SUM(IF(A551=FinyearIm,IF(D551&lt;=AustraliaIm,1,0),0))</f>
        <v>2020–21 150</v>
      </c>
      <c r="I551" s="56" t="str">
        <f t="shared" si="33"/>
        <v>LESO</v>
      </c>
      <c r="J551" s="57">
        <f t="shared" si="34"/>
        <v>4.1302399999999994E-3</v>
      </c>
      <c r="K551" s="57">
        <f t="shared" si="35"/>
        <v>0.92451499999999998</v>
      </c>
    </row>
    <row r="552" spans="1:11" x14ac:dyDescent="0.2">
      <c r="A552" t="s">
        <v>333</v>
      </c>
      <c r="B552" t="s">
        <v>212</v>
      </c>
      <c r="C552" s="37">
        <v>21123305.850000001</v>
      </c>
      <c r="D552" s="37">
        <v>163578387.69</v>
      </c>
      <c r="E552" s="40"/>
      <c r="F552" s="56" t="str">
        <f t="shared" si="32"/>
        <v>2020–21 LITH</v>
      </c>
      <c r="G552" s="56" t="str">
        <f t="array" ref="G552">A552&amp;" "&amp;SUM(IF(A552=FinyearIm,IF(C552&lt;=QldIm,1,0),0))</f>
        <v>2020–21 57</v>
      </c>
      <c r="H552" s="56" t="str">
        <f t="array" ref="H552">A552&amp;" "&amp;SUM(IF(A552=FinyearIm,IF(D552&lt;=AustraliaIm,1,0),0))</f>
        <v>2020–21 69</v>
      </c>
      <c r="I552" s="56" t="str">
        <f t="shared" si="33"/>
        <v>LITH</v>
      </c>
      <c r="J552" s="57">
        <f t="shared" si="34"/>
        <v>21.123305850000001</v>
      </c>
      <c r="K552" s="57">
        <f t="shared" si="35"/>
        <v>163.57838769</v>
      </c>
    </row>
    <row r="553" spans="1:11" x14ac:dyDescent="0.2">
      <c r="A553" t="s">
        <v>333</v>
      </c>
      <c r="B553" t="s">
        <v>213</v>
      </c>
      <c r="C553" s="37">
        <v>3469356.93</v>
      </c>
      <c r="D553" s="37">
        <v>28658230.16</v>
      </c>
      <c r="E553" s="40"/>
      <c r="F553" s="56" t="str">
        <f t="shared" si="32"/>
        <v>2020–21 LUX</v>
      </c>
      <c r="G553" s="56" t="str">
        <f t="array" ref="G553">A553&amp;" "&amp;SUM(IF(A553=FinyearIm,IF(C553&lt;=QldIm,1,0),0))</f>
        <v>2020–21 82</v>
      </c>
      <c r="H553" s="56" t="str">
        <f t="array" ref="H553">A553&amp;" "&amp;SUM(IF(A553=FinyearIm,IF(D553&lt;=AustraliaIm,1,0),0))</f>
        <v>2020–21 95</v>
      </c>
      <c r="I553" s="56" t="str">
        <f t="shared" si="33"/>
        <v>LUX</v>
      </c>
      <c r="J553" s="57">
        <f t="shared" si="34"/>
        <v>3.46935693</v>
      </c>
      <c r="K553" s="57">
        <f t="shared" si="35"/>
        <v>28.658230159999999</v>
      </c>
    </row>
    <row r="554" spans="1:11" x14ac:dyDescent="0.2">
      <c r="A554" t="s">
        <v>333</v>
      </c>
      <c r="B554" t="s">
        <v>214</v>
      </c>
      <c r="C554">
        <v>1870981.31</v>
      </c>
      <c r="D554" s="37">
        <v>46455035.5</v>
      </c>
      <c r="E554" s="40"/>
      <c r="F554" s="56" t="str">
        <f t="shared" si="32"/>
        <v>2020–21 MACA</v>
      </c>
      <c r="G554" s="56" t="str">
        <f t="array" ref="G554">A554&amp;" "&amp;SUM(IF(A554=FinyearIm,IF(C554&lt;=QldIm,1,0),0))</f>
        <v>2020–21 89</v>
      </c>
      <c r="H554" s="56" t="str">
        <f t="array" ref="H554">A554&amp;" "&amp;SUM(IF(A554=FinyearIm,IF(D554&lt;=AustraliaIm,1,0),0))</f>
        <v>2020–21 86</v>
      </c>
      <c r="I554" s="56" t="str">
        <f t="shared" si="33"/>
        <v>MACA</v>
      </c>
      <c r="J554" s="57">
        <f t="shared" si="34"/>
        <v>1.8709813100000001</v>
      </c>
      <c r="K554" s="57">
        <f t="shared" si="35"/>
        <v>46.455035500000001</v>
      </c>
    </row>
    <row r="555" spans="1:11" x14ac:dyDescent="0.2">
      <c r="A555" t="s">
        <v>333</v>
      </c>
      <c r="B555" t="s">
        <v>215</v>
      </c>
      <c r="C555" s="37">
        <v>99889.01</v>
      </c>
      <c r="D555" s="37">
        <v>416094150.74000001</v>
      </c>
      <c r="E555" s="40"/>
      <c r="F555" s="56" t="str">
        <f t="shared" si="32"/>
        <v>2020–21 MALI</v>
      </c>
      <c r="G555" s="56" t="str">
        <f t="array" ref="G555">A555&amp;" "&amp;SUM(IF(A555=FinyearIm,IF(C555&lt;=QldIm,1,0),0))</f>
        <v>2020–21 133</v>
      </c>
      <c r="H555" s="56" t="str">
        <f t="array" ref="H555">A555&amp;" "&amp;SUM(IF(A555=FinyearIm,IF(D555&lt;=AustraliaIm,1,0),0))</f>
        <v>2020–21 47</v>
      </c>
      <c r="I555" s="56" t="str">
        <f t="shared" si="33"/>
        <v>MALI</v>
      </c>
      <c r="J555" s="57">
        <f t="shared" si="34"/>
        <v>9.988901E-2</v>
      </c>
      <c r="K555" s="57">
        <f t="shared" si="35"/>
        <v>416.09415074000003</v>
      </c>
    </row>
    <row r="556" spans="1:11" x14ac:dyDescent="0.2">
      <c r="A556" t="s">
        <v>333</v>
      </c>
      <c r="B556" t="s">
        <v>217</v>
      </c>
      <c r="C556" s="37">
        <v>9857219.9900000002</v>
      </c>
      <c r="D556" s="37">
        <v>20003209.100000001</v>
      </c>
      <c r="E556" s="40"/>
      <c r="F556" s="56" t="str">
        <f t="shared" si="32"/>
        <v>2020–21 MASY</v>
      </c>
      <c r="G556" s="56" t="str">
        <f t="array" ref="G556">A556&amp;" "&amp;SUM(IF(A556=FinyearIm,IF(C556&lt;=QldIm,1,0),0))</f>
        <v>2020–21 65</v>
      </c>
      <c r="H556" s="56" t="str">
        <f t="array" ref="H556">A556&amp;" "&amp;SUM(IF(A556=FinyearIm,IF(D556&lt;=AustraliaIm,1,0),0))</f>
        <v>2020–21 100</v>
      </c>
      <c r="I556" s="56" t="str">
        <f t="shared" si="33"/>
        <v>MASY</v>
      </c>
      <c r="J556" s="57">
        <f t="shared" si="34"/>
        <v>9.8572199900000008</v>
      </c>
      <c r="K556" s="57">
        <f t="shared" si="35"/>
        <v>20.003209100000003</v>
      </c>
    </row>
    <row r="557" spans="1:11" x14ac:dyDescent="0.2">
      <c r="A557" t="s">
        <v>333</v>
      </c>
      <c r="B557" t="s">
        <v>218</v>
      </c>
      <c r="C557" s="37">
        <v>121463.34</v>
      </c>
      <c r="D557" s="37">
        <v>12431572.83</v>
      </c>
      <c r="E557" s="40"/>
      <c r="F557" s="56" t="str">
        <f t="shared" si="32"/>
        <v>2020–21 MAUS</v>
      </c>
      <c r="G557" s="56" t="str">
        <f t="array" ref="G557">A557&amp;" "&amp;SUM(IF(A557=FinyearIm,IF(C557&lt;=QldIm,1,0),0))</f>
        <v>2020–21 130</v>
      </c>
      <c r="H557" s="56" t="str">
        <f t="array" ref="H557">A557&amp;" "&amp;SUM(IF(A557=FinyearIm,IF(D557&lt;=AustraliaIm,1,0),0))</f>
        <v>2020–21 110</v>
      </c>
      <c r="I557" s="56" t="str">
        <f t="shared" si="33"/>
        <v>MAUS</v>
      </c>
      <c r="J557" s="57">
        <f t="shared" si="34"/>
        <v>0.12146334</v>
      </c>
      <c r="K557" s="57">
        <f t="shared" si="35"/>
        <v>12.43157283</v>
      </c>
    </row>
    <row r="558" spans="1:11" x14ac:dyDescent="0.2">
      <c r="A558" t="s">
        <v>333</v>
      </c>
      <c r="B558" t="s">
        <v>219</v>
      </c>
      <c r="C558" s="37">
        <v>52418.64</v>
      </c>
      <c r="D558" s="37">
        <v>2413830.6</v>
      </c>
      <c r="E558" s="40"/>
      <c r="F558" s="56" t="str">
        <f t="shared" si="32"/>
        <v>2020–21 MDOV</v>
      </c>
      <c r="G558" s="56" t="str">
        <f t="array" ref="G558">A558&amp;" "&amp;SUM(IF(A558=FinyearIm,IF(C558&lt;=QldIm,1,0),0))</f>
        <v>2020–21 143</v>
      </c>
      <c r="H558" s="56" t="str">
        <f t="array" ref="H558">A558&amp;" "&amp;SUM(IF(A558=FinyearIm,IF(D558&lt;=AustraliaIm,1,0),0))</f>
        <v>2020–21 132</v>
      </c>
      <c r="I558" s="56" t="str">
        <f t="shared" si="33"/>
        <v>MDOV</v>
      </c>
      <c r="J558" s="57">
        <f t="shared" si="34"/>
        <v>5.2418640000000002E-2</v>
      </c>
      <c r="K558" s="57">
        <f t="shared" si="35"/>
        <v>2.4138306000000003</v>
      </c>
    </row>
    <row r="559" spans="1:11" x14ac:dyDescent="0.2">
      <c r="A559" t="s">
        <v>333</v>
      </c>
      <c r="B559" t="s">
        <v>220</v>
      </c>
      <c r="C559" s="37">
        <v>335338579.62000197</v>
      </c>
      <c r="D559" s="37">
        <v>3135385992.9299898</v>
      </c>
      <c r="E559" s="40"/>
      <c r="F559" s="56" t="str">
        <f t="shared" si="32"/>
        <v>2020–21 MEXI</v>
      </c>
      <c r="G559" s="56" t="str">
        <f t="array" ref="G559">A559&amp;" "&amp;SUM(IF(A559=FinyearIm,IF(C559&lt;=QldIm,1,0),0))</f>
        <v>2020–21 23</v>
      </c>
      <c r="H559" s="56" t="str">
        <f t="array" ref="H559">A559&amp;" "&amp;SUM(IF(A559=FinyearIm,IF(D559&lt;=AustraliaIm,1,0),0))</f>
        <v>2020–21 18</v>
      </c>
      <c r="I559" s="56" t="str">
        <f t="shared" si="33"/>
        <v>MEXI</v>
      </c>
      <c r="J559" s="57">
        <f t="shared" si="34"/>
        <v>335.33857962000195</v>
      </c>
      <c r="K559" s="57">
        <f t="shared" si="35"/>
        <v>3135.3859929299897</v>
      </c>
    </row>
    <row r="560" spans="1:11" x14ac:dyDescent="0.2">
      <c r="A560" t="s">
        <v>333</v>
      </c>
      <c r="B560" t="s">
        <v>221</v>
      </c>
      <c r="C560" s="37">
        <v>3530.86</v>
      </c>
      <c r="D560" s="37">
        <v>24628.41</v>
      </c>
      <c r="E560" s="40"/>
      <c r="F560" s="56" t="str">
        <f t="shared" si="32"/>
        <v>2020–21 MICR</v>
      </c>
      <c r="G560" s="56" t="str">
        <f t="array" ref="G560">A560&amp;" "&amp;SUM(IF(A560=FinyearIm,IF(C560&lt;=QldIm,1,0),0))</f>
        <v>2020–21 170</v>
      </c>
      <c r="H560" s="56" t="str">
        <f t="array" ref="H560">A560&amp;" "&amp;SUM(IF(A560=FinyearIm,IF(D560&lt;=AustraliaIm,1,0),0))</f>
        <v>2020–21 206</v>
      </c>
      <c r="I560" s="56" t="str">
        <f t="shared" si="33"/>
        <v>MICR</v>
      </c>
      <c r="J560" s="57">
        <f t="shared" si="34"/>
        <v>3.5308600000000002E-3</v>
      </c>
      <c r="K560" s="57">
        <f t="shared" si="35"/>
        <v>2.462841E-2</v>
      </c>
    </row>
    <row r="561" spans="1:11" x14ac:dyDescent="0.2">
      <c r="A561" t="s">
        <v>333</v>
      </c>
      <c r="B561" t="s">
        <v>222</v>
      </c>
      <c r="C561" s="37">
        <v>2832835620.3699999</v>
      </c>
      <c r="D561" s="37">
        <v>11793144952.15</v>
      </c>
      <c r="E561" s="40"/>
      <c r="F561" s="56" t="str">
        <f t="shared" si="32"/>
        <v>2020–21 MLAY</v>
      </c>
      <c r="G561" s="56" t="str">
        <f t="array" ref="G561">A561&amp;" "&amp;SUM(IF(A561=FinyearIm,IF(C561&lt;=QldIm,1,0),0))</f>
        <v>2020–21 5</v>
      </c>
      <c r="H561" s="56" t="str">
        <f t="array" ref="H561">A561&amp;" "&amp;SUM(IF(A561=FinyearIm,IF(D561&lt;=AustraliaIm,1,0),0))</f>
        <v>2020–21 6</v>
      </c>
      <c r="I561" s="56" t="str">
        <f t="shared" si="33"/>
        <v>MLAY</v>
      </c>
      <c r="J561" s="57">
        <f t="shared" si="34"/>
        <v>2832.83562037</v>
      </c>
      <c r="K561" s="57">
        <f t="shared" si="35"/>
        <v>11793.14495215</v>
      </c>
    </row>
    <row r="562" spans="1:11" x14ac:dyDescent="0.2">
      <c r="A562" t="s">
        <v>333</v>
      </c>
      <c r="B562" t="s">
        <v>223</v>
      </c>
      <c r="C562" s="37">
        <v>288242.82</v>
      </c>
      <c r="D562" s="37">
        <v>1489883.01</v>
      </c>
      <c r="E562" s="40"/>
      <c r="F562" s="56" t="str">
        <f t="shared" si="32"/>
        <v>2020–21 MLDV</v>
      </c>
      <c r="G562" s="56" t="str">
        <f t="array" ref="G562">A562&amp;" "&amp;SUM(IF(A562=FinyearIm,IF(C562&lt;=QldIm,1,0),0))</f>
        <v>2020–21 120</v>
      </c>
      <c r="H562" s="56" t="str">
        <f t="array" ref="H562">A562&amp;" "&amp;SUM(IF(A562=FinyearIm,IF(D562&lt;=AustraliaIm,1,0),0))</f>
        <v>2020–21 144</v>
      </c>
      <c r="I562" s="56" t="str">
        <f t="shared" si="33"/>
        <v>MLDV</v>
      </c>
      <c r="J562" s="57">
        <f t="shared" si="34"/>
        <v>0.28824282000000001</v>
      </c>
      <c r="K562" s="57">
        <f t="shared" si="35"/>
        <v>1.48988301</v>
      </c>
    </row>
    <row r="563" spans="1:11" x14ac:dyDescent="0.2">
      <c r="A563" t="s">
        <v>333</v>
      </c>
      <c r="B563" t="s">
        <v>224</v>
      </c>
      <c r="C563" s="37">
        <v>1190595.81</v>
      </c>
      <c r="D563" s="37">
        <v>25835032.25</v>
      </c>
      <c r="E563" s="40"/>
      <c r="F563" s="56" t="str">
        <f t="shared" si="32"/>
        <v>2020–21 MLTA</v>
      </c>
      <c r="G563" s="56" t="str">
        <f t="array" ref="G563">A563&amp;" "&amp;SUM(IF(A563=FinyearIm,IF(C563&lt;=QldIm,1,0),0))</f>
        <v>2020–21 95</v>
      </c>
      <c r="H563" s="56" t="str">
        <f t="array" ref="H563">A563&amp;" "&amp;SUM(IF(A563=FinyearIm,IF(D563&lt;=AustraliaIm,1,0),0))</f>
        <v>2020–21 97</v>
      </c>
      <c r="I563" s="56" t="str">
        <f t="shared" si="33"/>
        <v>MLTA</v>
      </c>
      <c r="J563" s="57">
        <f t="shared" si="34"/>
        <v>1.19059581</v>
      </c>
      <c r="K563" s="57">
        <f t="shared" si="35"/>
        <v>25.835032250000001</v>
      </c>
    </row>
    <row r="564" spans="1:11" x14ac:dyDescent="0.2">
      <c r="A564" t="s">
        <v>333</v>
      </c>
      <c r="B564" t="s">
        <v>225</v>
      </c>
      <c r="C564" s="37">
        <v>0</v>
      </c>
      <c r="D564" s="37">
        <v>12509.43</v>
      </c>
      <c r="E564" s="40"/>
      <c r="F564" s="56" t="str">
        <f t="shared" si="32"/>
        <v>2020–21 MLWI</v>
      </c>
      <c r="G564" s="56" t="str">
        <f t="array" ref="G564">A564&amp;" "&amp;SUM(IF(A564=FinyearIm,IF(C564&lt;=QldIm,1,0),0))</f>
        <v>2020–21 223</v>
      </c>
      <c r="H564" s="56" t="str">
        <f t="array" ref="H564">A564&amp;" "&amp;SUM(IF(A564=FinyearIm,IF(D564&lt;=AustraliaIm,1,0),0))</f>
        <v>2020–21 212</v>
      </c>
      <c r="I564" s="56" t="str">
        <f t="shared" si="33"/>
        <v>MLWI</v>
      </c>
      <c r="J564" s="57">
        <f t="shared" si="34"/>
        <v>0</v>
      </c>
      <c r="K564" s="57">
        <f t="shared" si="35"/>
        <v>1.250943E-2</v>
      </c>
    </row>
    <row r="565" spans="1:11" x14ac:dyDescent="0.2">
      <c r="A565" t="s">
        <v>333</v>
      </c>
      <c r="B565" t="s">
        <v>226</v>
      </c>
      <c r="C565">
        <v>21621.88</v>
      </c>
      <c r="D565" s="37">
        <v>490293.81</v>
      </c>
      <c r="E565" s="40"/>
      <c r="F565" s="56" t="str">
        <f t="shared" si="32"/>
        <v>2020–21 MNGL</v>
      </c>
      <c r="G565" s="56" t="str">
        <f t="array" ref="G565">A565&amp;" "&amp;SUM(IF(A565=FinyearIm,IF(C565&lt;=QldIm,1,0),0))</f>
        <v>2020–21 151</v>
      </c>
      <c r="H565" s="56" t="str">
        <f t="array" ref="H565">A565&amp;" "&amp;SUM(IF(A565=FinyearIm,IF(D565&lt;=AustraliaIm,1,0),0))</f>
        <v>2020–21 160</v>
      </c>
      <c r="I565" s="56" t="str">
        <f t="shared" si="33"/>
        <v>MNGL</v>
      </c>
      <c r="J565" s="57">
        <f t="shared" si="34"/>
        <v>2.162188E-2</v>
      </c>
      <c r="K565" s="57">
        <f t="shared" si="35"/>
        <v>0.49029381</v>
      </c>
    </row>
    <row r="566" spans="1:11" x14ac:dyDescent="0.2">
      <c r="A566" t="s">
        <v>333</v>
      </c>
      <c r="B566" t="s">
        <v>352</v>
      </c>
      <c r="C566" s="37">
        <v>3626.46</v>
      </c>
      <c r="D566" s="37">
        <v>374017.87</v>
      </c>
      <c r="E566" s="40"/>
      <c r="F566" s="56" t="str">
        <f t="shared" si="32"/>
        <v>2020–21 MONT</v>
      </c>
      <c r="G566" s="56" t="str">
        <f t="array" ref="G566">A566&amp;" "&amp;SUM(IF(A566=FinyearIm,IF(C566&lt;=QldIm,1,0),0))</f>
        <v>2020–21 167</v>
      </c>
      <c r="H566" s="56" t="str">
        <f t="array" ref="H566">A566&amp;" "&amp;SUM(IF(A566=FinyearIm,IF(D566&lt;=AustraliaIm,1,0),0))</f>
        <v>2020–21 165</v>
      </c>
      <c r="I566" s="56" t="str">
        <f t="shared" si="33"/>
        <v>MONT</v>
      </c>
      <c r="J566" s="57">
        <f t="shared" si="34"/>
        <v>3.6264600000000002E-3</v>
      </c>
      <c r="K566" s="57">
        <f t="shared" si="35"/>
        <v>0.37401786999999997</v>
      </c>
    </row>
    <row r="567" spans="1:11" x14ac:dyDescent="0.2">
      <c r="A567" t="s">
        <v>333</v>
      </c>
      <c r="B567" t="s">
        <v>227</v>
      </c>
      <c r="C567">
        <v>5807796.0999999996</v>
      </c>
      <c r="D567" s="37">
        <v>101299756.72</v>
      </c>
      <c r="E567" s="40"/>
      <c r="F567" s="56" t="str">
        <f t="shared" si="32"/>
        <v>2020–21 MORO</v>
      </c>
      <c r="G567" s="56" t="str">
        <f t="array" ref="G567">A567&amp;" "&amp;SUM(IF(A567=FinyearIm,IF(C567&lt;=QldIm,1,0),0))</f>
        <v>2020–21 70</v>
      </c>
      <c r="H567" s="56" t="str">
        <f t="array" ref="H567">A567&amp;" "&amp;SUM(IF(A567=FinyearIm,IF(D567&lt;=AustraliaIm,1,0),0))</f>
        <v>2020–21 75</v>
      </c>
      <c r="I567" s="56" t="str">
        <f t="shared" si="33"/>
        <v>MORO</v>
      </c>
      <c r="J567" s="57">
        <f t="shared" si="34"/>
        <v>5.8077961</v>
      </c>
      <c r="K567" s="57">
        <f t="shared" si="35"/>
        <v>101.29975672</v>
      </c>
    </row>
    <row r="568" spans="1:11" x14ac:dyDescent="0.2">
      <c r="A568" t="s">
        <v>333</v>
      </c>
      <c r="B568" t="s">
        <v>228</v>
      </c>
      <c r="C568" s="37">
        <v>568433.64</v>
      </c>
      <c r="D568" s="37">
        <v>1297750.17</v>
      </c>
      <c r="E568" s="40"/>
      <c r="F568" s="56" t="str">
        <f t="shared" si="32"/>
        <v>2020–21 MOZA</v>
      </c>
      <c r="G568" s="56" t="str">
        <f t="array" ref="G568">A568&amp;" "&amp;SUM(IF(A568=FinyearIm,IF(C568&lt;=QldIm,1,0),0))</f>
        <v>2020–21 108</v>
      </c>
      <c r="H568" s="56" t="str">
        <f t="array" ref="H568">A568&amp;" "&amp;SUM(IF(A568=FinyearIm,IF(D568&lt;=AustraliaIm,1,0),0))</f>
        <v>2020–21 147</v>
      </c>
      <c r="I568" s="56" t="str">
        <f t="shared" si="33"/>
        <v>MOZA</v>
      </c>
      <c r="J568" s="57">
        <f t="shared" si="34"/>
        <v>0.56843363999999996</v>
      </c>
      <c r="K568" s="57">
        <f t="shared" si="35"/>
        <v>1.29775017</v>
      </c>
    </row>
    <row r="569" spans="1:11" x14ac:dyDescent="0.2">
      <c r="A569" t="s">
        <v>333</v>
      </c>
      <c r="B569" t="s">
        <v>229</v>
      </c>
      <c r="C569" s="37">
        <v>5958.26</v>
      </c>
      <c r="D569" s="37">
        <v>44087.88</v>
      </c>
      <c r="E569" s="40"/>
      <c r="F569" s="56" t="str">
        <f t="shared" si="32"/>
        <v>2020–21 MRNS</v>
      </c>
      <c r="G569" s="56" t="str">
        <f t="array" ref="G569">A569&amp;" "&amp;SUM(IF(A569=FinyearIm,IF(C569&lt;=QldIm,1,0),0))</f>
        <v>2020–21 161</v>
      </c>
      <c r="H569" s="56" t="str">
        <f t="array" ref="H569">A569&amp;" "&amp;SUM(IF(A569=FinyearIm,IF(D569&lt;=AustraliaIm,1,0),0))</f>
        <v>2020–21 201</v>
      </c>
      <c r="I569" s="56" t="str">
        <f t="shared" si="33"/>
        <v>MRNS</v>
      </c>
      <c r="J569" s="57">
        <f t="shared" si="34"/>
        <v>5.9582599999999999E-3</v>
      </c>
      <c r="K569" s="57">
        <f t="shared" si="35"/>
        <v>4.4087879999999996E-2</v>
      </c>
    </row>
    <row r="570" spans="1:11" x14ac:dyDescent="0.2">
      <c r="A570" t="s">
        <v>333</v>
      </c>
      <c r="B570" t="s">
        <v>230</v>
      </c>
      <c r="C570" s="37">
        <v>0</v>
      </c>
      <c r="D570" s="37">
        <v>140355241.22</v>
      </c>
      <c r="E570" s="40"/>
      <c r="F570" s="56" t="str">
        <f t="shared" si="32"/>
        <v>2020–21 MRTN</v>
      </c>
      <c r="G570" s="56" t="str">
        <f t="array" ref="G570">A570&amp;" "&amp;SUM(IF(A570=FinyearIm,IF(C570&lt;=QldIm,1,0),0))</f>
        <v>2020–21 223</v>
      </c>
      <c r="H570" s="56" t="str">
        <f t="array" ref="H570">A570&amp;" "&amp;SUM(IF(A570=FinyearIm,IF(D570&lt;=AustraliaIm,1,0),0))</f>
        <v>2020–21 70</v>
      </c>
      <c r="I570" s="56" t="str">
        <f t="shared" si="33"/>
        <v>MRTN</v>
      </c>
      <c r="J570" s="57">
        <f t="shared" si="34"/>
        <v>0</v>
      </c>
      <c r="K570" s="57">
        <f t="shared" si="35"/>
        <v>140.35524122000001</v>
      </c>
    </row>
    <row r="571" spans="1:11" x14ac:dyDescent="0.2">
      <c r="A571" t="s">
        <v>333</v>
      </c>
      <c r="B571" t="s">
        <v>335</v>
      </c>
      <c r="C571" s="37">
        <v>0</v>
      </c>
      <c r="D571" s="37">
        <v>510225.02</v>
      </c>
      <c r="E571" s="40"/>
      <c r="F571" s="56" t="str">
        <f t="shared" si="32"/>
        <v>2020–21 MTEN</v>
      </c>
      <c r="G571" s="56" t="str">
        <f t="array" ref="G571">A571&amp;" "&amp;SUM(IF(A571=FinyearIm,IF(C571&lt;=QldIm,1,0),0))</f>
        <v>2020–21 223</v>
      </c>
      <c r="H571" s="56" t="str">
        <f t="array" ref="H571">A571&amp;" "&amp;SUM(IF(A571=FinyearIm,IF(D571&lt;=AustraliaIm,1,0),0))</f>
        <v>2020–21 157</v>
      </c>
      <c r="I571" s="56" t="str">
        <f t="shared" si="33"/>
        <v>MTEN</v>
      </c>
      <c r="J571" s="57">
        <f t="shared" si="34"/>
        <v>0</v>
      </c>
      <c r="K571" s="57">
        <f t="shared" si="35"/>
        <v>0.51022502000000003</v>
      </c>
    </row>
    <row r="572" spans="1:11" x14ac:dyDescent="0.2">
      <c r="A572" t="s">
        <v>333</v>
      </c>
      <c r="B572" t="s">
        <v>231</v>
      </c>
      <c r="C572" s="37">
        <v>1585758.63</v>
      </c>
      <c r="D572" s="37">
        <v>10386827.82</v>
      </c>
      <c r="E572" s="40"/>
      <c r="F572" s="56" t="str">
        <f t="shared" si="32"/>
        <v>2020–21 NAMI</v>
      </c>
      <c r="G572" s="56" t="str">
        <f t="array" ref="G572">A572&amp;" "&amp;SUM(IF(A572=FinyearIm,IF(C572&lt;=QldIm,1,0),0))</f>
        <v>2020–21 91</v>
      </c>
      <c r="H572" s="56" t="str">
        <f t="array" ref="H572">A572&amp;" "&amp;SUM(IF(A572=FinyearIm,IF(D572&lt;=AustraliaIm,1,0),0))</f>
        <v>2020–21 116</v>
      </c>
      <c r="I572" s="56" t="str">
        <f t="shared" si="33"/>
        <v>NAMI</v>
      </c>
      <c r="J572" s="57">
        <f t="shared" si="34"/>
        <v>1.5857586299999999</v>
      </c>
      <c r="K572" s="57">
        <f t="shared" si="35"/>
        <v>10.386827820000001</v>
      </c>
    </row>
    <row r="573" spans="1:11" x14ac:dyDescent="0.2">
      <c r="A573" t="s">
        <v>333</v>
      </c>
      <c r="B573" t="s">
        <v>232</v>
      </c>
      <c r="C573" s="37">
        <v>213061.04</v>
      </c>
      <c r="D573" s="37">
        <v>450561.56</v>
      </c>
      <c r="E573" s="40"/>
      <c r="F573" s="56" t="str">
        <f t="shared" si="32"/>
        <v>2020–21 NAUR</v>
      </c>
      <c r="G573" s="56" t="str">
        <f t="array" ref="G573">A573&amp;" "&amp;SUM(IF(A573=FinyearIm,IF(C573&lt;=QldIm,1,0),0))</f>
        <v>2020–21 125</v>
      </c>
      <c r="H573" s="56" t="str">
        <f t="array" ref="H573">A573&amp;" "&amp;SUM(IF(A573=FinyearIm,IF(D573&lt;=AustraliaIm,1,0),0))</f>
        <v>2020–21 163</v>
      </c>
      <c r="I573" s="56" t="str">
        <f t="shared" si="33"/>
        <v>NAUR</v>
      </c>
      <c r="J573" s="57">
        <f t="shared" si="34"/>
        <v>0.21306104000000001</v>
      </c>
      <c r="K573" s="57">
        <f t="shared" si="35"/>
        <v>0.45056155999999997</v>
      </c>
    </row>
    <row r="574" spans="1:11" x14ac:dyDescent="0.2">
      <c r="A574" t="s">
        <v>333</v>
      </c>
      <c r="B574" t="s">
        <v>233</v>
      </c>
      <c r="C574" s="37">
        <v>5013675.9800000004</v>
      </c>
      <c r="D574" s="37">
        <v>11103948.6</v>
      </c>
      <c r="E574" s="40"/>
      <c r="F574" s="56" t="str">
        <f t="shared" si="32"/>
        <v>2020–21 NCAL</v>
      </c>
      <c r="G574" s="56" t="str">
        <f t="array" ref="G574">A574&amp;" "&amp;SUM(IF(A574=FinyearIm,IF(C574&lt;=QldIm,1,0),0))</f>
        <v>2020–21 73</v>
      </c>
      <c r="H574" s="56" t="str">
        <f t="array" ref="H574">A574&amp;" "&amp;SUM(IF(A574=FinyearIm,IF(D574&lt;=AustraliaIm,1,0),0))</f>
        <v>2020–21 113</v>
      </c>
      <c r="I574" s="56" t="str">
        <f t="shared" si="33"/>
        <v>NCAL</v>
      </c>
      <c r="J574" s="57">
        <f t="shared" si="34"/>
        <v>5.0136759800000004</v>
      </c>
      <c r="K574" s="57">
        <f t="shared" si="35"/>
        <v>11.103948599999999</v>
      </c>
    </row>
    <row r="575" spans="1:11" x14ac:dyDescent="0.2">
      <c r="A575" t="s">
        <v>333</v>
      </c>
      <c r="B575" t="s">
        <v>234</v>
      </c>
      <c r="C575" s="37">
        <v>535337.76</v>
      </c>
      <c r="D575" s="37">
        <v>10958131.460000001</v>
      </c>
      <c r="E575" s="40"/>
      <c r="F575" s="56" t="str">
        <f t="shared" si="32"/>
        <v>2020–21 NEPA</v>
      </c>
      <c r="G575" s="56" t="str">
        <f t="array" ref="G575">A575&amp;" "&amp;SUM(IF(A575=FinyearIm,IF(C575&lt;=QldIm,1,0),0))</f>
        <v>2020–21 109</v>
      </c>
      <c r="H575" s="56" t="str">
        <f t="array" ref="H575">A575&amp;" "&amp;SUM(IF(A575=FinyearIm,IF(D575&lt;=AustraliaIm,1,0),0))</f>
        <v>2020–21 114</v>
      </c>
      <c r="I575" s="56" t="str">
        <f t="shared" si="33"/>
        <v>NEPA</v>
      </c>
      <c r="J575" s="57">
        <f t="shared" si="34"/>
        <v>0.53533776</v>
      </c>
      <c r="K575" s="57">
        <f t="shared" si="35"/>
        <v>10.958131460000001</v>
      </c>
    </row>
    <row r="576" spans="1:11" x14ac:dyDescent="0.2">
      <c r="A576" t="s">
        <v>333</v>
      </c>
      <c r="B576" t="s">
        <v>235</v>
      </c>
      <c r="C576" s="37">
        <v>393262310.82999998</v>
      </c>
      <c r="D576" s="37">
        <v>3066274818.0500002</v>
      </c>
      <c r="E576" s="40"/>
      <c r="F576" s="56" t="str">
        <f t="shared" si="32"/>
        <v>2020–21 NETH</v>
      </c>
      <c r="G576" s="56" t="str">
        <f t="array" ref="G576">A576&amp;" "&amp;SUM(IF(A576=FinyearIm,IF(C576&lt;=QldIm,1,0),0))</f>
        <v>2020–21 20</v>
      </c>
      <c r="H576" s="56" t="str">
        <f t="array" ref="H576">A576&amp;" "&amp;SUM(IF(A576=FinyearIm,IF(D576&lt;=AustraliaIm,1,0),0))</f>
        <v>2020–21 19</v>
      </c>
      <c r="I576" s="56" t="str">
        <f t="shared" si="33"/>
        <v>NETH</v>
      </c>
      <c r="J576" s="57">
        <f t="shared" si="34"/>
        <v>393.26231082999999</v>
      </c>
      <c r="K576" s="57">
        <f t="shared" si="35"/>
        <v>3066.2748180500002</v>
      </c>
    </row>
    <row r="577" spans="1:11" x14ac:dyDescent="0.2">
      <c r="A577" t="s">
        <v>333</v>
      </c>
      <c r="B577" t="s">
        <v>236</v>
      </c>
      <c r="C577" s="37">
        <v>13360.33</v>
      </c>
      <c r="D577" s="37">
        <v>121287862.93000001</v>
      </c>
      <c r="E577" s="40"/>
      <c r="F577" s="56" t="str">
        <f t="shared" si="32"/>
        <v>2020–21 NGRA</v>
      </c>
      <c r="G577" s="56" t="str">
        <f t="array" ref="G577">A577&amp;" "&amp;SUM(IF(A577=FinyearIm,IF(C577&lt;=QldIm,1,0),0))</f>
        <v>2020–21 156</v>
      </c>
      <c r="H577" s="56" t="str">
        <f t="array" ref="H577">A577&amp;" "&amp;SUM(IF(A577=FinyearIm,IF(D577&lt;=AustraliaIm,1,0),0))</f>
        <v>2020–21 72</v>
      </c>
      <c r="I577" s="56" t="str">
        <f t="shared" si="33"/>
        <v>NGRA</v>
      </c>
      <c r="J577" s="57">
        <f t="shared" si="34"/>
        <v>1.336033E-2</v>
      </c>
      <c r="K577" s="57">
        <f t="shared" si="35"/>
        <v>121.28786293</v>
      </c>
    </row>
    <row r="578" spans="1:11" x14ac:dyDescent="0.2">
      <c r="A578" t="s">
        <v>333</v>
      </c>
      <c r="B578" t="s">
        <v>237</v>
      </c>
      <c r="C578">
        <v>1988979</v>
      </c>
      <c r="D578" s="37">
        <v>18693395.460000001</v>
      </c>
      <c r="E578" s="40"/>
      <c r="F578" s="56" t="str">
        <f t="shared" ref="F578:F641" si="36">A578&amp;" "&amp;B578</f>
        <v>2020–21 NICA</v>
      </c>
      <c r="G578" s="56" t="str">
        <f t="array" ref="G578">A578&amp;" "&amp;SUM(IF(A578=FinyearIm,IF(C578&lt;=QldIm,1,0),0))</f>
        <v>2020–21 87</v>
      </c>
      <c r="H578" s="56" t="str">
        <f t="array" ref="H578">A578&amp;" "&amp;SUM(IF(A578=FinyearIm,IF(D578&lt;=AustraliaIm,1,0),0))</f>
        <v>2020–21 102</v>
      </c>
      <c r="I578" s="56" t="str">
        <f t="shared" ref="I578:I641" si="37">B578</f>
        <v>NICA</v>
      </c>
      <c r="J578" s="57">
        <f t="shared" ref="J578:J641" si="38">C578/1000000</f>
        <v>1.9889790000000001</v>
      </c>
      <c r="K578" s="57">
        <f t="shared" ref="K578:K641" si="39">D578/1000000</f>
        <v>18.693395460000001</v>
      </c>
    </row>
    <row r="579" spans="1:11" x14ac:dyDescent="0.2">
      <c r="A579" t="s">
        <v>333</v>
      </c>
      <c r="B579" t="s">
        <v>238</v>
      </c>
      <c r="C579" s="37">
        <v>19829.830000000002</v>
      </c>
      <c r="D579" s="37">
        <v>2519162.54</v>
      </c>
      <c r="E579" s="40"/>
      <c r="F579" s="56" t="str">
        <f t="shared" si="36"/>
        <v>2020–21 NIGE</v>
      </c>
      <c r="G579" s="56" t="str">
        <f t="array" ref="G579">A579&amp;" "&amp;SUM(IF(A579=FinyearIm,IF(C579&lt;=QldIm,1,0),0))</f>
        <v>2020–21 152</v>
      </c>
      <c r="H579" s="56" t="str">
        <f t="array" ref="H579">A579&amp;" "&amp;SUM(IF(A579=FinyearIm,IF(D579&lt;=AustraliaIm,1,0),0))</f>
        <v>2020–21 130</v>
      </c>
      <c r="I579" s="56" t="str">
        <f t="shared" si="37"/>
        <v>NIGE</v>
      </c>
      <c r="J579" s="57">
        <f t="shared" si="38"/>
        <v>1.9829830000000003E-2</v>
      </c>
      <c r="K579" s="57">
        <f t="shared" si="39"/>
        <v>2.51916254</v>
      </c>
    </row>
    <row r="580" spans="1:11" x14ac:dyDescent="0.2">
      <c r="A580" t="s">
        <v>333</v>
      </c>
      <c r="B580" t="s">
        <v>239</v>
      </c>
      <c r="C580" s="37">
        <v>14502.47</v>
      </c>
      <c r="D580" s="37">
        <v>141245.34</v>
      </c>
      <c r="E580" s="40"/>
      <c r="F580" s="56" t="str">
        <f t="shared" si="36"/>
        <v>2020–21 NIUE</v>
      </c>
      <c r="G580" s="56" t="str">
        <f t="array" ref="G580">A580&amp;" "&amp;SUM(IF(A580=FinyearIm,IF(C580&lt;=QldIm,1,0),0))</f>
        <v>2020–21 153</v>
      </c>
      <c r="H580" s="56" t="str">
        <f t="array" ref="H580">A580&amp;" "&amp;SUM(IF(A580=FinyearIm,IF(D580&lt;=AustraliaIm,1,0),0))</f>
        <v>2020–21 183</v>
      </c>
      <c r="I580" s="56" t="str">
        <f t="shared" si="37"/>
        <v>NIUE</v>
      </c>
      <c r="J580" s="57">
        <f t="shared" si="38"/>
        <v>1.450247E-2</v>
      </c>
      <c r="K580" s="57">
        <f t="shared" si="39"/>
        <v>0.14124534</v>
      </c>
    </row>
    <row r="581" spans="1:11" x14ac:dyDescent="0.2">
      <c r="A581" t="s">
        <v>333</v>
      </c>
      <c r="B581" t="s">
        <v>241</v>
      </c>
      <c r="C581" s="37">
        <v>53791956.43</v>
      </c>
      <c r="D581" s="37">
        <v>374089792.54000002</v>
      </c>
      <c r="E581" s="40"/>
      <c r="F581" s="56" t="str">
        <f t="shared" si="36"/>
        <v>2020–21 NWAY</v>
      </c>
      <c r="G581" s="56" t="str">
        <f t="array" ref="G581">A581&amp;" "&amp;SUM(IF(A581=FinyearIm,IF(C581&lt;=QldIm,1,0),0))</f>
        <v>2020–21 46</v>
      </c>
      <c r="H581" s="56" t="str">
        <f t="array" ref="H581">A581&amp;" "&amp;SUM(IF(A581=FinyearIm,IF(D581&lt;=AustraliaIm,1,0),0))</f>
        <v>2020–21 50</v>
      </c>
      <c r="I581" s="56" t="str">
        <f t="shared" si="37"/>
        <v>NWAY</v>
      </c>
      <c r="J581" s="57">
        <f t="shared" si="38"/>
        <v>53.791956429999999</v>
      </c>
      <c r="K581" s="57">
        <f t="shared" si="39"/>
        <v>374.08979254000002</v>
      </c>
    </row>
    <row r="582" spans="1:11" x14ac:dyDescent="0.2">
      <c r="A582" t="s">
        <v>333</v>
      </c>
      <c r="B582" t="s">
        <v>242</v>
      </c>
      <c r="C582">
        <v>880902809.67999995</v>
      </c>
      <c r="D582" s="37">
        <v>6717727116.9799805</v>
      </c>
      <c r="E582" s="40"/>
      <c r="F582" s="56" t="str">
        <f t="shared" si="36"/>
        <v>2020–21 NZ</v>
      </c>
      <c r="G582" s="56" t="str">
        <f t="array" ref="G582">A582&amp;" "&amp;SUM(IF(A582=FinyearIm,IF(C582&lt;=QldIm,1,0),0))</f>
        <v>2020–21 11</v>
      </c>
      <c r="H582" s="56" t="str">
        <f t="array" ref="H582">A582&amp;" "&amp;SUM(IF(A582=FinyearIm,IF(D582&lt;=AustraliaIm,1,0),0))</f>
        <v>2020–21 11</v>
      </c>
      <c r="I582" s="56" t="str">
        <f t="shared" si="37"/>
        <v>NZ</v>
      </c>
      <c r="J582" s="57">
        <f t="shared" si="38"/>
        <v>880.9028096799999</v>
      </c>
      <c r="K582" s="57">
        <f t="shared" si="39"/>
        <v>6717.7271169799806</v>
      </c>
    </row>
    <row r="583" spans="1:11" x14ac:dyDescent="0.2">
      <c r="A583" t="s">
        <v>333</v>
      </c>
      <c r="B583" t="s">
        <v>243</v>
      </c>
      <c r="C583" s="37">
        <v>722919.54</v>
      </c>
      <c r="D583" s="37">
        <v>44790385.68</v>
      </c>
      <c r="E583" s="40"/>
      <c r="F583" s="56" t="str">
        <f t="shared" si="36"/>
        <v>2020–21 OMAN</v>
      </c>
      <c r="G583" s="56" t="str">
        <f t="array" ref="G583">A583&amp;" "&amp;SUM(IF(A583=FinyearIm,IF(C583&lt;=QldIm,1,0),0))</f>
        <v>2020–21 105</v>
      </c>
      <c r="H583" s="56" t="str">
        <f t="array" ref="H583">A583&amp;" "&amp;SUM(IF(A583=FinyearIm,IF(D583&lt;=AustraliaIm,1,0),0))</f>
        <v>2020–21 87</v>
      </c>
      <c r="I583" s="56" t="str">
        <f t="shared" si="37"/>
        <v>OMAN</v>
      </c>
      <c r="J583" s="57">
        <f t="shared" si="38"/>
        <v>0.72291954000000003</v>
      </c>
      <c r="K583" s="57">
        <f t="shared" si="39"/>
        <v>44.79038568</v>
      </c>
    </row>
    <row r="584" spans="1:11" x14ac:dyDescent="0.2">
      <c r="A584" t="s">
        <v>333</v>
      </c>
      <c r="B584" t="s">
        <v>244</v>
      </c>
      <c r="C584" s="37">
        <v>58928736.170000002</v>
      </c>
      <c r="D584" s="37">
        <v>369257257.38</v>
      </c>
      <c r="E584" s="40"/>
      <c r="F584" s="56" t="str">
        <f t="shared" si="36"/>
        <v>2020–21 PAKI</v>
      </c>
      <c r="G584" s="56" t="str">
        <f t="array" ref="G584">A584&amp;" "&amp;SUM(IF(A584=FinyearIm,IF(C584&lt;=QldIm,1,0),0))</f>
        <v>2020–21 45</v>
      </c>
      <c r="H584" s="56" t="str">
        <f t="array" ref="H584">A584&amp;" "&amp;SUM(IF(A584=FinyearIm,IF(D584&lt;=AustraliaIm,1,0),0))</f>
        <v>2020–21 54</v>
      </c>
      <c r="I584" s="56" t="str">
        <f t="shared" si="37"/>
        <v>PAKI</v>
      </c>
      <c r="J584" s="57">
        <f t="shared" si="38"/>
        <v>58.928736170000001</v>
      </c>
      <c r="K584" s="57">
        <f t="shared" si="39"/>
        <v>369.25725738</v>
      </c>
    </row>
    <row r="585" spans="1:11" x14ac:dyDescent="0.2">
      <c r="A585" t="s">
        <v>333</v>
      </c>
      <c r="B585" t="s">
        <v>245</v>
      </c>
      <c r="C585" s="37">
        <v>13373.53</v>
      </c>
      <c r="D585" s="37">
        <v>121907.83</v>
      </c>
      <c r="E585" s="40"/>
      <c r="F585" s="56" t="str">
        <f t="shared" si="36"/>
        <v>2020–21 PALU</v>
      </c>
      <c r="G585" s="56" t="str">
        <f t="array" ref="G585">A585&amp;" "&amp;SUM(IF(A585=FinyearIm,IF(C585&lt;=QldIm,1,0),0))</f>
        <v>2020–21 155</v>
      </c>
      <c r="H585" s="56" t="str">
        <f t="array" ref="H585">A585&amp;" "&amp;SUM(IF(A585=FinyearIm,IF(D585&lt;=AustraliaIm,1,0),0))</f>
        <v>2020–21 188</v>
      </c>
      <c r="I585" s="56" t="str">
        <f t="shared" si="37"/>
        <v>PALU</v>
      </c>
      <c r="J585" s="57">
        <f t="shared" si="38"/>
        <v>1.337353E-2</v>
      </c>
      <c r="K585" s="57">
        <f t="shared" si="39"/>
        <v>0.12190782999999999</v>
      </c>
    </row>
    <row r="586" spans="1:11" x14ac:dyDescent="0.2">
      <c r="A586" t="s">
        <v>333</v>
      </c>
      <c r="B586" t="s">
        <v>246</v>
      </c>
      <c r="C586" s="37">
        <v>31448588.539999999</v>
      </c>
      <c r="D586" s="37">
        <v>176842048.09</v>
      </c>
      <c r="E586" s="40"/>
      <c r="F586" s="56" t="str">
        <f t="shared" si="36"/>
        <v>2020–21 PERU</v>
      </c>
      <c r="G586" s="56" t="str">
        <f t="array" ref="G586">A586&amp;" "&amp;SUM(IF(A586=FinyearIm,IF(C586&lt;=QldIm,1,0),0))</f>
        <v>2020–21 56</v>
      </c>
      <c r="H586" s="56" t="str">
        <f t="array" ref="H586">A586&amp;" "&amp;SUM(IF(A586=FinyearIm,IF(D586&lt;=AustraliaIm,1,0),0))</f>
        <v>2020–21 67</v>
      </c>
      <c r="I586" s="56" t="str">
        <f t="shared" si="37"/>
        <v>PERU</v>
      </c>
      <c r="J586" s="57">
        <f t="shared" si="38"/>
        <v>31.448588539999999</v>
      </c>
      <c r="K586" s="57">
        <f t="shared" si="39"/>
        <v>176.84204808999999</v>
      </c>
    </row>
    <row r="587" spans="1:11" x14ac:dyDescent="0.2">
      <c r="A587" t="s">
        <v>333</v>
      </c>
      <c r="B587" t="s">
        <v>247</v>
      </c>
      <c r="C587">
        <v>87690548.610000104</v>
      </c>
      <c r="D587" s="37">
        <v>679452827.67000103</v>
      </c>
      <c r="E587" s="40"/>
      <c r="F587" s="56" t="str">
        <f t="shared" si="36"/>
        <v>2020–21 PHIL</v>
      </c>
      <c r="G587" s="56" t="str">
        <f t="array" ref="G587">A587&amp;" "&amp;SUM(IF(A587=FinyearIm,IF(C587&lt;=QldIm,1,0),0))</f>
        <v>2020–21 43</v>
      </c>
      <c r="H587" s="56" t="str">
        <f t="array" ref="H587">A587&amp;" "&amp;SUM(IF(A587=FinyearIm,IF(D587&lt;=AustraliaIm,1,0),0))</f>
        <v>2020–21 44</v>
      </c>
      <c r="I587" s="56" t="str">
        <f t="shared" si="37"/>
        <v>PHIL</v>
      </c>
      <c r="J587" s="57">
        <f t="shared" si="38"/>
        <v>87.690548610000107</v>
      </c>
      <c r="K587" s="57">
        <f t="shared" si="39"/>
        <v>679.45282767000106</v>
      </c>
    </row>
    <row r="588" spans="1:11" x14ac:dyDescent="0.2">
      <c r="A588" t="s">
        <v>333</v>
      </c>
      <c r="B588" t="s">
        <v>248</v>
      </c>
      <c r="C588">
        <v>4150.5200000000004</v>
      </c>
      <c r="D588" s="37">
        <v>5170.88</v>
      </c>
      <c r="E588" s="40"/>
      <c r="F588" s="56" t="str">
        <f t="shared" si="36"/>
        <v>2020–21 PITC</v>
      </c>
      <c r="G588" s="56" t="str">
        <f t="array" ref="G588">A588&amp;" "&amp;SUM(IF(A588=FinyearIm,IF(C588&lt;=QldIm,1,0),0))</f>
        <v>2020–21 165</v>
      </c>
      <c r="H588" s="56" t="str">
        <f t="array" ref="H588">A588&amp;" "&amp;SUM(IF(A588=FinyearIm,IF(D588&lt;=AustraliaIm,1,0),0))</f>
        <v>2020–21 216</v>
      </c>
      <c r="I588" s="56" t="str">
        <f t="shared" si="37"/>
        <v>PITC</v>
      </c>
      <c r="J588" s="57">
        <f t="shared" si="38"/>
        <v>4.1505200000000004E-3</v>
      </c>
      <c r="K588" s="57">
        <f t="shared" si="39"/>
        <v>5.1708800000000001E-3</v>
      </c>
    </row>
    <row r="589" spans="1:11" x14ac:dyDescent="0.2">
      <c r="A589" t="s">
        <v>333</v>
      </c>
      <c r="B589" t="s">
        <v>249</v>
      </c>
      <c r="C589" s="37">
        <v>764236.1</v>
      </c>
      <c r="D589" s="37">
        <v>1602010.97</v>
      </c>
      <c r="E589" s="40"/>
      <c r="F589" s="56" t="str">
        <f t="shared" si="36"/>
        <v>2020–21 PLYN</v>
      </c>
      <c r="G589" s="56" t="str">
        <f t="array" ref="G589">A589&amp;" "&amp;SUM(IF(A589=FinyearIm,IF(C589&lt;=QldIm,1,0),0))</f>
        <v>2020–21 104</v>
      </c>
      <c r="H589" s="56" t="str">
        <f t="array" ref="H589">A589&amp;" "&amp;SUM(IF(A589=FinyearIm,IF(D589&lt;=AustraliaIm,1,0),0))</f>
        <v>2020–21 140</v>
      </c>
      <c r="I589" s="56" t="str">
        <f t="shared" si="37"/>
        <v>PLYN</v>
      </c>
      <c r="J589" s="57">
        <f t="shared" si="38"/>
        <v>0.76423609999999997</v>
      </c>
      <c r="K589" s="57">
        <f t="shared" si="39"/>
        <v>1.60201097</v>
      </c>
    </row>
    <row r="590" spans="1:11" x14ac:dyDescent="0.2">
      <c r="A590" t="s">
        <v>333</v>
      </c>
      <c r="B590" t="s">
        <v>250</v>
      </c>
      <c r="C590" s="37">
        <v>2598957220.4699998</v>
      </c>
      <c r="D590" s="37">
        <v>2787759729.0599999</v>
      </c>
      <c r="E590" s="40"/>
      <c r="F590" s="56" t="str">
        <f t="shared" si="36"/>
        <v>2020–21 PNG</v>
      </c>
      <c r="G590" s="56" t="str">
        <f t="array" ref="G590">A590&amp;" "&amp;SUM(IF(A590=FinyearIm,IF(C590&lt;=QldIm,1,0),0))</f>
        <v>2020–21 6</v>
      </c>
      <c r="H590" s="56" t="str">
        <f t="array" ref="H590">A590&amp;" "&amp;SUM(IF(A590=FinyearIm,IF(D590&lt;=AustraliaIm,1,0),0))</f>
        <v>2020–21 21</v>
      </c>
      <c r="I590" s="56" t="str">
        <f t="shared" si="37"/>
        <v>PNG</v>
      </c>
      <c r="J590" s="57">
        <f t="shared" si="38"/>
        <v>2598.9572204699998</v>
      </c>
      <c r="K590" s="57">
        <f t="shared" si="39"/>
        <v>2787.7597290600002</v>
      </c>
    </row>
    <row r="591" spans="1:11" x14ac:dyDescent="0.2">
      <c r="A591" t="s">
        <v>333</v>
      </c>
      <c r="B591" t="s">
        <v>251</v>
      </c>
      <c r="C591" s="37">
        <v>5974989.4800000004</v>
      </c>
      <c r="D591" s="37">
        <v>10226192.140000001</v>
      </c>
      <c r="E591" s="40"/>
      <c r="F591" s="56" t="str">
        <f t="shared" si="36"/>
        <v>2020–21 PNMA</v>
      </c>
      <c r="G591" s="56" t="str">
        <f t="array" ref="G591">A591&amp;" "&amp;SUM(IF(A591=FinyearIm,IF(C591&lt;=QldIm,1,0),0))</f>
        <v>2020–21 69</v>
      </c>
      <c r="H591" s="56" t="str">
        <f t="array" ref="H591">A591&amp;" "&amp;SUM(IF(A591=FinyearIm,IF(D591&lt;=AustraliaIm,1,0),0))</f>
        <v>2020–21 117</v>
      </c>
      <c r="I591" s="56" t="str">
        <f t="shared" si="37"/>
        <v>PNMA</v>
      </c>
      <c r="J591" s="57">
        <f t="shared" si="38"/>
        <v>5.9749894800000005</v>
      </c>
      <c r="K591" s="57">
        <f t="shared" si="39"/>
        <v>10.22619214</v>
      </c>
    </row>
    <row r="592" spans="1:11" x14ac:dyDescent="0.2">
      <c r="A592" t="s">
        <v>333</v>
      </c>
      <c r="B592" t="s">
        <v>252</v>
      </c>
      <c r="C592" s="37">
        <v>166782822.53999999</v>
      </c>
      <c r="D592" s="37">
        <v>1577193115.01</v>
      </c>
      <c r="E592" s="40"/>
      <c r="F592" s="56" t="str">
        <f t="shared" si="36"/>
        <v>2020–21 POLA</v>
      </c>
      <c r="G592" s="56" t="str">
        <f t="array" ref="G592">A592&amp;" "&amp;SUM(IF(A592=FinyearIm,IF(C592&lt;=QldIm,1,0),0))</f>
        <v>2020–21 31</v>
      </c>
      <c r="H592" s="56" t="str">
        <f t="array" ref="H592">A592&amp;" "&amp;SUM(IF(A592=FinyearIm,IF(D592&lt;=AustraliaIm,1,0),0))</f>
        <v>2020–21 29</v>
      </c>
      <c r="I592" s="56" t="str">
        <f t="shared" si="37"/>
        <v>POLA</v>
      </c>
      <c r="J592" s="57">
        <f t="shared" si="38"/>
        <v>166.78282253999998</v>
      </c>
      <c r="K592" s="57">
        <f t="shared" si="39"/>
        <v>1577.1931150099999</v>
      </c>
    </row>
    <row r="593" spans="1:11" x14ac:dyDescent="0.2">
      <c r="A593" t="s">
        <v>333</v>
      </c>
      <c r="B593" t="s">
        <v>253</v>
      </c>
      <c r="C593">
        <v>43794228.590000004</v>
      </c>
      <c r="D593" s="37">
        <v>370795921.17999899</v>
      </c>
      <c r="E593" s="40"/>
      <c r="F593" s="56" t="str">
        <f t="shared" si="36"/>
        <v>2020–21 PORT</v>
      </c>
      <c r="G593" s="56" t="str">
        <f t="array" ref="G593">A593&amp;" "&amp;SUM(IF(A593=FinyearIm,IF(C593&lt;=QldIm,1,0),0))</f>
        <v>2020–21 48</v>
      </c>
      <c r="H593" s="56" t="str">
        <f t="array" ref="H593">A593&amp;" "&amp;SUM(IF(A593=FinyearIm,IF(D593&lt;=AustraliaIm,1,0),0))</f>
        <v>2020–21 51</v>
      </c>
      <c r="I593" s="56" t="str">
        <f t="shared" si="37"/>
        <v>PORT</v>
      </c>
      <c r="J593" s="57">
        <f t="shared" si="38"/>
        <v>43.794228590000003</v>
      </c>
      <c r="K593" s="57">
        <f t="shared" si="39"/>
        <v>370.79592117999897</v>
      </c>
    </row>
    <row r="594" spans="1:11" x14ac:dyDescent="0.2">
      <c r="A594" t="s">
        <v>333</v>
      </c>
      <c r="B594" t="s">
        <v>254</v>
      </c>
      <c r="C594" s="37">
        <v>104612.57</v>
      </c>
      <c r="D594" s="37">
        <v>2702265.72</v>
      </c>
      <c r="E594" s="40"/>
      <c r="F594" s="56" t="str">
        <f t="shared" si="36"/>
        <v>2020–21 PRGY</v>
      </c>
      <c r="G594" s="56" t="str">
        <f t="array" ref="G594">A594&amp;" "&amp;SUM(IF(A594=FinyearIm,IF(C594&lt;=QldIm,1,0),0))</f>
        <v>2020–21 132</v>
      </c>
      <c r="H594" s="56" t="str">
        <f t="array" ref="H594">A594&amp;" "&amp;SUM(IF(A594=FinyearIm,IF(D594&lt;=AustraliaIm,1,0),0))</f>
        <v>2020–21 129</v>
      </c>
      <c r="I594" s="56" t="str">
        <f t="shared" si="37"/>
        <v>PRGY</v>
      </c>
      <c r="J594" s="57">
        <f t="shared" si="38"/>
        <v>0.10461257</v>
      </c>
      <c r="K594" s="57">
        <f t="shared" si="39"/>
        <v>2.7022657200000002</v>
      </c>
    </row>
    <row r="595" spans="1:11" x14ac:dyDescent="0.2">
      <c r="A595" t="s">
        <v>333</v>
      </c>
      <c r="B595" t="s">
        <v>255</v>
      </c>
      <c r="C595" s="37">
        <v>1194846.54</v>
      </c>
      <c r="D595" s="37">
        <v>30276173.719999999</v>
      </c>
      <c r="E595" s="40"/>
      <c r="F595" s="56" t="str">
        <f t="shared" si="36"/>
        <v>2020–21 PSIA</v>
      </c>
      <c r="G595" s="56" t="str">
        <f t="array" ref="G595">A595&amp;" "&amp;SUM(IF(A595=FinyearIm,IF(C595&lt;=QldIm,1,0),0))</f>
        <v>2020–21 94</v>
      </c>
      <c r="H595" s="56" t="str">
        <f t="array" ref="H595">A595&amp;" "&amp;SUM(IF(A595=FinyearIm,IF(D595&lt;=AustraliaIm,1,0),0))</f>
        <v>2020–21 93</v>
      </c>
      <c r="I595" s="56" t="str">
        <f t="shared" si="37"/>
        <v>PSIA</v>
      </c>
      <c r="J595" s="57">
        <f t="shared" si="38"/>
        <v>1.1948465400000001</v>
      </c>
      <c r="K595" s="57">
        <f t="shared" si="39"/>
        <v>30.276173719999999</v>
      </c>
    </row>
    <row r="596" spans="1:11" x14ac:dyDescent="0.2">
      <c r="A596" t="s">
        <v>333</v>
      </c>
      <c r="B596" t="s">
        <v>256</v>
      </c>
      <c r="C596" s="37">
        <v>42981758.850000001</v>
      </c>
      <c r="D596" s="37">
        <v>381956817.05000001</v>
      </c>
      <c r="E596" s="40"/>
      <c r="F596" s="56" t="str">
        <f t="shared" si="36"/>
        <v>2020–21 QATA</v>
      </c>
      <c r="G596" s="56" t="str">
        <f t="array" ref="G596">A596&amp;" "&amp;SUM(IF(A596=FinyearIm,IF(C596&lt;=QldIm,1,0),0))</f>
        <v>2020–21 50</v>
      </c>
      <c r="H596" s="56" t="str">
        <f t="array" ref="H596">A596&amp;" "&amp;SUM(IF(A596=FinyearIm,IF(D596&lt;=AustraliaIm,1,0),0))</f>
        <v>2020–21 49</v>
      </c>
      <c r="I596" s="56" t="str">
        <f t="shared" si="37"/>
        <v>QATA</v>
      </c>
      <c r="J596" s="57">
        <f t="shared" si="38"/>
        <v>42.981758849999999</v>
      </c>
      <c r="K596" s="57">
        <f t="shared" si="39"/>
        <v>381.95681704999998</v>
      </c>
    </row>
    <row r="597" spans="1:11" x14ac:dyDescent="0.2">
      <c r="A597" t="s">
        <v>333</v>
      </c>
      <c r="B597" t="s">
        <v>257</v>
      </c>
      <c r="C597" s="37">
        <v>3472.6</v>
      </c>
      <c r="D597" s="37">
        <v>270028.81</v>
      </c>
      <c r="E597" s="40"/>
      <c r="F597" s="56" t="str">
        <f t="shared" si="36"/>
        <v>2020–21 REUN</v>
      </c>
      <c r="G597" s="56" t="str">
        <f t="array" ref="G597">A597&amp;" "&amp;SUM(IF(A597=FinyearIm,IF(C597&lt;=QldIm,1,0),0))</f>
        <v>2020–21 171</v>
      </c>
      <c r="H597" s="56" t="str">
        <f t="array" ref="H597">A597&amp;" "&amp;SUM(IF(A597=FinyearIm,IF(D597&lt;=AustraliaIm,1,0),0))</f>
        <v>2020–21 172</v>
      </c>
      <c r="I597" s="56" t="str">
        <f t="shared" si="37"/>
        <v>REUN</v>
      </c>
      <c r="J597" s="57">
        <f t="shared" si="38"/>
        <v>3.4725999999999997E-3</v>
      </c>
      <c r="K597" s="57">
        <f t="shared" si="39"/>
        <v>0.27002881000000001</v>
      </c>
    </row>
    <row r="598" spans="1:11" x14ac:dyDescent="0.2">
      <c r="A598" t="s">
        <v>333</v>
      </c>
      <c r="B598" t="s">
        <v>258</v>
      </c>
      <c r="C598" s="37">
        <v>4753232.17</v>
      </c>
      <c r="D598" s="37">
        <v>198166582.09</v>
      </c>
      <c r="E598" s="40"/>
      <c r="F598" s="56" t="str">
        <f t="shared" si="36"/>
        <v>2020–21 RICO</v>
      </c>
      <c r="G598" s="56" t="str">
        <f t="array" ref="G598">A598&amp;" "&amp;SUM(IF(A598=FinyearIm,IF(C598&lt;=QldIm,1,0),0))</f>
        <v>2020–21 75</v>
      </c>
      <c r="H598" s="56" t="str">
        <f t="array" ref="H598">A598&amp;" "&amp;SUM(IF(A598=FinyearIm,IF(D598&lt;=AustraliaIm,1,0),0))</f>
        <v>2020–21 63</v>
      </c>
      <c r="I598" s="56" t="str">
        <f t="shared" si="37"/>
        <v>RICO</v>
      </c>
      <c r="J598" s="57">
        <f t="shared" si="38"/>
        <v>4.7532321699999995</v>
      </c>
      <c r="K598" s="57">
        <f t="shared" si="39"/>
        <v>198.16658208999999</v>
      </c>
    </row>
    <row r="599" spans="1:11" x14ac:dyDescent="0.2">
      <c r="A599" t="s">
        <v>333</v>
      </c>
      <c r="B599" t="s">
        <v>259</v>
      </c>
      <c r="C599">
        <v>2432553729.8200002</v>
      </c>
      <c r="D599" s="37">
        <v>10419260641.370001</v>
      </c>
      <c r="E599" s="40"/>
      <c r="F599" s="56" t="str">
        <f t="shared" si="36"/>
        <v>2020–21 RKOR</v>
      </c>
      <c r="G599" s="56" t="str">
        <f t="array" ref="G599">A599&amp;" "&amp;SUM(IF(A599=FinyearIm,IF(C599&lt;=QldIm,1,0),0))</f>
        <v>2020–21 7</v>
      </c>
      <c r="H599" s="56" t="str">
        <f t="array" ref="H599">A599&amp;" "&amp;SUM(IF(A599=FinyearIm,IF(D599&lt;=AustraliaIm,1,0),0))</f>
        <v>2020–21 7</v>
      </c>
      <c r="I599" s="56" t="str">
        <f t="shared" si="37"/>
        <v>RKOR</v>
      </c>
      <c r="J599" s="57">
        <f t="shared" si="38"/>
        <v>2432.5537298200002</v>
      </c>
      <c r="K599" s="57">
        <f t="shared" si="39"/>
        <v>10419.260641370001</v>
      </c>
    </row>
    <row r="600" spans="1:11" x14ac:dyDescent="0.2">
      <c r="A600" t="s">
        <v>333</v>
      </c>
      <c r="B600" t="s">
        <v>260</v>
      </c>
      <c r="C600" s="37">
        <v>35592783.060000002</v>
      </c>
      <c r="D600" s="37">
        <v>285814623.66000003</v>
      </c>
      <c r="E600" s="40"/>
      <c r="F600" s="56" t="str">
        <f t="shared" si="36"/>
        <v>2020–21 ROUM</v>
      </c>
      <c r="G600" s="56" t="str">
        <f t="array" ref="G600">A600&amp;" "&amp;SUM(IF(A600=FinyearIm,IF(C600&lt;=QldIm,1,0),0))</f>
        <v>2020–21 53</v>
      </c>
      <c r="H600" s="56" t="str">
        <f t="array" ref="H600">A600&amp;" "&amp;SUM(IF(A600=FinyearIm,IF(D600&lt;=AustraliaIm,1,0),0))</f>
        <v>2020–21 61</v>
      </c>
      <c r="I600" s="56" t="str">
        <f t="shared" si="37"/>
        <v>ROUM</v>
      </c>
      <c r="J600" s="57">
        <f t="shared" si="38"/>
        <v>35.592783060000002</v>
      </c>
      <c r="K600" s="57">
        <f t="shared" si="39"/>
        <v>285.81462366000005</v>
      </c>
    </row>
    <row r="601" spans="1:11" x14ac:dyDescent="0.2">
      <c r="A601" t="s">
        <v>333</v>
      </c>
      <c r="B601" t="s">
        <v>261</v>
      </c>
      <c r="C601" s="37">
        <v>35680534.399999999</v>
      </c>
      <c r="D601" s="37">
        <v>323814232.11000001</v>
      </c>
      <c r="E601" s="40"/>
      <c r="F601" s="56" t="str">
        <f t="shared" si="36"/>
        <v>2020–21 RUSS</v>
      </c>
      <c r="G601" s="56" t="str">
        <f t="array" ref="G601">A601&amp;" "&amp;SUM(IF(A601=FinyearIm,IF(C601&lt;=QldIm,1,0),0))</f>
        <v>2020–21 52</v>
      </c>
      <c r="H601" s="56" t="str">
        <f t="array" ref="H601">A601&amp;" "&amp;SUM(IF(A601=FinyearIm,IF(D601&lt;=AustraliaIm,1,0),0))</f>
        <v>2020–21 58</v>
      </c>
      <c r="I601" s="56" t="str">
        <f t="shared" si="37"/>
        <v>RUSS</v>
      </c>
      <c r="J601" s="57">
        <f t="shared" si="38"/>
        <v>35.680534399999999</v>
      </c>
      <c r="K601" s="57">
        <f t="shared" si="39"/>
        <v>323.81423211000003</v>
      </c>
    </row>
    <row r="602" spans="1:11" x14ac:dyDescent="0.2">
      <c r="A602" t="s">
        <v>333</v>
      </c>
      <c r="B602" t="s">
        <v>324</v>
      </c>
      <c r="C602" s="37">
        <v>28652.1</v>
      </c>
      <c r="D602" s="37">
        <v>1464980.68</v>
      </c>
      <c r="E602" s="40"/>
      <c r="F602" s="56" t="str">
        <f t="shared" si="36"/>
        <v>2020–21 RWAN</v>
      </c>
      <c r="G602" s="56" t="str">
        <f t="array" ref="G602">A602&amp;" "&amp;SUM(IF(A602=FinyearIm,IF(C602&lt;=QldIm,1,0),0))</f>
        <v>2020–21 148</v>
      </c>
      <c r="H602" s="56" t="str">
        <f t="array" ref="H602">A602&amp;" "&amp;SUM(IF(A602=FinyearIm,IF(D602&lt;=AustraliaIm,1,0),0))</f>
        <v>2020–21 145</v>
      </c>
      <c r="I602" s="56" t="str">
        <f t="shared" si="37"/>
        <v>RWAN</v>
      </c>
      <c r="J602" s="57">
        <f t="shared" si="38"/>
        <v>2.86521E-2</v>
      </c>
      <c r="K602" s="57">
        <f t="shared" si="39"/>
        <v>1.46498068</v>
      </c>
    </row>
    <row r="603" spans="1:11" x14ac:dyDescent="0.2">
      <c r="A603" t="s">
        <v>333</v>
      </c>
      <c r="B603" t="s">
        <v>262</v>
      </c>
      <c r="C603" s="37">
        <v>261638282.21000001</v>
      </c>
      <c r="D603" s="37">
        <v>1261869406.75</v>
      </c>
      <c r="E603" s="40"/>
      <c r="F603" s="56" t="str">
        <f t="shared" si="36"/>
        <v>2020–21 SAFR</v>
      </c>
      <c r="G603" s="56" t="str">
        <f t="array" ref="G603">A603&amp;" "&amp;SUM(IF(A603=FinyearIm,IF(C603&lt;=QldIm,1,0),0))</f>
        <v>2020–21 26</v>
      </c>
      <c r="H603" s="56" t="str">
        <f t="array" ref="H603">A603&amp;" "&amp;SUM(IF(A603=FinyearIm,IF(D603&lt;=AustraliaIm,1,0),0))</f>
        <v>2020–21 34</v>
      </c>
      <c r="I603" s="56" t="str">
        <f t="shared" si="37"/>
        <v>SAFR</v>
      </c>
      <c r="J603" s="57">
        <f t="shared" si="38"/>
        <v>261.63828221</v>
      </c>
      <c r="K603" s="57">
        <f t="shared" si="39"/>
        <v>1261.8694067500001</v>
      </c>
    </row>
    <row r="604" spans="1:11" x14ac:dyDescent="0.2">
      <c r="A604" t="s">
        <v>333</v>
      </c>
      <c r="B604" t="s">
        <v>263</v>
      </c>
      <c r="C604" s="37">
        <v>797970.05</v>
      </c>
      <c r="D604" s="37">
        <v>9476182.8800000008</v>
      </c>
      <c r="E604" s="40"/>
      <c r="F604" s="56" t="str">
        <f t="shared" si="36"/>
        <v>2020–21 SALV</v>
      </c>
      <c r="G604" s="56" t="str">
        <f t="array" ref="G604">A604&amp;" "&amp;SUM(IF(A604=FinyearIm,IF(C604&lt;=QldIm,1,0),0))</f>
        <v>2020–21 103</v>
      </c>
      <c r="H604" s="56" t="str">
        <f t="array" ref="H604">A604&amp;" "&amp;SUM(IF(A604=FinyearIm,IF(D604&lt;=AustraliaIm,1,0),0))</f>
        <v>2020–21 119</v>
      </c>
      <c r="I604" s="56" t="str">
        <f t="shared" si="37"/>
        <v>SALV</v>
      </c>
      <c r="J604" s="57">
        <f t="shared" si="38"/>
        <v>0.7979700500000001</v>
      </c>
      <c r="K604" s="57">
        <f t="shared" si="39"/>
        <v>9.4761828800000014</v>
      </c>
    </row>
    <row r="605" spans="1:11" x14ac:dyDescent="0.2">
      <c r="A605" t="s">
        <v>333</v>
      </c>
      <c r="B605" t="s">
        <v>264</v>
      </c>
      <c r="C605" s="37">
        <v>2045362.36</v>
      </c>
      <c r="D605" s="37">
        <v>9844185.8900000006</v>
      </c>
      <c r="E605" s="40"/>
      <c r="F605" s="56" t="str">
        <f t="shared" si="36"/>
        <v>2020–21 SAMO</v>
      </c>
      <c r="G605" s="56" t="str">
        <f t="array" ref="G605">A605&amp;" "&amp;SUM(IF(A605=FinyearIm,IF(C605&lt;=QldIm,1,0),0))</f>
        <v>2020–21 86</v>
      </c>
      <c r="H605" s="56" t="str">
        <f t="array" ref="H605">A605&amp;" "&amp;SUM(IF(A605=FinyearIm,IF(D605&lt;=AustraliaIm,1,0),0))</f>
        <v>2020–21 118</v>
      </c>
      <c r="I605" s="56" t="str">
        <f t="shared" si="37"/>
        <v>SAMO</v>
      </c>
      <c r="J605" s="57">
        <f t="shared" si="38"/>
        <v>2.0453623599999999</v>
      </c>
      <c r="K605" s="57">
        <f t="shared" si="39"/>
        <v>9.8441858900000003</v>
      </c>
    </row>
    <row r="606" spans="1:11" x14ac:dyDescent="0.2">
      <c r="A606" t="s">
        <v>333</v>
      </c>
      <c r="B606" t="s">
        <v>354</v>
      </c>
      <c r="C606" s="37">
        <v>2165.92</v>
      </c>
      <c r="D606" s="37">
        <v>57416.65</v>
      </c>
      <c r="E606" s="40"/>
      <c r="F606" s="56" t="str">
        <f t="shared" si="36"/>
        <v>2020–21 SAOT</v>
      </c>
      <c r="G606" s="56" t="str">
        <f t="array" ref="G606">A606&amp;" "&amp;SUM(IF(A606=FinyearIm,IF(C606&lt;=QldIm,1,0),0))</f>
        <v>2020–21 175</v>
      </c>
      <c r="H606" s="56" t="str">
        <f t="array" ref="H606">A606&amp;" "&amp;SUM(IF(A606=FinyearIm,IF(D606&lt;=AustraliaIm,1,0),0))</f>
        <v>2020–21 197</v>
      </c>
      <c r="I606" s="56" t="str">
        <f t="shared" si="37"/>
        <v>SAOT</v>
      </c>
      <c r="J606" s="57">
        <f t="shared" si="38"/>
        <v>2.16592E-3</v>
      </c>
      <c r="K606" s="57">
        <f t="shared" si="39"/>
        <v>5.741665E-2</v>
      </c>
    </row>
    <row r="607" spans="1:11" x14ac:dyDescent="0.2">
      <c r="A607" t="s">
        <v>333</v>
      </c>
      <c r="B607" t="s">
        <v>265</v>
      </c>
      <c r="C607" s="37">
        <v>41924823.189999998</v>
      </c>
      <c r="D607" s="37">
        <v>978421553.03999996</v>
      </c>
      <c r="E607" s="40"/>
      <c r="F607" s="56" t="str">
        <f t="shared" si="36"/>
        <v>2020–21 SAUD</v>
      </c>
      <c r="G607" s="56" t="str">
        <f t="array" ref="G607">A607&amp;" "&amp;SUM(IF(A607=FinyearIm,IF(C607&lt;=QldIm,1,0),0))</f>
        <v>2020–21 51</v>
      </c>
      <c r="H607" s="56" t="str">
        <f t="array" ref="H607">A607&amp;" "&amp;SUM(IF(A607=FinyearIm,IF(D607&lt;=AustraliaIm,1,0),0))</f>
        <v>2020–21 37</v>
      </c>
      <c r="I607" s="56" t="str">
        <f t="shared" si="37"/>
        <v>SAUD</v>
      </c>
      <c r="J607" s="57">
        <f t="shared" si="38"/>
        <v>41.924823189999998</v>
      </c>
      <c r="K607" s="57">
        <f t="shared" si="39"/>
        <v>978.42155303999994</v>
      </c>
    </row>
    <row r="608" spans="1:11" x14ac:dyDescent="0.2">
      <c r="A608" t="s">
        <v>333</v>
      </c>
      <c r="B608" t="s">
        <v>266</v>
      </c>
      <c r="C608">
        <v>1041.02</v>
      </c>
      <c r="D608">
        <v>366393890.82999998</v>
      </c>
      <c r="E608" s="40"/>
      <c r="F608" s="56" t="str">
        <f t="shared" si="36"/>
        <v>2020–21 SENE</v>
      </c>
      <c r="G608" s="56" t="str">
        <f t="array" ref="G608">A608&amp;" "&amp;SUM(IF(A608=FinyearIm,IF(C608&lt;=QldIm,1,0),0))</f>
        <v>2020–21 182</v>
      </c>
      <c r="H608" s="56" t="str">
        <f t="array" ref="H608">A608&amp;" "&amp;SUM(IF(A608=FinyearIm,IF(D608&lt;=AustraliaIm,1,0),0))</f>
        <v>2020–21 55</v>
      </c>
      <c r="I608" s="56" t="str">
        <f t="shared" si="37"/>
        <v>SENE</v>
      </c>
      <c r="J608" s="57">
        <f t="shared" si="38"/>
        <v>1.0410199999999999E-3</v>
      </c>
      <c r="K608" s="57">
        <f t="shared" si="39"/>
        <v>366.39389082999998</v>
      </c>
    </row>
    <row r="609" spans="1:11" x14ac:dyDescent="0.2">
      <c r="A609" t="s">
        <v>333</v>
      </c>
      <c r="B609" t="s">
        <v>267</v>
      </c>
      <c r="C609">
        <v>8061132.8099999996</v>
      </c>
      <c r="D609" s="37">
        <v>66827457.680000097</v>
      </c>
      <c r="E609" s="40"/>
      <c r="F609" s="56" t="str">
        <f t="shared" si="36"/>
        <v>2020–21 SERB</v>
      </c>
      <c r="G609" s="56" t="str">
        <f t="array" ref="G609">A609&amp;" "&amp;SUM(IF(A609=FinyearIm,IF(C609&lt;=QldIm,1,0),0))</f>
        <v>2020–21 67</v>
      </c>
      <c r="H609" s="56" t="str">
        <f t="array" ref="H609">A609&amp;" "&amp;SUM(IF(A609=FinyearIm,IF(D609&lt;=AustraliaIm,1,0),0))</f>
        <v>2020–21 79</v>
      </c>
      <c r="I609" s="56" t="str">
        <f t="shared" si="37"/>
        <v>SERB</v>
      </c>
      <c r="J609" s="57">
        <f t="shared" si="38"/>
        <v>8.0611328100000001</v>
      </c>
      <c r="K609" s="57">
        <f t="shared" si="39"/>
        <v>66.827457680000094</v>
      </c>
    </row>
    <row r="610" spans="1:11" x14ac:dyDescent="0.2">
      <c r="A610" t="s">
        <v>333</v>
      </c>
      <c r="B610" t="s">
        <v>268</v>
      </c>
      <c r="C610" s="37">
        <v>0</v>
      </c>
      <c r="D610" s="37">
        <v>1384666.89</v>
      </c>
      <c r="E610" s="40"/>
      <c r="F610" s="56" t="str">
        <f t="shared" si="36"/>
        <v>2020–21 SEYC</v>
      </c>
      <c r="G610" s="56" t="str">
        <f t="array" ref="G610">A610&amp;" "&amp;SUM(IF(A610=FinyearIm,IF(C610&lt;=QldIm,1,0),0))</f>
        <v>2020–21 223</v>
      </c>
      <c r="H610" s="56" t="str">
        <f t="array" ref="H610">A610&amp;" "&amp;SUM(IF(A610=FinyearIm,IF(D610&lt;=AustraliaIm,1,0),0))</f>
        <v>2020–21 146</v>
      </c>
      <c r="I610" s="56" t="str">
        <f t="shared" si="37"/>
        <v>SEYC</v>
      </c>
      <c r="J610" s="57">
        <f t="shared" si="38"/>
        <v>0</v>
      </c>
      <c r="K610" s="57">
        <f t="shared" si="39"/>
        <v>1.3846668899999999</v>
      </c>
    </row>
    <row r="611" spans="1:11" x14ac:dyDescent="0.2">
      <c r="A611" t="s">
        <v>333</v>
      </c>
      <c r="B611" t="s">
        <v>270</v>
      </c>
      <c r="C611" s="37">
        <v>1210118181.23</v>
      </c>
      <c r="D611" s="37">
        <v>8790156805.8199997</v>
      </c>
      <c r="E611" s="40"/>
      <c r="F611" s="56" t="str">
        <f t="shared" si="36"/>
        <v>2020–21 SING</v>
      </c>
      <c r="G611" s="56" t="str">
        <f t="array" ref="G611">A611&amp;" "&amp;SUM(IF(A611=FinyearIm,IF(C611&lt;=QldIm,1,0),0))</f>
        <v>2020–21 9</v>
      </c>
      <c r="H611" s="56" t="str">
        <f t="array" ref="H611">A611&amp;" "&amp;SUM(IF(A611=FinyearIm,IF(D611&lt;=AustraliaIm,1,0),0))</f>
        <v>2020–21 8</v>
      </c>
      <c r="I611" s="56" t="str">
        <f t="shared" si="37"/>
        <v>SING</v>
      </c>
      <c r="J611" s="57">
        <f t="shared" si="38"/>
        <v>1210.1181812300001</v>
      </c>
      <c r="K611" s="57">
        <f t="shared" si="39"/>
        <v>8790.1568058199991</v>
      </c>
    </row>
    <row r="612" spans="1:11" x14ac:dyDescent="0.2">
      <c r="A612" t="s">
        <v>333</v>
      </c>
      <c r="B612" t="s">
        <v>271</v>
      </c>
      <c r="C612" s="37">
        <v>299175.51</v>
      </c>
      <c r="D612" s="37">
        <v>2390199.96</v>
      </c>
      <c r="E612" s="40"/>
      <c r="F612" s="56" t="str">
        <f t="shared" si="36"/>
        <v>2020–21 SLEO</v>
      </c>
      <c r="G612" s="56" t="str">
        <f t="array" ref="G612">A612&amp;" "&amp;SUM(IF(A612=FinyearIm,IF(C612&lt;=QldIm,1,0),0))</f>
        <v>2020–21 119</v>
      </c>
      <c r="H612" s="56" t="str">
        <f t="array" ref="H612">A612&amp;" "&amp;SUM(IF(A612=FinyearIm,IF(D612&lt;=AustraliaIm,1,0),0))</f>
        <v>2020–21 133</v>
      </c>
      <c r="I612" s="56" t="str">
        <f t="shared" si="37"/>
        <v>SLEO</v>
      </c>
      <c r="J612" s="57">
        <f t="shared" si="38"/>
        <v>0.29917551000000003</v>
      </c>
      <c r="K612" s="57">
        <f t="shared" si="39"/>
        <v>2.3901999599999999</v>
      </c>
    </row>
    <row r="613" spans="1:11" x14ac:dyDescent="0.2">
      <c r="A613" t="s">
        <v>333</v>
      </c>
      <c r="B613" t="s">
        <v>272</v>
      </c>
      <c r="C613" s="37">
        <v>19760752.140000001</v>
      </c>
      <c r="D613" s="37">
        <v>192263439.96000001</v>
      </c>
      <c r="E613" s="40"/>
      <c r="F613" s="56" t="str">
        <f t="shared" si="36"/>
        <v>2020–21 SLOV</v>
      </c>
      <c r="G613" s="56" t="str">
        <f t="array" ref="G613">A613&amp;" "&amp;SUM(IF(A613=FinyearIm,IF(C613&lt;=QldIm,1,0),0))</f>
        <v>2020–21 58</v>
      </c>
      <c r="H613" s="56" t="str">
        <f t="array" ref="H613">A613&amp;" "&amp;SUM(IF(A613=FinyearIm,IF(D613&lt;=AustraliaIm,1,0),0))</f>
        <v>2020–21 65</v>
      </c>
      <c r="I613" s="56" t="str">
        <f t="shared" si="37"/>
        <v>SLOV</v>
      </c>
      <c r="J613" s="57">
        <f t="shared" si="38"/>
        <v>19.760752140000001</v>
      </c>
      <c r="K613" s="57">
        <f t="shared" si="39"/>
        <v>192.26343996</v>
      </c>
    </row>
    <row r="614" spans="1:11" x14ac:dyDescent="0.2">
      <c r="A614" t="s">
        <v>333</v>
      </c>
      <c r="B614" t="s">
        <v>273</v>
      </c>
      <c r="C614" s="37">
        <v>8654906.3100000005</v>
      </c>
      <c r="D614" s="37">
        <v>11957375.98</v>
      </c>
      <c r="E614" s="40"/>
      <c r="F614" s="56" t="str">
        <f t="shared" si="36"/>
        <v>2020–21 SOLO</v>
      </c>
      <c r="G614" s="56" t="str">
        <f t="array" ref="G614">A614&amp;" "&amp;SUM(IF(A614=FinyearIm,IF(C614&lt;=QldIm,1,0),0))</f>
        <v>2020–21 66</v>
      </c>
      <c r="H614" s="56" t="str">
        <f t="array" ref="H614">A614&amp;" "&amp;SUM(IF(A614=FinyearIm,IF(D614&lt;=AustraliaIm,1,0),0))</f>
        <v>2020–21 111</v>
      </c>
      <c r="I614" s="56" t="str">
        <f t="shared" si="37"/>
        <v>SOLO</v>
      </c>
      <c r="J614" s="57">
        <f t="shared" si="38"/>
        <v>8.6549063100000012</v>
      </c>
      <c r="K614" s="57">
        <f t="shared" si="39"/>
        <v>11.95737598</v>
      </c>
    </row>
    <row r="615" spans="1:11" x14ac:dyDescent="0.2">
      <c r="A615" t="s">
        <v>333</v>
      </c>
      <c r="B615" t="s">
        <v>274</v>
      </c>
      <c r="C615" s="37">
        <v>3558.43</v>
      </c>
      <c r="D615" s="37">
        <v>137318.32</v>
      </c>
      <c r="E615" s="40"/>
      <c r="F615" s="56" t="str">
        <f t="shared" si="36"/>
        <v>2020–21 SOML</v>
      </c>
      <c r="G615" s="56" t="str">
        <f t="array" ref="G615">A615&amp;" "&amp;SUM(IF(A615=FinyearIm,IF(C615&lt;=QldIm,1,0),0))</f>
        <v>2020–21 168</v>
      </c>
      <c r="H615" s="56" t="str">
        <f t="array" ref="H615">A615&amp;" "&amp;SUM(IF(A615=FinyearIm,IF(D615&lt;=AustraliaIm,1,0),0))</f>
        <v>2020–21 184</v>
      </c>
      <c r="I615" s="56" t="str">
        <f t="shared" si="37"/>
        <v>SOML</v>
      </c>
      <c r="J615" s="57">
        <f t="shared" si="38"/>
        <v>3.55843E-3</v>
      </c>
      <c r="K615" s="57">
        <f t="shared" si="39"/>
        <v>0.13731831999999999</v>
      </c>
    </row>
    <row r="616" spans="1:11" x14ac:dyDescent="0.2">
      <c r="A616" t="s">
        <v>333</v>
      </c>
      <c r="B616" t="s">
        <v>275</v>
      </c>
      <c r="C616" s="37">
        <v>369979427.97000003</v>
      </c>
      <c r="D616" s="37">
        <v>3039135855.46</v>
      </c>
      <c r="E616" s="40"/>
      <c r="F616" s="56" t="str">
        <f t="shared" si="36"/>
        <v>2020–21 SPAI</v>
      </c>
      <c r="G616" s="56" t="str">
        <f t="array" ref="G616">A616&amp;" "&amp;SUM(IF(A616=FinyearIm,IF(C616&lt;=QldIm,1,0),0))</f>
        <v>2020–21 21</v>
      </c>
      <c r="H616" s="56" t="str">
        <f t="array" ref="H616">A616&amp;" "&amp;SUM(IF(A616=FinyearIm,IF(D616&lt;=AustraliaIm,1,0),0))</f>
        <v>2020–21 20</v>
      </c>
      <c r="I616" s="56" t="str">
        <f t="shared" si="37"/>
        <v>SPAI</v>
      </c>
      <c r="J616" s="57">
        <f t="shared" si="38"/>
        <v>369.97942797000002</v>
      </c>
      <c r="K616" s="57">
        <f t="shared" si="39"/>
        <v>3039.1358554600001</v>
      </c>
    </row>
    <row r="617" spans="1:11" x14ac:dyDescent="0.2">
      <c r="A617" t="s">
        <v>333</v>
      </c>
      <c r="B617" t="s">
        <v>276</v>
      </c>
      <c r="C617" s="37">
        <v>32128231.57</v>
      </c>
      <c r="D617" s="37">
        <v>304375597.49000001</v>
      </c>
      <c r="E617" s="40"/>
      <c r="F617" s="56" t="str">
        <f t="shared" si="36"/>
        <v>2020–21 SRIL</v>
      </c>
      <c r="G617" s="56" t="str">
        <f t="array" ref="G617">A617&amp;" "&amp;SUM(IF(A617=FinyearIm,IF(C617&lt;=QldIm,1,0),0))</f>
        <v>2020–21 54</v>
      </c>
      <c r="H617" s="56" t="str">
        <f t="array" ref="H617">A617&amp;" "&amp;SUM(IF(A617=FinyearIm,IF(D617&lt;=AustraliaIm,1,0),0))</f>
        <v>2020–21 60</v>
      </c>
      <c r="I617" s="56" t="str">
        <f t="shared" si="37"/>
        <v>SRIL</v>
      </c>
      <c r="J617" s="57">
        <f t="shared" si="38"/>
        <v>32.128231569999997</v>
      </c>
      <c r="K617" s="57">
        <f t="shared" si="39"/>
        <v>304.37559749000002</v>
      </c>
    </row>
    <row r="618" spans="1:11" x14ac:dyDescent="0.2">
      <c r="A618" t="s">
        <v>333</v>
      </c>
      <c r="B618" t="s">
        <v>277</v>
      </c>
      <c r="C618" s="37">
        <v>11775.01</v>
      </c>
      <c r="D618" s="37">
        <v>2132117.92</v>
      </c>
      <c r="E618" s="40"/>
      <c r="F618" s="56" t="str">
        <f t="shared" si="36"/>
        <v>2020–21 SRNM</v>
      </c>
      <c r="G618" s="56" t="str">
        <f t="array" ref="G618">A618&amp;" "&amp;SUM(IF(A618=FinyearIm,IF(C618&lt;=QldIm,1,0),0))</f>
        <v>2020–21 158</v>
      </c>
      <c r="H618" s="56" t="str">
        <f t="array" ref="H618">A618&amp;" "&amp;SUM(IF(A618=FinyearIm,IF(D618&lt;=AustraliaIm,1,0),0))</f>
        <v>2020–21 135</v>
      </c>
      <c r="I618" s="56" t="str">
        <f t="shared" si="37"/>
        <v>SRNM</v>
      </c>
      <c r="J618" s="57">
        <f t="shared" si="38"/>
        <v>1.1775010000000001E-2</v>
      </c>
      <c r="K618" s="57">
        <f t="shared" si="39"/>
        <v>2.1321179199999998</v>
      </c>
    </row>
    <row r="619" spans="1:11" x14ac:dyDescent="0.2">
      <c r="A619" t="s">
        <v>333</v>
      </c>
      <c r="B619" t="s">
        <v>325</v>
      </c>
      <c r="C619" s="37">
        <v>0</v>
      </c>
      <c r="D619" s="37">
        <v>22186.66</v>
      </c>
      <c r="E619" s="40"/>
      <c r="F619" s="56" t="str">
        <f t="shared" si="36"/>
        <v>2020–21 SSUD</v>
      </c>
      <c r="G619" s="56" t="str">
        <f t="array" ref="G619">A619&amp;" "&amp;SUM(IF(A619=FinyearIm,IF(C619&lt;=QldIm,1,0),0))</f>
        <v>2020–21 223</v>
      </c>
      <c r="H619" s="56" t="str">
        <f t="array" ref="H619">A619&amp;" "&amp;SUM(IF(A619=FinyearIm,IF(D619&lt;=AustraliaIm,1,0),0))</f>
        <v>2020–21 207</v>
      </c>
      <c r="I619" s="56" t="str">
        <f t="shared" si="37"/>
        <v>SSUD</v>
      </c>
      <c r="J619" s="57">
        <f t="shared" si="38"/>
        <v>0</v>
      </c>
      <c r="K619" s="57">
        <f t="shared" si="39"/>
        <v>2.218666E-2</v>
      </c>
    </row>
    <row r="620" spans="1:11" x14ac:dyDescent="0.2">
      <c r="A620" t="s">
        <v>333</v>
      </c>
      <c r="B620" t="s">
        <v>278</v>
      </c>
      <c r="C620" s="37">
        <v>0</v>
      </c>
      <c r="D620" s="37">
        <v>164568.66</v>
      </c>
      <c r="E620" s="40"/>
      <c r="F620" s="56" t="str">
        <f t="shared" si="36"/>
        <v>2020–21 STCN</v>
      </c>
      <c r="G620" s="56" t="str">
        <f t="array" ref="G620">A620&amp;" "&amp;SUM(IF(A620=FinyearIm,IF(C620&lt;=QldIm,1,0),0))</f>
        <v>2020–21 223</v>
      </c>
      <c r="H620" s="56" t="str">
        <f t="array" ref="H620">A620&amp;" "&amp;SUM(IF(A620=FinyearIm,IF(D620&lt;=AustraliaIm,1,0),0))</f>
        <v>2020–21 178</v>
      </c>
      <c r="I620" s="56" t="str">
        <f t="shared" si="37"/>
        <v>STCN</v>
      </c>
      <c r="J620" s="57">
        <f t="shared" si="38"/>
        <v>0</v>
      </c>
      <c r="K620" s="57">
        <f t="shared" si="39"/>
        <v>0.16456866000000001</v>
      </c>
    </row>
    <row r="621" spans="1:11" x14ac:dyDescent="0.2">
      <c r="A621" t="s">
        <v>333</v>
      </c>
      <c r="B621" t="s">
        <v>279</v>
      </c>
      <c r="C621" s="37">
        <v>331629.34000000003</v>
      </c>
      <c r="D621" s="37">
        <v>713829.35</v>
      </c>
      <c r="E621" s="40"/>
      <c r="F621" s="56" t="str">
        <f t="shared" si="36"/>
        <v>2020–21 STHE</v>
      </c>
      <c r="G621" s="56" t="str">
        <f t="array" ref="G621">A621&amp;" "&amp;SUM(IF(A621=FinyearIm,IF(C621&lt;=QldIm,1,0),0))</f>
        <v>2020–21 115</v>
      </c>
      <c r="H621" s="56" t="str">
        <f t="array" ref="H621">A621&amp;" "&amp;SUM(IF(A621=FinyearIm,IF(D621&lt;=AustraliaIm,1,0),0))</f>
        <v>2020–21 152</v>
      </c>
      <c r="I621" s="56" t="str">
        <f t="shared" si="37"/>
        <v>STHE</v>
      </c>
      <c r="J621" s="57">
        <f t="shared" si="38"/>
        <v>0.33162934000000005</v>
      </c>
      <c r="K621" s="57">
        <f t="shared" si="39"/>
        <v>0.71382935000000003</v>
      </c>
    </row>
    <row r="622" spans="1:11" x14ac:dyDescent="0.2">
      <c r="A622" t="s">
        <v>333</v>
      </c>
      <c r="B622" t="s">
        <v>280</v>
      </c>
      <c r="C622" s="37">
        <v>0</v>
      </c>
      <c r="D622" s="37">
        <v>40103.019999999997</v>
      </c>
      <c r="E622" s="40"/>
      <c r="F622" s="56" t="str">
        <f t="shared" si="36"/>
        <v>2020–21 STLU</v>
      </c>
      <c r="G622" s="56" t="str">
        <f t="array" ref="G622">A622&amp;" "&amp;SUM(IF(A622=FinyearIm,IF(C622&lt;=QldIm,1,0),0))</f>
        <v>2020–21 223</v>
      </c>
      <c r="H622" s="56" t="str">
        <f t="array" ref="H622">A622&amp;" "&amp;SUM(IF(A622=FinyearIm,IF(D622&lt;=AustraliaIm,1,0),0))</f>
        <v>2020–21 202</v>
      </c>
      <c r="I622" s="56" t="str">
        <f t="shared" si="37"/>
        <v>STLU</v>
      </c>
      <c r="J622" s="57">
        <f t="shared" si="38"/>
        <v>0</v>
      </c>
      <c r="K622" s="57">
        <f t="shared" si="39"/>
        <v>4.0103019999999996E-2</v>
      </c>
    </row>
    <row r="623" spans="1:11" x14ac:dyDescent="0.2">
      <c r="A623" t="s">
        <v>333</v>
      </c>
      <c r="B623" t="s">
        <v>336</v>
      </c>
      <c r="C623" s="37">
        <v>0</v>
      </c>
      <c r="D623" s="37">
        <v>2006.71</v>
      </c>
      <c r="E623" s="40"/>
      <c r="F623" s="56" t="str">
        <f t="shared" si="36"/>
        <v>2020–21 STVI</v>
      </c>
      <c r="G623" s="56" t="str">
        <f t="array" ref="G623">A623&amp;" "&amp;SUM(IF(A623=FinyearIm,IF(C623&lt;=QldIm,1,0),0))</f>
        <v>2020–21 223</v>
      </c>
      <c r="H623" s="56" t="str">
        <f t="array" ref="H623">A623&amp;" "&amp;SUM(IF(A623=FinyearIm,IF(D623&lt;=AustraliaIm,1,0),0))</f>
        <v>2020–21 222</v>
      </c>
      <c r="I623" s="56" t="str">
        <f t="shared" si="37"/>
        <v>STVI</v>
      </c>
      <c r="J623" s="57">
        <f t="shared" si="38"/>
        <v>0</v>
      </c>
      <c r="K623" s="57">
        <f t="shared" si="39"/>
        <v>2.0067100000000001E-3</v>
      </c>
    </row>
    <row r="624" spans="1:11" x14ac:dyDescent="0.2">
      <c r="A624" t="s">
        <v>333</v>
      </c>
      <c r="B624" t="s">
        <v>281</v>
      </c>
      <c r="C624" s="37">
        <v>0</v>
      </c>
      <c r="D624" s="37">
        <v>103157.51</v>
      </c>
      <c r="E624" s="40"/>
      <c r="F624" s="56" t="str">
        <f t="shared" si="36"/>
        <v>2020–21 SUDN</v>
      </c>
      <c r="G624" s="56" t="str">
        <f t="array" ref="G624">A624&amp;" "&amp;SUM(IF(A624=FinyearIm,IF(C624&lt;=QldIm,1,0),0))</f>
        <v>2020–21 223</v>
      </c>
      <c r="H624" s="56" t="str">
        <f t="array" ref="H624">A624&amp;" "&amp;SUM(IF(A624=FinyearIm,IF(D624&lt;=AustraliaIm,1,0),0))</f>
        <v>2020–21 191</v>
      </c>
      <c r="I624" s="56" t="str">
        <f t="shared" si="37"/>
        <v>SUDN</v>
      </c>
      <c r="J624" s="57">
        <f t="shared" si="38"/>
        <v>0</v>
      </c>
      <c r="K624" s="57">
        <f t="shared" si="39"/>
        <v>0.10315750999999999</v>
      </c>
    </row>
    <row r="625" spans="1:11" x14ac:dyDescent="0.2">
      <c r="A625" t="s">
        <v>333</v>
      </c>
      <c r="B625" t="s">
        <v>282</v>
      </c>
      <c r="C625" s="37">
        <v>89536478.750000104</v>
      </c>
      <c r="D625" s="37">
        <v>581506695.64999902</v>
      </c>
      <c r="E625" s="40"/>
      <c r="F625" s="56" t="str">
        <f t="shared" si="36"/>
        <v>2020–21 SVAK</v>
      </c>
      <c r="G625" s="56" t="str">
        <f t="array" ref="G625">A625&amp;" "&amp;SUM(IF(A625=FinyearIm,IF(C625&lt;=QldIm,1,0),0))</f>
        <v>2020–21 42</v>
      </c>
      <c r="H625" s="56" t="str">
        <f t="array" ref="H625">A625&amp;" "&amp;SUM(IF(A625=FinyearIm,IF(D625&lt;=AustraliaIm,1,0),0))</f>
        <v>2020–21 46</v>
      </c>
      <c r="I625" s="56" t="str">
        <f t="shared" si="37"/>
        <v>SVAK</v>
      </c>
      <c r="J625" s="57">
        <f t="shared" si="38"/>
        <v>89.5364787500001</v>
      </c>
      <c r="K625" s="57">
        <f t="shared" si="39"/>
        <v>581.50669564999907</v>
      </c>
    </row>
    <row r="626" spans="1:11" x14ac:dyDescent="0.2">
      <c r="A626" t="s">
        <v>333</v>
      </c>
      <c r="B626" t="s">
        <v>283</v>
      </c>
      <c r="C626" s="37">
        <v>403540984.77999997</v>
      </c>
      <c r="D626" s="37">
        <v>2052926597.9100001</v>
      </c>
      <c r="E626" s="40"/>
      <c r="F626" s="56" t="str">
        <f t="shared" si="36"/>
        <v>2020–21 SWED</v>
      </c>
      <c r="G626" s="56" t="str">
        <f t="array" ref="G626">A626&amp;" "&amp;SUM(IF(A626=FinyearIm,IF(C626&lt;=QldIm,1,0),0))</f>
        <v>2020–21 19</v>
      </c>
      <c r="H626" s="56" t="str">
        <f t="array" ref="H626">A626&amp;" "&amp;SUM(IF(A626=FinyearIm,IF(D626&lt;=AustraliaIm,1,0),0))</f>
        <v>2020–21 24</v>
      </c>
      <c r="I626" s="56" t="str">
        <f t="shared" si="37"/>
        <v>SWED</v>
      </c>
      <c r="J626" s="57">
        <f t="shared" si="38"/>
        <v>403.54098477999997</v>
      </c>
      <c r="K626" s="57">
        <f t="shared" si="39"/>
        <v>2052.9265979100001</v>
      </c>
    </row>
    <row r="627" spans="1:11" x14ac:dyDescent="0.2">
      <c r="A627" t="s">
        <v>333</v>
      </c>
      <c r="B627" t="s">
        <v>284</v>
      </c>
      <c r="C627" s="37">
        <v>127747796.67</v>
      </c>
      <c r="D627" s="37">
        <v>3619270331.4299998</v>
      </c>
      <c r="E627" s="40"/>
      <c r="F627" s="56" t="str">
        <f t="shared" si="36"/>
        <v>2020–21 SWIT</v>
      </c>
      <c r="G627" s="56" t="str">
        <f t="array" ref="G627">A627&amp;" "&amp;SUM(IF(A627=FinyearIm,IF(C627&lt;=QldIm,1,0),0))</f>
        <v>2020–21 36</v>
      </c>
      <c r="H627" s="56" t="str">
        <f t="array" ref="H627">A627&amp;" "&amp;SUM(IF(A627=FinyearIm,IF(D627&lt;=AustraliaIm,1,0),0))</f>
        <v>2020–21 17</v>
      </c>
      <c r="I627" s="56" t="str">
        <f t="shared" si="37"/>
        <v>SWIT</v>
      </c>
      <c r="J627" s="57">
        <f t="shared" si="38"/>
        <v>127.74779667</v>
      </c>
      <c r="K627" s="57">
        <f t="shared" si="39"/>
        <v>3619.2703314299997</v>
      </c>
    </row>
    <row r="628" spans="1:11" x14ac:dyDescent="0.2">
      <c r="A628" t="s">
        <v>333</v>
      </c>
      <c r="B628" t="s">
        <v>285</v>
      </c>
      <c r="C628">
        <v>180412.7</v>
      </c>
      <c r="D628">
        <v>877309.63</v>
      </c>
      <c r="E628" s="40"/>
      <c r="F628" s="56" t="str">
        <f t="shared" si="36"/>
        <v>2020–21 SWZI</v>
      </c>
      <c r="G628" s="56" t="str">
        <f t="array" ref="G628">A628&amp;" "&amp;SUM(IF(A628=FinyearIm,IF(C628&lt;=QldIm,1,0),0))</f>
        <v>2020–21 126</v>
      </c>
      <c r="H628" s="56" t="str">
        <f t="array" ref="H628">A628&amp;" "&amp;SUM(IF(A628=FinyearIm,IF(D628&lt;=AustraliaIm,1,0),0))</f>
        <v>2020–21 151</v>
      </c>
      <c r="I628" s="56" t="str">
        <f t="shared" si="37"/>
        <v>SWZI</v>
      </c>
      <c r="J628" s="57">
        <f t="shared" si="38"/>
        <v>0.18041270000000001</v>
      </c>
      <c r="K628" s="57">
        <f t="shared" si="39"/>
        <v>0.87730962999999995</v>
      </c>
    </row>
    <row r="629" spans="1:11" x14ac:dyDescent="0.2">
      <c r="A629" t="s">
        <v>333</v>
      </c>
      <c r="B629" t="s">
        <v>286</v>
      </c>
      <c r="C629" s="37">
        <v>0</v>
      </c>
      <c r="D629" s="37">
        <v>2083002.28</v>
      </c>
      <c r="E629" s="40"/>
      <c r="F629" s="56" t="str">
        <f t="shared" si="36"/>
        <v>2020–21 SYRI</v>
      </c>
      <c r="G629" s="56" t="str">
        <f t="array" ref="G629">A629&amp;" "&amp;SUM(IF(A629=FinyearIm,IF(C629&lt;=QldIm,1,0),0))</f>
        <v>2020–21 223</v>
      </c>
      <c r="H629" s="56" t="str">
        <f t="array" ref="H629">A629&amp;" "&amp;SUM(IF(A629=FinyearIm,IF(D629&lt;=AustraliaIm,1,0),0))</f>
        <v>2020–21 136</v>
      </c>
      <c r="I629" s="56" t="str">
        <f t="shared" si="37"/>
        <v>SYRI</v>
      </c>
      <c r="J629" s="57">
        <f t="shared" si="38"/>
        <v>0</v>
      </c>
      <c r="K629" s="57">
        <f t="shared" si="39"/>
        <v>2.0830022800000001</v>
      </c>
    </row>
    <row r="630" spans="1:11" x14ac:dyDescent="0.2">
      <c r="A630" t="s">
        <v>333</v>
      </c>
      <c r="B630" t="s">
        <v>287</v>
      </c>
      <c r="C630" s="37">
        <v>810416385.41999996</v>
      </c>
      <c r="D630" s="37">
        <v>5014681465.8299999</v>
      </c>
      <c r="E630" s="40"/>
      <c r="F630" s="56" t="str">
        <f t="shared" si="36"/>
        <v>2020–21 TAIW</v>
      </c>
      <c r="G630" s="56" t="str">
        <f t="array" ref="G630">A630&amp;" "&amp;SUM(IF(A630=FinyearIm,IF(C630&lt;=QldIm,1,0),0))</f>
        <v>2020–21 12</v>
      </c>
      <c r="H630" s="56" t="str">
        <f t="array" ref="H630">A630&amp;" "&amp;SUM(IF(A630=FinyearIm,IF(D630&lt;=AustraliaIm,1,0),0))</f>
        <v>2020–21 15</v>
      </c>
      <c r="I630" s="56" t="str">
        <f t="shared" si="37"/>
        <v>TAIW</v>
      </c>
      <c r="J630" s="57">
        <f t="shared" si="38"/>
        <v>810.41638541999998</v>
      </c>
      <c r="K630" s="57">
        <f t="shared" si="39"/>
        <v>5014.68146583</v>
      </c>
    </row>
    <row r="631" spans="1:11" x14ac:dyDescent="0.2">
      <c r="A631" t="s">
        <v>333</v>
      </c>
      <c r="B631" t="s">
        <v>326</v>
      </c>
      <c r="C631" s="37">
        <v>0</v>
      </c>
      <c r="D631" s="37">
        <v>14766.05</v>
      </c>
      <c r="E631" s="40"/>
      <c r="F631" s="56" t="str">
        <f t="shared" si="36"/>
        <v>2020–21 TAJI</v>
      </c>
      <c r="G631" s="56" t="str">
        <f t="array" ref="G631">A631&amp;" "&amp;SUM(IF(A631=FinyearIm,IF(C631&lt;=QldIm,1,0),0))</f>
        <v>2020–21 223</v>
      </c>
      <c r="H631" s="56" t="str">
        <f t="array" ref="H631">A631&amp;" "&amp;SUM(IF(A631=FinyearIm,IF(D631&lt;=AustraliaIm,1,0),0))</f>
        <v>2020–21 210</v>
      </c>
      <c r="I631" s="56" t="str">
        <f t="shared" si="37"/>
        <v>TAJI</v>
      </c>
      <c r="J631" s="57">
        <f t="shared" si="38"/>
        <v>0</v>
      </c>
      <c r="K631" s="57">
        <f t="shared" si="39"/>
        <v>1.4766049999999999E-2</v>
      </c>
    </row>
    <row r="632" spans="1:11" x14ac:dyDescent="0.2">
      <c r="A632" t="s">
        <v>333</v>
      </c>
      <c r="B632" t="s">
        <v>288</v>
      </c>
      <c r="C632" s="37">
        <v>946101.58</v>
      </c>
      <c r="D632" s="37">
        <v>9179091.4600000009</v>
      </c>
      <c r="E632" s="40"/>
      <c r="F632" s="56" t="str">
        <f t="shared" si="36"/>
        <v>2020–21 TANZ</v>
      </c>
      <c r="G632" s="56" t="str">
        <f t="array" ref="G632">A632&amp;" "&amp;SUM(IF(A632=FinyearIm,IF(C632&lt;=QldIm,1,0),0))</f>
        <v>2020–21 100</v>
      </c>
      <c r="H632" s="56" t="str">
        <f t="array" ref="H632">A632&amp;" "&amp;SUM(IF(A632=FinyearIm,IF(D632&lt;=AustraliaIm,1,0),0))</f>
        <v>2020–21 121</v>
      </c>
      <c r="I632" s="56" t="str">
        <f t="shared" si="37"/>
        <v>TANZ</v>
      </c>
      <c r="J632" s="57">
        <f t="shared" si="38"/>
        <v>0.94610158</v>
      </c>
      <c r="K632" s="57">
        <f t="shared" si="39"/>
        <v>9.1790914600000004</v>
      </c>
    </row>
    <row r="633" spans="1:11" x14ac:dyDescent="0.2">
      <c r="A633" t="s">
        <v>333</v>
      </c>
      <c r="B633" t="s">
        <v>289</v>
      </c>
      <c r="C633" s="37">
        <v>3189260619.8099999</v>
      </c>
      <c r="D633" s="37">
        <v>14969212424.34</v>
      </c>
      <c r="E633" s="40"/>
      <c r="F633" s="56" t="str">
        <f t="shared" si="36"/>
        <v>2020–21 THAI</v>
      </c>
      <c r="G633" s="56" t="str">
        <f t="array" ref="G633">A633&amp;" "&amp;SUM(IF(A633=FinyearIm,IF(C633&lt;=QldIm,1,0),0))</f>
        <v>2020–21 4</v>
      </c>
      <c r="H633" s="56" t="str">
        <f t="array" ref="H633">A633&amp;" "&amp;SUM(IF(A633=FinyearIm,IF(D633&lt;=AustraliaIm,1,0),0))</f>
        <v>2020–21 4</v>
      </c>
      <c r="I633" s="56" t="str">
        <f t="shared" si="37"/>
        <v>THAI</v>
      </c>
      <c r="J633" s="57">
        <f t="shared" si="38"/>
        <v>3189.2606198099998</v>
      </c>
      <c r="K633" s="57">
        <f t="shared" si="39"/>
        <v>14969.212424339999</v>
      </c>
    </row>
    <row r="634" spans="1:11" x14ac:dyDescent="0.2">
      <c r="A634" t="s">
        <v>333</v>
      </c>
      <c r="B634" t="s">
        <v>290</v>
      </c>
      <c r="C634" s="37">
        <v>521086</v>
      </c>
      <c r="D634" s="37">
        <v>2267523.2599999998</v>
      </c>
      <c r="E634" s="40"/>
      <c r="F634" s="56" t="str">
        <f t="shared" si="36"/>
        <v>2020–21 TNGA</v>
      </c>
      <c r="G634" s="56" t="str">
        <f t="array" ref="G634">A634&amp;" "&amp;SUM(IF(A634=FinyearIm,IF(C634&lt;=QldIm,1,0),0))</f>
        <v>2020–21 110</v>
      </c>
      <c r="H634" s="56" t="str">
        <f t="array" ref="H634">A634&amp;" "&amp;SUM(IF(A634=FinyearIm,IF(D634&lt;=AustraliaIm,1,0),0))</f>
        <v>2020–21 134</v>
      </c>
      <c r="I634" s="56" t="str">
        <f t="shared" si="37"/>
        <v>TNGA</v>
      </c>
      <c r="J634" s="57">
        <f t="shared" si="38"/>
        <v>0.52108600000000005</v>
      </c>
      <c r="K634" s="57">
        <f t="shared" si="39"/>
        <v>2.2675232599999999</v>
      </c>
    </row>
    <row r="635" spans="1:11" x14ac:dyDescent="0.2">
      <c r="A635" t="s">
        <v>333</v>
      </c>
      <c r="B635" t="s">
        <v>291</v>
      </c>
      <c r="C635" s="37">
        <v>0</v>
      </c>
      <c r="D635" s="37">
        <v>16390409.16</v>
      </c>
      <c r="E635" s="40"/>
      <c r="F635" s="56" t="str">
        <f t="shared" si="36"/>
        <v>2020–21 TOGO</v>
      </c>
      <c r="G635" s="56" t="str">
        <f t="array" ref="G635">A635&amp;" "&amp;SUM(IF(A635=FinyearIm,IF(C635&lt;=QldIm,1,0),0))</f>
        <v>2020–21 223</v>
      </c>
      <c r="H635" s="56" t="str">
        <f t="array" ref="H635">A635&amp;" "&amp;SUM(IF(A635=FinyearIm,IF(D635&lt;=AustraliaIm,1,0),0))</f>
        <v>2020–21 103</v>
      </c>
      <c r="I635" s="56" t="str">
        <f t="shared" si="37"/>
        <v>TOGO</v>
      </c>
      <c r="J635" s="57">
        <f t="shared" si="38"/>
        <v>0</v>
      </c>
      <c r="K635" s="57">
        <f t="shared" si="39"/>
        <v>16.390409160000001</v>
      </c>
    </row>
    <row r="636" spans="1:11" x14ac:dyDescent="0.2">
      <c r="A636" t="s">
        <v>333</v>
      </c>
      <c r="B636" t="s">
        <v>292</v>
      </c>
      <c r="C636" s="37">
        <v>74129.509999999995</v>
      </c>
      <c r="D636" s="37">
        <v>7576410.4000000004</v>
      </c>
      <c r="E636" s="56"/>
      <c r="F636" s="56" t="str">
        <f t="shared" si="36"/>
        <v>2020–21 TRIN</v>
      </c>
      <c r="G636" s="56" t="str">
        <f t="array" ref="G636">A636&amp;" "&amp;SUM(IF(A636=FinyearIm,IF(C636&lt;=QldIm,1,0),0))</f>
        <v>2020–21 139</v>
      </c>
      <c r="H636" s="56" t="str">
        <f t="array" ref="H636">A636&amp;" "&amp;SUM(IF(A636=FinyearIm,IF(D636&lt;=AustraliaIm,1,0),0))</f>
        <v>2020–21 122</v>
      </c>
      <c r="I636" s="56" t="str">
        <f t="shared" si="37"/>
        <v>TRIN</v>
      </c>
      <c r="J636" s="57">
        <f t="shared" si="38"/>
        <v>7.4129509999999996E-2</v>
      </c>
      <c r="K636" s="57">
        <f t="shared" si="39"/>
        <v>7.5764104000000003</v>
      </c>
    </row>
    <row r="637" spans="1:11" x14ac:dyDescent="0.2">
      <c r="A637" t="s">
        <v>333</v>
      </c>
      <c r="B637" t="s">
        <v>293</v>
      </c>
      <c r="C637">
        <v>3733469.41</v>
      </c>
      <c r="D637" s="37">
        <v>47974531.960000098</v>
      </c>
      <c r="E637" s="56"/>
      <c r="F637" s="56" t="str">
        <f t="shared" si="36"/>
        <v>2020–21 TUNI</v>
      </c>
      <c r="G637" s="56" t="str">
        <f t="array" ref="G637">A637&amp;" "&amp;SUM(IF(A637=FinyearIm,IF(C637&lt;=QldIm,1,0),0))</f>
        <v>2020–21 80</v>
      </c>
      <c r="H637" s="56" t="str">
        <f t="array" ref="H637">A637&amp;" "&amp;SUM(IF(A637=FinyearIm,IF(D637&lt;=AustraliaIm,1,0),0))</f>
        <v>2020–21 84</v>
      </c>
      <c r="I637" s="56" t="str">
        <f t="shared" si="37"/>
        <v>TUNI</v>
      </c>
      <c r="J637" s="57">
        <f t="shared" si="38"/>
        <v>3.7334694100000001</v>
      </c>
      <c r="K637" s="57">
        <f t="shared" si="39"/>
        <v>47.9745319600001</v>
      </c>
    </row>
    <row r="638" spans="1:11" x14ac:dyDescent="0.2">
      <c r="A638" t="s">
        <v>333</v>
      </c>
      <c r="B638" t="s">
        <v>294</v>
      </c>
      <c r="C638" s="37">
        <v>177753705.56</v>
      </c>
      <c r="D638" s="37">
        <v>1264393844.9100001</v>
      </c>
      <c r="E638" s="56"/>
      <c r="F638" s="56" t="str">
        <f t="shared" si="36"/>
        <v>2020–21 TURK</v>
      </c>
      <c r="G638" s="56" t="str">
        <f t="array" ref="G638">A638&amp;" "&amp;SUM(IF(A638=FinyearIm,IF(C638&lt;=QldIm,1,0),0))</f>
        <v>2020–21 30</v>
      </c>
      <c r="H638" s="56" t="str">
        <f t="array" ref="H638">A638&amp;" "&amp;SUM(IF(A638=FinyearIm,IF(D638&lt;=AustraliaIm,1,0),0))</f>
        <v>2020–21 33</v>
      </c>
      <c r="I638" s="56" t="str">
        <f t="shared" si="37"/>
        <v>TURK</v>
      </c>
      <c r="J638" s="57">
        <f t="shared" si="38"/>
        <v>177.75370556000001</v>
      </c>
      <c r="K638" s="57">
        <f t="shared" si="39"/>
        <v>1264.3938449100001</v>
      </c>
    </row>
    <row r="639" spans="1:11" x14ac:dyDescent="0.2">
      <c r="A639" t="s">
        <v>333</v>
      </c>
      <c r="B639" t="s">
        <v>295</v>
      </c>
      <c r="C639" s="37">
        <v>5236.8100000000004</v>
      </c>
      <c r="D639" s="37">
        <v>13551.77</v>
      </c>
      <c r="E639" s="56"/>
      <c r="F639" s="56" t="str">
        <f t="shared" si="36"/>
        <v>2020–21 TURS</v>
      </c>
      <c r="G639" s="56" t="str">
        <f t="array" ref="G639">A639&amp;" "&amp;SUM(IF(A639=FinyearIm,IF(C639&lt;=QldIm,1,0),0))</f>
        <v>2020–21 163</v>
      </c>
      <c r="H639" s="56" t="str">
        <f t="array" ref="H639">A639&amp;" "&amp;SUM(IF(A639=FinyearIm,IF(D639&lt;=AustraliaIm,1,0),0))</f>
        <v>2020–21 211</v>
      </c>
      <c r="I639" s="56" t="str">
        <f t="shared" si="37"/>
        <v>TURS</v>
      </c>
      <c r="J639" s="57">
        <f t="shared" si="38"/>
        <v>5.2368100000000006E-3</v>
      </c>
      <c r="K639" s="57">
        <f t="shared" si="39"/>
        <v>1.3551770000000001E-2</v>
      </c>
    </row>
    <row r="640" spans="1:11" x14ac:dyDescent="0.2">
      <c r="A640" t="s">
        <v>333</v>
      </c>
      <c r="B640" t="s">
        <v>296</v>
      </c>
      <c r="C640" s="37">
        <v>11110.31</v>
      </c>
      <c r="D640" s="37">
        <v>150967.03</v>
      </c>
      <c r="E640" s="56"/>
      <c r="F640" s="56" t="str">
        <f t="shared" si="36"/>
        <v>2020–21 TUVA</v>
      </c>
      <c r="G640" s="56" t="str">
        <f t="array" ref="G640">A640&amp;" "&amp;SUM(IF(A640=FinyearIm,IF(C640&lt;=QldIm,1,0),0))</f>
        <v>2020–21 159</v>
      </c>
      <c r="H640" s="56" t="str">
        <f t="array" ref="H640">A640&amp;" "&amp;SUM(IF(A640=FinyearIm,IF(D640&lt;=AustraliaIm,1,0),0))</f>
        <v>2020–21 180</v>
      </c>
      <c r="I640" s="56" t="str">
        <f t="shared" si="37"/>
        <v>TUVA</v>
      </c>
      <c r="J640" s="57">
        <f t="shared" si="38"/>
        <v>1.111031E-2</v>
      </c>
      <c r="K640" s="57">
        <f t="shared" si="39"/>
        <v>0.15096703</v>
      </c>
    </row>
    <row r="641" spans="1:11" x14ac:dyDescent="0.2">
      <c r="A641" t="s">
        <v>333</v>
      </c>
      <c r="B641" t="s">
        <v>297</v>
      </c>
      <c r="C641">
        <v>156728486.19</v>
      </c>
      <c r="D641" s="37">
        <v>1862475590</v>
      </c>
      <c r="E641" s="56"/>
      <c r="F641" s="56" t="str">
        <f t="shared" si="36"/>
        <v>2020–21 UAEM</v>
      </c>
      <c r="G641" s="56" t="str">
        <f t="array" ref="G641">A641&amp;" "&amp;SUM(IF(A641=FinyearIm,IF(C641&lt;=QldIm,1,0),0))</f>
        <v>2020–21 34</v>
      </c>
      <c r="H641" s="56" t="str">
        <f t="array" ref="H641">A641&amp;" "&amp;SUM(IF(A641=FinyearIm,IF(D641&lt;=AustraliaIm,1,0),0))</f>
        <v>2020–21 27</v>
      </c>
      <c r="I641" s="56" t="str">
        <f t="shared" si="37"/>
        <v>UAEM</v>
      </c>
      <c r="J641" s="57">
        <f t="shared" si="38"/>
        <v>156.72848618999998</v>
      </c>
      <c r="K641" s="57">
        <f t="shared" si="39"/>
        <v>1862.47559</v>
      </c>
    </row>
    <row r="642" spans="1:11" x14ac:dyDescent="0.2">
      <c r="A642" t="s">
        <v>333</v>
      </c>
      <c r="B642" t="s">
        <v>298</v>
      </c>
      <c r="C642">
        <v>965002.36</v>
      </c>
      <c r="D642" s="37">
        <v>3487494.73</v>
      </c>
      <c r="E642" s="56"/>
      <c r="F642" s="56" t="str">
        <f t="shared" ref="F642:F705" si="40">A642&amp;" "&amp;B642</f>
        <v>2020–21 UGAN</v>
      </c>
      <c r="G642" s="56" t="str">
        <f t="array" ref="G642">A642&amp;" "&amp;SUM(IF(A642=FinyearIm,IF(C642&lt;=QldIm,1,0),0))</f>
        <v>2020–21 98</v>
      </c>
      <c r="H642" s="56" t="str">
        <f t="array" ref="H642">A642&amp;" "&amp;SUM(IF(A642=FinyearIm,IF(D642&lt;=AustraliaIm,1,0),0))</f>
        <v>2020–21 126</v>
      </c>
      <c r="I642" s="56" t="str">
        <f t="shared" ref="I642:I705" si="41">B642</f>
        <v>UGAN</v>
      </c>
      <c r="J642" s="57">
        <f t="shared" ref="J642:J705" si="42">C642/1000000</f>
        <v>0.96500235999999995</v>
      </c>
      <c r="K642" s="57">
        <f t="shared" ref="K642:K705" si="43">D642/1000000</f>
        <v>3.4874947299999999</v>
      </c>
    </row>
    <row r="643" spans="1:11" x14ac:dyDescent="0.2">
      <c r="A643" t="s">
        <v>333</v>
      </c>
      <c r="B643" t="s">
        <v>299</v>
      </c>
      <c r="C643" s="37">
        <v>761976672.42999995</v>
      </c>
      <c r="D643" s="37">
        <v>7497303746.0499697</v>
      </c>
      <c r="E643" s="56"/>
      <c r="F643" s="56" t="str">
        <f t="shared" si="40"/>
        <v>2020–21 UK</v>
      </c>
      <c r="G643" s="56" t="str">
        <f t="array" ref="G643">A643&amp;" "&amp;SUM(IF(A643=FinyearIm,IF(C643&lt;=QldIm,1,0),0))</f>
        <v>2020–21 15</v>
      </c>
      <c r="H643" s="56" t="str">
        <f t="array" ref="H643">A643&amp;" "&amp;SUM(IF(A643=FinyearIm,IF(D643&lt;=AustraliaIm,1,0),0))</f>
        <v>2020–21 9</v>
      </c>
      <c r="I643" s="56" t="str">
        <f t="shared" si="41"/>
        <v>UK</v>
      </c>
      <c r="J643" s="57">
        <f t="shared" si="42"/>
        <v>761.97667242999989</v>
      </c>
      <c r="K643" s="57">
        <f t="shared" si="43"/>
        <v>7497.30374604997</v>
      </c>
    </row>
    <row r="644" spans="1:11" x14ac:dyDescent="0.2">
      <c r="A644" t="s">
        <v>333</v>
      </c>
      <c r="B644" t="s">
        <v>300</v>
      </c>
      <c r="C644" s="37">
        <v>4726536.88</v>
      </c>
      <c r="D644" s="37">
        <v>121994200.3</v>
      </c>
      <c r="E644" s="56"/>
      <c r="F644" s="56" t="str">
        <f t="shared" si="40"/>
        <v>2020–21 UKRA</v>
      </c>
      <c r="G644" s="56" t="str">
        <f t="array" ref="G644">A644&amp;" "&amp;SUM(IF(A644=FinyearIm,IF(C644&lt;=QldIm,1,0),0))</f>
        <v>2020–21 76</v>
      </c>
      <c r="H644" s="56" t="str">
        <f t="array" ref="H644">A644&amp;" "&amp;SUM(IF(A644=FinyearIm,IF(D644&lt;=AustraliaIm,1,0),0))</f>
        <v>2020–21 71</v>
      </c>
      <c r="I644" s="56" t="str">
        <f t="shared" si="41"/>
        <v>UKRA</v>
      </c>
      <c r="J644" s="57">
        <f t="shared" si="42"/>
        <v>4.7265368800000003</v>
      </c>
      <c r="K644" s="57">
        <f t="shared" si="43"/>
        <v>121.9942003</v>
      </c>
    </row>
    <row r="645" spans="1:11" x14ac:dyDescent="0.2">
      <c r="A645" t="s">
        <v>333</v>
      </c>
      <c r="B645" t="s">
        <v>301</v>
      </c>
      <c r="C645">
        <v>592387.27</v>
      </c>
      <c r="D645" s="37">
        <v>15108445.779999999</v>
      </c>
      <c r="E645" s="56"/>
      <c r="F645" s="56" t="str">
        <f t="shared" si="40"/>
        <v>2020–21 URUG</v>
      </c>
      <c r="G645" s="56" t="str">
        <f t="array" ref="G645">A645&amp;" "&amp;SUM(IF(A645=FinyearIm,IF(C645&lt;=QldIm,1,0),0))</f>
        <v>2020–21 107</v>
      </c>
      <c r="H645" s="56" t="str">
        <f t="array" ref="H645">A645&amp;" "&amp;SUM(IF(A645=FinyearIm,IF(D645&lt;=AustraliaIm,1,0),0))</f>
        <v>2020–21 105</v>
      </c>
      <c r="I645" s="56" t="str">
        <f t="shared" si="41"/>
        <v>URUG</v>
      </c>
      <c r="J645" s="57">
        <f t="shared" si="42"/>
        <v>0.59238727000000002</v>
      </c>
      <c r="K645" s="57">
        <f t="shared" si="43"/>
        <v>15.108445779999998</v>
      </c>
    </row>
    <row r="646" spans="1:11" x14ac:dyDescent="0.2">
      <c r="A646" t="s">
        <v>333</v>
      </c>
      <c r="B646" t="s">
        <v>302</v>
      </c>
      <c r="C646" s="37">
        <v>4881460032.7000198</v>
      </c>
      <c r="D646" s="37">
        <v>34175491504.039799</v>
      </c>
      <c r="E646" s="56"/>
      <c r="F646" s="56" t="str">
        <f t="shared" si="40"/>
        <v>2020–21 USA</v>
      </c>
      <c r="G646" s="56" t="str">
        <f t="array" ref="G646">A646&amp;" "&amp;SUM(IF(A646=FinyearIm,IF(C646&lt;=QldIm,1,0),0))</f>
        <v>2020–21 2</v>
      </c>
      <c r="H646" s="56" t="str">
        <f t="array" ref="H646">A646&amp;" "&amp;SUM(IF(A646=FinyearIm,IF(D646&lt;=AustraliaIm,1,0),0))</f>
        <v>2020–21 2</v>
      </c>
      <c r="I646" s="56" t="str">
        <f t="shared" si="41"/>
        <v>USA</v>
      </c>
      <c r="J646" s="57">
        <f t="shared" si="42"/>
        <v>4881.4600327000198</v>
      </c>
      <c r="K646" s="57">
        <f t="shared" si="43"/>
        <v>34175.491504039797</v>
      </c>
    </row>
    <row r="647" spans="1:11" x14ac:dyDescent="0.2">
      <c r="A647" t="s">
        <v>333</v>
      </c>
      <c r="B647" t="s">
        <v>318</v>
      </c>
      <c r="C647" s="37">
        <v>5433.09</v>
      </c>
      <c r="D647" s="37">
        <v>29270.240000000002</v>
      </c>
      <c r="E647" s="56"/>
      <c r="F647" s="56" t="str">
        <f t="shared" si="40"/>
        <v>2020–21 USOI</v>
      </c>
      <c r="G647" s="56" t="str">
        <f t="array" ref="G647">A647&amp;" "&amp;SUM(IF(A647=FinyearIm,IF(C647&lt;=QldIm,1,0),0))</f>
        <v>2020–21 162</v>
      </c>
      <c r="H647" s="56" t="str">
        <f t="array" ref="H647">A647&amp;" "&amp;SUM(IF(A647=FinyearIm,IF(D647&lt;=AustraliaIm,1,0),0))</f>
        <v>2020–21 205</v>
      </c>
      <c r="I647" s="56" t="str">
        <f t="shared" si="41"/>
        <v>USOI</v>
      </c>
      <c r="J647" s="57">
        <f t="shared" si="42"/>
        <v>5.4330899999999998E-3</v>
      </c>
      <c r="K647" s="57">
        <f t="shared" si="43"/>
        <v>2.9270240000000003E-2</v>
      </c>
    </row>
    <row r="648" spans="1:11" x14ac:dyDescent="0.2">
      <c r="A648" t="s">
        <v>333</v>
      </c>
      <c r="B648" t="s">
        <v>329</v>
      </c>
      <c r="C648" s="37">
        <v>2884.78</v>
      </c>
      <c r="D648" s="37">
        <v>196760.76</v>
      </c>
      <c r="E648" s="56"/>
      <c r="F648" s="56" t="str">
        <f t="shared" si="40"/>
        <v>2020–21 UZBK</v>
      </c>
      <c r="G648" s="56" t="str">
        <f t="array" ref="G648">A648&amp;" "&amp;SUM(IF(A648=FinyearIm,IF(C648&lt;=QldIm,1,0),0))</f>
        <v>2020–21 173</v>
      </c>
      <c r="H648" s="56" t="str">
        <f t="array" ref="H648">A648&amp;" "&amp;SUM(IF(A648=FinyearIm,IF(D648&lt;=AustraliaIm,1,0),0))</f>
        <v>2020–21 174</v>
      </c>
      <c r="I648" s="56" t="str">
        <f t="shared" si="41"/>
        <v>UZBK</v>
      </c>
      <c r="J648" s="57">
        <f t="shared" si="42"/>
        <v>2.88478E-3</v>
      </c>
      <c r="K648" s="57">
        <f t="shared" si="43"/>
        <v>0.19676076000000001</v>
      </c>
    </row>
    <row r="649" spans="1:11" x14ac:dyDescent="0.2">
      <c r="A649" t="s">
        <v>333</v>
      </c>
      <c r="B649" t="s">
        <v>303</v>
      </c>
      <c r="C649" s="37">
        <v>2350099.81</v>
      </c>
      <c r="D649" s="37">
        <v>2704330.91</v>
      </c>
      <c r="E649" s="56"/>
      <c r="F649" s="56" t="str">
        <f t="shared" si="40"/>
        <v>2020–21 VANU</v>
      </c>
      <c r="G649" s="56" t="str">
        <f t="array" ref="G649">A649&amp;" "&amp;SUM(IF(A649=FinyearIm,IF(C649&lt;=QldIm,1,0),0))</f>
        <v>2020–21 84</v>
      </c>
      <c r="H649" s="56" t="str">
        <f t="array" ref="H649">A649&amp;" "&amp;SUM(IF(A649=FinyearIm,IF(D649&lt;=AustraliaIm,1,0),0))</f>
        <v>2020–21 128</v>
      </c>
      <c r="I649" s="56" t="str">
        <f t="shared" si="41"/>
        <v>VANU</v>
      </c>
      <c r="J649" s="57">
        <f t="shared" si="42"/>
        <v>2.3500998100000001</v>
      </c>
      <c r="K649" s="57">
        <f t="shared" si="43"/>
        <v>2.7043309100000004</v>
      </c>
    </row>
    <row r="650" spans="1:11" x14ac:dyDescent="0.2">
      <c r="A650" t="s">
        <v>333</v>
      </c>
      <c r="B650" t="s">
        <v>304</v>
      </c>
      <c r="C650" s="37">
        <v>5129.3500000000004</v>
      </c>
      <c r="D650" s="37">
        <v>1545712.07</v>
      </c>
      <c r="E650" s="56"/>
      <c r="F650" s="56" t="str">
        <f t="shared" si="40"/>
        <v>2020–21 VENZ</v>
      </c>
      <c r="G650" s="56" t="str">
        <f t="array" ref="G650">A650&amp;" "&amp;SUM(IF(A650=FinyearIm,IF(C650&lt;=QldIm,1,0),0))</f>
        <v>2020–21 164</v>
      </c>
      <c r="H650" s="56" t="str">
        <f t="array" ref="H650">A650&amp;" "&amp;SUM(IF(A650=FinyearIm,IF(D650&lt;=AustraliaIm,1,0),0))</f>
        <v>2020–21 143</v>
      </c>
      <c r="I650" s="56" t="str">
        <f t="shared" si="41"/>
        <v>VENZ</v>
      </c>
      <c r="J650" s="57">
        <f t="shared" si="42"/>
        <v>5.1293500000000004E-3</v>
      </c>
      <c r="K650" s="57">
        <f t="shared" si="43"/>
        <v>1.54571207</v>
      </c>
    </row>
    <row r="651" spans="1:11" x14ac:dyDescent="0.2">
      <c r="A651" t="s">
        <v>333</v>
      </c>
      <c r="B651" t="s">
        <v>305</v>
      </c>
      <c r="C651">
        <v>749781483.45000196</v>
      </c>
      <c r="D651" s="37">
        <v>6659930350.31003</v>
      </c>
      <c r="E651" s="56"/>
      <c r="F651" s="56" t="str">
        <f t="shared" si="40"/>
        <v>2020–21 VIET</v>
      </c>
      <c r="G651" s="56" t="str">
        <f t="array" ref="G651">A651&amp;" "&amp;SUM(IF(A651=FinyearIm,IF(C651&lt;=QldIm,1,0),0))</f>
        <v>2020–21 16</v>
      </c>
      <c r="H651" s="56" t="str">
        <f t="array" ref="H651">A651&amp;" "&amp;SUM(IF(A651=FinyearIm,IF(D651&lt;=AustraliaIm,1,0),0))</f>
        <v>2020–21 12</v>
      </c>
      <c r="I651" s="56" t="str">
        <f t="shared" si="41"/>
        <v>VIET</v>
      </c>
      <c r="J651" s="57">
        <f t="shared" si="42"/>
        <v>749.78148345000193</v>
      </c>
      <c r="K651" s="57">
        <f t="shared" si="43"/>
        <v>6659.93035031003</v>
      </c>
    </row>
    <row r="652" spans="1:11" x14ac:dyDescent="0.2">
      <c r="A652" t="s">
        <v>333</v>
      </c>
      <c r="B652" t="s">
        <v>330</v>
      </c>
      <c r="C652" s="37">
        <v>0</v>
      </c>
      <c r="D652" s="37">
        <v>286038.92</v>
      </c>
      <c r="E652" s="56"/>
      <c r="F652" s="56" t="str">
        <f t="shared" si="40"/>
        <v>2020–21 VIRG</v>
      </c>
      <c r="G652" s="56" t="str">
        <f t="array" ref="G652">A652&amp;" "&amp;SUM(IF(A652=FinyearIm,IF(C652&lt;=QldIm,1,0),0))</f>
        <v>2020–21 223</v>
      </c>
      <c r="H652" s="56" t="str">
        <f t="array" ref="H652">A652&amp;" "&amp;SUM(IF(A652=FinyearIm,IF(D652&lt;=AustraliaIm,1,0),0))</f>
        <v>2020–21 170</v>
      </c>
      <c r="I652" s="56" t="str">
        <f t="shared" si="41"/>
        <v>VIRG</v>
      </c>
      <c r="J652" s="57">
        <f t="shared" si="42"/>
        <v>0</v>
      </c>
      <c r="K652" s="57">
        <f t="shared" si="43"/>
        <v>0.28603891999999997</v>
      </c>
    </row>
    <row r="653" spans="1:11" x14ac:dyDescent="0.2">
      <c r="A653" t="s">
        <v>333</v>
      </c>
      <c r="B653" t="s">
        <v>307</v>
      </c>
      <c r="C653">
        <v>838425.71</v>
      </c>
      <c r="D653" s="37">
        <v>3016148</v>
      </c>
      <c r="E653" s="56"/>
      <c r="F653" s="56" t="str">
        <f t="shared" si="40"/>
        <v>2020–21 WSAM</v>
      </c>
      <c r="G653" s="56" t="str">
        <f t="array" ref="G653">A653&amp;" "&amp;SUM(IF(A653=FinyearIm,IF(C653&lt;=QldIm,1,0),0))</f>
        <v>2020–21 102</v>
      </c>
      <c r="H653" s="56" t="str">
        <f t="array" ref="H653">A653&amp;" "&amp;SUM(IF(A653=FinyearIm,IF(D653&lt;=AustraliaIm,1,0),0))</f>
        <v>2020–21 127</v>
      </c>
      <c r="I653" s="56" t="str">
        <f t="shared" si="41"/>
        <v>WSAM</v>
      </c>
      <c r="J653" s="57">
        <f t="shared" si="42"/>
        <v>0.83842570999999999</v>
      </c>
      <c r="K653" s="57">
        <f t="shared" si="43"/>
        <v>3.0161479999999998</v>
      </c>
    </row>
    <row r="654" spans="1:11" x14ac:dyDescent="0.2">
      <c r="A654" t="s">
        <v>333</v>
      </c>
      <c r="B654" t="s">
        <v>308</v>
      </c>
      <c r="C654" s="37">
        <v>0</v>
      </c>
      <c r="D654" s="37">
        <v>156183.76999999999</v>
      </c>
      <c r="E654" s="56"/>
      <c r="F654" s="56" t="str">
        <f t="shared" si="40"/>
        <v>2020–21 YEMN</v>
      </c>
      <c r="G654" s="56" t="str">
        <f t="array" ref="G654">A654&amp;" "&amp;SUM(IF(A654=FinyearIm,IF(C654&lt;=QldIm,1,0),0))</f>
        <v>2020–21 223</v>
      </c>
      <c r="H654" s="56" t="str">
        <f t="array" ref="H654">A654&amp;" "&amp;SUM(IF(A654=FinyearIm,IF(D654&lt;=AustraliaIm,1,0),0))</f>
        <v>2020–21 179</v>
      </c>
      <c r="I654" s="56" t="str">
        <f t="shared" si="41"/>
        <v>YEMN</v>
      </c>
      <c r="J654" s="57">
        <f t="shared" si="42"/>
        <v>0</v>
      </c>
      <c r="K654" s="57">
        <f t="shared" si="43"/>
        <v>0.15618377</v>
      </c>
    </row>
    <row r="655" spans="1:11" x14ac:dyDescent="0.2">
      <c r="A655" t="s">
        <v>333</v>
      </c>
      <c r="B655" t="s">
        <v>309</v>
      </c>
      <c r="C655" s="37">
        <v>11922.47</v>
      </c>
      <c r="D655" s="37">
        <v>148563.59</v>
      </c>
      <c r="E655" s="56"/>
      <c r="F655" s="56" t="str">
        <f t="shared" si="40"/>
        <v>2020–21 ZAIR</v>
      </c>
      <c r="G655" s="56" t="str">
        <f t="array" ref="G655">A655&amp;" "&amp;SUM(IF(A655=FinyearIm,IF(C655&lt;=QldIm,1,0),0))</f>
        <v>2020–21 157</v>
      </c>
      <c r="H655" s="56" t="str">
        <f t="array" ref="H655">A655&amp;" "&amp;SUM(IF(A655=FinyearIm,IF(D655&lt;=AustraliaIm,1,0),0))</f>
        <v>2020–21 181</v>
      </c>
      <c r="I655" s="56" t="str">
        <f t="shared" si="41"/>
        <v>ZAIR</v>
      </c>
      <c r="J655" s="57">
        <f t="shared" si="42"/>
        <v>1.1922469999999999E-2</v>
      </c>
      <c r="K655" s="57">
        <f t="shared" si="43"/>
        <v>0.14856359</v>
      </c>
    </row>
    <row r="656" spans="1:11" x14ac:dyDescent="0.2">
      <c r="A656" t="s">
        <v>333</v>
      </c>
      <c r="B656" t="s">
        <v>310</v>
      </c>
      <c r="C656" s="37">
        <v>60199.18</v>
      </c>
      <c r="D656" s="37">
        <v>509737.67</v>
      </c>
      <c r="E656" s="56"/>
      <c r="F656" s="56" t="str">
        <f t="shared" si="40"/>
        <v>2020–21 ZIMB</v>
      </c>
      <c r="G656" s="56" t="str">
        <f t="array" ref="G656">A656&amp;" "&amp;SUM(IF(A656=FinyearIm,IF(C656&lt;=QldIm,1,0),0))</f>
        <v>2020–21 141</v>
      </c>
      <c r="H656" s="56" t="str">
        <f t="array" ref="H656">A656&amp;" "&amp;SUM(IF(A656=FinyearIm,IF(D656&lt;=AustraliaIm,1,0),0))</f>
        <v>2020–21 158</v>
      </c>
      <c r="I656" s="56" t="str">
        <f t="shared" si="41"/>
        <v>ZIMB</v>
      </c>
      <c r="J656" s="57">
        <f t="shared" si="42"/>
        <v>6.0199179999999998E-2</v>
      </c>
      <c r="K656" s="57">
        <f t="shared" si="43"/>
        <v>0.50973767000000003</v>
      </c>
    </row>
    <row r="657" spans="1:11" x14ac:dyDescent="0.2">
      <c r="A657" t="s">
        <v>333</v>
      </c>
      <c r="B657" t="s">
        <v>311</v>
      </c>
      <c r="C657" s="37">
        <v>11125961.4</v>
      </c>
      <c r="D657" s="37">
        <v>12896340.35</v>
      </c>
      <c r="E657" s="56"/>
      <c r="F657" s="56" t="str">
        <f t="shared" si="40"/>
        <v>2020–21 ZMBA</v>
      </c>
      <c r="G657" s="56" t="str">
        <f t="array" ref="G657">A657&amp;" "&amp;SUM(IF(A657=FinyearIm,IF(C657&lt;=QldIm,1,0),0))</f>
        <v>2020–21 63</v>
      </c>
      <c r="H657" s="56" t="str">
        <f t="array" ref="H657">A657&amp;" "&amp;SUM(IF(A657=FinyearIm,IF(D657&lt;=AustraliaIm,1,0),0))</f>
        <v>2020–21 109</v>
      </c>
      <c r="I657" s="56" t="str">
        <f t="shared" si="41"/>
        <v>ZMBA</v>
      </c>
      <c r="J657" s="57">
        <f t="shared" si="42"/>
        <v>11.1259614</v>
      </c>
      <c r="K657" s="57">
        <f t="shared" si="43"/>
        <v>12.896340349999999</v>
      </c>
    </row>
    <row r="658" spans="1:11" x14ac:dyDescent="0.2">
      <c r="A658" t="s">
        <v>333</v>
      </c>
      <c r="B658" t="s">
        <v>135</v>
      </c>
      <c r="C658">
        <v>0</v>
      </c>
      <c r="D658" s="37">
        <v>32414.2</v>
      </c>
      <c r="E658" s="56"/>
      <c r="F658" s="56" t="str">
        <f t="shared" si="40"/>
        <v>2020–21 BHUT</v>
      </c>
      <c r="G658" s="56" t="str">
        <f t="array" ref="G658">A658&amp;" "&amp;SUM(IF(A658=FinyearIm,IF(C658&lt;=QldIm,1,0),0))</f>
        <v>2020–21 223</v>
      </c>
      <c r="H658" s="56" t="str">
        <f t="array" ref="H658">A658&amp;" "&amp;SUM(IF(A658=FinyearIm,IF(D658&lt;=AustraliaIm,1,0),0))</f>
        <v>2020–21 203</v>
      </c>
      <c r="I658" s="56" t="str">
        <f t="shared" si="41"/>
        <v>BHUT</v>
      </c>
      <c r="J658" s="57">
        <f t="shared" si="42"/>
        <v>0</v>
      </c>
      <c r="K658" s="57">
        <f t="shared" si="43"/>
        <v>3.2414200000000004E-2</v>
      </c>
    </row>
    <row r="659" spans="1:11" x14ac:dyDescent="0.2">
      <c r="A659" t="s">
        <v>333</v>
      </c>
      <c r="B659" t="s">
        <v>203</v>
      </c>
      <c r="C659" s="37">
        <v>223120.68</v>
      </c>
      <c r="D659" s="37">
        <v>238877.17</v>
      </c>
      <c r="E659" s="56"/>
      <c r="F659" s="56" t="str">
        <f t="shared" si="40"/>
        <v>2020–21 KIRI</v>
      </c>
      <c r="G659" s="56" t="str">
        <f t="array" ref="G659">A659&amp;" "&amp;SUM(IF(A659=FinyearIm,IF(C659&lt;=QldIm,1,0),0))</f>
        <v>2020–21 124</v>
      </c>
      <c r="H659" s="56" t="str">
        <f t="array" ref="H659">A659&amp;" "&amp;SUM(IF(A659=FinyearIm,IF(D659&lt;=AustraliaIm,1,0),0))</f>
        <v>2020–21 173</v>
      </c>
      <c r="I659" s="56" t="str">
        <f t="shared" si="41"/>
        <v>KIRI</v>
      </c>
      <c r="J659" s="57">
        <f t="shared" si="42"/>
        <v>0.22312067999999999</v>
      </c>
      <c r="K659" s="57">
        <f t="shared" si="43"/>
        <v>0.23887717</v>
      </c>
    </row>
    <row r="660" spans="1:11" x14ac:dyDescent="0.2">
      <c r="A660" t="s">
        <v>333</v>
      </c>
      <c r="B660" t="s">
        <v>211</v>
      </c>
      <c r="C660" s="37">
        <v>0</v>
      </c>
      <c r="D660" s="37">
        <v>46038.36</v>
      </c>
      <c r="E660" s="56"/>
      <c r="F660" s="56" t="str">
        <f t="shared" si="40"/>
        <v>2020–21 LIBE</v>
      </c>
      <c r="G660" s="56" t="str">
        <f t="array" ref="G660">A660&amp;" "&amp;SUM(IF(A660=FinyearIm,IF(C660&lt;=QldIm,1,0),0))</f>
        <v>2020–21 223</v>
      </c>
      <c r="H660" s="56" t="str">
        <f t="array" ref="H660">A660&amp;" "&amp;SUM(IF(A660=FinyearIm,IF(D660&lt;=AustraliaIm,1,0),0))</f>
        <v>2020–21 200</v>
      </c>
      <c r="I660" s="56" t="str">
        <f t="shared" si="41"/>
        <v>LIBE</v>
      </c>
      <c r="J660" s="57">
        <f t="shared" si="42"/>
        <v>0</v>
      </c>
      <c r="K660" s="57">
        <f t="shared" si="43"/>
        <v>4.603836E-2</v>
      </c>
    </row>
    <row r="661" spans="1:11" x14ac:dyDescent="0.2">
      <c r="A661" t="s">
        <v>333</v>
      </c>
      <c r="B661" t="s">
        <v>216</v>
      </c>
      <c r="C661" s="37">
        <v>79598.5</v>
      </c>
      <c r="D661" s="37">
        <v>313486.93</v>
      </c>
      <c r="E661" s="56"/>
      <c r="F661" s="56" t="str">
        <f t="shared" si="40"/>
        <v>2020–21 MARS</v>
      </c>
      <c r="G661" s="56" t="str">
        <f t="array" ref="G661">A661&amp;" "&amp;SUM(IF(A661=FinyearIm,IF(C661&lt;=QldIm,1,0),0))</f>
        <v>2020–21 137</v>
      </c>
      <c r="H661" s="56" t="str">
        <f t="array" ref="H661">A661&amp;" "&amp;SUM(IF(A661=FinyearIm,IF(D661&lt;=AustraliaIm,1,0),0))</f>
        <v>2020–21 166</v>
      </c>
      <c r="I661" s="56" t="str">
        <f t="shared" si="41"/>
        <v>MARS</v>
      </c>
      <c r="J661" s="57">
        <f t="shared" si="42"/>
        <v>7.9598500000000003E-2</v>
      </c>
      <c r="K661" s="57">
        <f t="shared" si="43"/>
        <v>0.31348693</v>
      </c>
    </row>
    <row r="662" spans="1:11" x14ac:dyDescent="0.2">
      <c r="A662" t="s">
        <v>333</v>
      </c>
      <c r="B662" t="s">
        <v>355</v>
      </c>
      <c r="C662">
        <v>0</v>
      </c>
      <c r="D662" s="37">
        <v>4898.16</v>
      </c>
      <c r="E662" s="56"/>
      <c r="F662" s="56" t="str">
        <f t="shared" si="40"/>
        <v>2020–21 SARA</v>
      </c>
      <c r="G662" s="56" t="str">
        <f t="array" ref="G662">A662&amp;" "&amp;SUM(IF(A662=FinyearIm,IF(C662&lt;=QldIm,1,0),0))</f>
        <v>2020–21 223</v>
      </c>
      <c r="H662" s="56" t="str">
        <f t="array" ref="H662">A662&amp;" "&amp;SUM(IF(A662=FinyearIm,IF(D662&lt;=AustraliaIm,1,0),0))</f>
        <v>2020–21 217</v>
      </c>
      <c r="I662" s="56" t="str">
        <f t="shared" si="41"/>
        <v>SARA</v>
      </c>
      <c r="J662" s="57">
        <f t="shared" si="42"/>
        <v>0</v>
      </c>
      <c r="K662" s="57">
        <f t="shared" si="43"/>
        <v>4.8981599999999995E-3</v>
      </c>
    </row>
    <row r="663" spans="1:11" x14ac:dyDescent="0.2">
      <c r="A663" t="s">
        <v>333</v>
      </c>
      <c r="B663" t="s">
        <v>240</v>
      </c>
      <c r="C663" s="37">
        <v>92020</v>
      </c>
      <c r="D663" s="37">
        <v>92020</v>
      </c>
      <c r="E663" s="56"/>
      <c r="F663" s="56" t="str">
        <f t="shared" si="40"/>
        <v>2020–21 NORF</v>
      </c>
      <c r="G663" s="56" t="str">
        <f t="array" ref="G663">A663&amp;" "&amp;SUM(IF(A663=FinyearIm,IF(C663&lt;=QldIm,1,0),0))</f>
        <v>2020–21 135</v>
      </c>
      <c r="H663" s="56" t="str">
        <f t="array" ref="H663">A663&amp;" "&amp;SUM(IF(A663=FinyearIm,IF(D663&lt;=AustraliaIm,1,0),0))</f>
        <v>2020–21 192</v>
      </c>
      <c r="I663" s="56" t="str">
        <f t="shared" si="41"/>
        <v>NORF</v>
      </c>
      <c r="J663" s="57">
        <f t="shared" si="42"/>
        <v>9.2020000000000005E-2</v>
      </c>
      <c r="K663" s="57">
        <f t="shared" si="43"/>
        <v>9.2020000000000005E-2</v>
      </c>
    </row>
    <row r="664" spans="1:11" x14ac:dyDescent="0.2">
      <c r="A664" t="s">
        <v>333</v>
      </c>
      <c r="B664" t="s">
        <v>306</v>
      </c>
      <c r="C664" s="37">
        <v>1932.74</v>
      </c>
      <c r="D664" s="37">
        <v>690636.39</v>
      </c>
      <c r="E664" s="56"/>
      <c r="F664" s="56" t="str">
        <f t="shared" si="40"/>
        <v>2020–21 WALL</v>
      </c>
      <c r="G664" s="56" t="str">
        <f t="array" ref="G664">A664&amp;" "&amp;SUM(IF(A664=FinyearIm,IF(C664&lt;=QldIm,1,0),0))</f>
        <v>2020–21 176</v>
      </c>
      <c r="H664" s="56" t="str">
        <f t="array" ref="H664">A664&amp;" "&amp;SUM(IF(A664=FinyearIm,IF(D664&lt;=AustraliaIm,1,0),0))</f>
        <v>2020–21 153</v>
      </c>
      <c r="I664" s="56" t="str">
        <f t="shared" si="41"/>
        <v>WALL</v>
      </c>
      <c r="J664" s="57">
        <f t="shared" si="42"/>
        <v>1.9327400000000001E-3</v>
      </c>
      <c r="K664" s="57">
        <f t="shared" si="43"/>
        <v>0.69063638999999999</v>
      </c>
    </row>
    <row r="665" spans="1:11" x14ac:dyDescent="0.2">
      <c r="A665" t="s">
        <v>333</v>
      </c>
      <c r="B665" t="s">
        <v>317</v>
      </c>
      <c r="C665" s="37">
        <v>0</v>
      </c>
      <c r="D665" s="37">
        <v>2028.95</v>
      </c>
      <c r="E665" s="56"/>
      <c r="F665" s="56" t="str">
        <f t="shared" si="40"/>
        <v>2020–21 FALK</v>
      </c>
      <c r="G665" s="56" t="str">
        <f t="array" ref="G665">A665&amp;" "&amp;SUM(IF(A665=FinyearIm,IF(C665&lt;=QldIm,1,0),0))</f>
        <v>2020–21 223</v>
      </c>
      <c r="H665" s="56" t="str">
        <f t="array" ref="H665">A665&amp;" "&amp;SUM(IF(A665=FinyearIm,IF(D665&lt;=AustraliaIm,1,0),0))</f>
        <v>2020–21 221</v>
      </c>
      <c r="I665" s="56" t="str">
        <f t="shared" si="41"/>
        <v>FALK</v>
      </c>
      <c r="J665" s="57">
        <f t="shared" si="42"/>
        <v>0</v>
      </c>
      <c r="K665" s="57">
        <f t="shared" si="43"/>
        <v>2.0289499999999999E-3</v>
      </c>
    </row>
    <row r="666" spans="1:11" x14ac:dyDescent="0.2">
      <c r="A666" t="s">
        <v>333</v>
      </c>
      <c r="B666" t="s">
        <v>349</v>
      </c>
      <c r="C666" s="37">
        <v>0</v>
      </c>
      <c r="D666" s="37">
        <v>3350.46</v>
      </c>
      <c r="E666" s="56"/>
      <c r="F666" s="56" t="str">
        <f t="shared" si="40"/>
        <v>2020–21 FSTE</v>
      </c>
      <c r="G666" s="56" t="str">
        <f t="array" ref="G666">A666&amp;" "&amp;SUM(IF(A666=FinyearIm,IF(C666&lt;=QldIm,1,0),0))</f>
        <v>2020–21 223</v>
      </c>
      <c r="H666" s="56" t="str">
        <f t="array" ref="H666">A666&amp;" "&amp;SUM(IF(A666=FinyearIm,IF(D666&lt;=AustraliaIm,1,0),0))</f>
        <v>2020–21 219</v>
      </c>
      <c r="I666" s="56" t="str">
        <f t="shared" si="41"/>
        <v>FSTE</v>
      </c>
      <c r="J666" s="57">
        <f t="shared" si="42"/>
        <v>0</v>
      </c>
      <c r="K666" s="57">
        <f t="shared" si="43"/>
        <v>3.35046E-3</v>
      </c>
    </row>
    <row r="667" spans="1:11" x14ac:dyDescent="0.2">
      <c r="A667" t="s">
        <v>333</v>
      </c>
      <c r="B667" t="s">
        <v>351</v>
      </c>
      <c r="C667" s="37">
        <v>0</v>
      </c>
      <c r="D667" s="37">
        <v>9851.0499999999993</v>
      </c>
      <c r="E667" s="56"/>
      <c r="F667" s="56" t="str">
        <f t="shared" si="40"/>
        <v>2020–21 IWAS</v>
      </c>
      <c r="G667" s="56" t="str">
        <f t="array" ref="G667">A667&amp;" "&amp;SUM(IF(A667=FinyearIm,IF(C667&lt;=QldIm,1,0),0))</f>
        <v>2020–21 223</v>
      </c>
      <c r="H667" s="56" t="str">
        <f t="array" ref="H667">A667&amp;" "&amp;SUM(IF(A667=FinyearIm,IF(D667&lt;=AustraliaIm,1,0),0))</f>
        <v>2020–21 214</v>
      </c>
      <c r="I667" s="56" t="str">
        <f t="shared" si="41"/>
        <v>IWAS</v>
      </c>
      <c r="J667" s="57">
        <f t="shared" si="42"/>
        <v>0</v>
      </c>
      <c r="K667" s="57">
        <f t="shared" si="43"/>
        <v>9.8510500000000001E-3</v>
      </c>
    </row>
    <row r="668" spans="1:11" x14ac:dyDescent="0.2">
      <c r="A668" t="s">
        <v>333</v>
      </c>
      <c r="B668" t="s">
        <v>323</v>
      </c>
      <c r="C668" s="37">
        <v>0</v>
      </c>
      <c r="D668" s="37">
        <v>2444498009.5700002</v>
      </c>
      <c r="E668" s="56"/>
      <c r="F668" s="56" t="str">
        <f t="shared" si="40"/>
        <v>2020–21 NCD</v>
      </c>
      <c r="G668" s="56" t="str">
        <f t="array" ref="G668">A668&amp;" "&amp;SUM(IF(A668=FinyearIm,IF(C668&lt;=QldIm,1,0),0))</f>
        <v>2020–21 223</v>
      </c>
      <c r="H668" s="56" t="str">
        <f t="array" ref="H668">A668&amp;" "&amp;SUM(IF(A668=FinyearIm,IF(D668&lt;=AustraliaIm,1,0),0))</f>
        <v>2020–21 22</v>
      </c>
      <c r="I668" s="56" t="str">
        <f t="shared" si="41"/>
        <v>NCD</v>
      </c>
      <c r="J668" s="57">
        <f t="shared" si="42"/>
        <v>0</v>
      </c>
      <c r="K668" s="57">
        <f t="shared" si="43"/>
        <v>2444.4980095700002</v>
      </c>
    </row>
    <row r="669" spans="1:11" x14ac:dyDescent="0.2">
      <c r="A669" t="s">
        <v>651</v>
      </c>
      <c r="B669" t="s">
        <v>118</v>
      </c>
      <c r="C669" s="37">
        <v>1540.26</v>
      </c>
      <c r="D669" s="37">
        <v>1595551.28</v>
      </c>
      <c r="E669" s="56"/>
      <c r="F669" s="56" t="str">
        <f t="shared" si="40"/>
        <v>2021–22 AFGH</v>
      </c>
      <c r="G669" s="56" t="str">
        <f t="array" ref="G669">A669&amp;" "&amp;SUM(IF(A669=FinyearIm,IF(C669&lt;=QldIm,1,0),0))</f>
        <v>2021–22 186</v>
      </c>
      <c r="H669" s="56" t="str">
        <f t="array" ref="H669">A669&amp;" "&amp;SUM(IF(A669=FinyearIm,IF(D669&lt;=AustraliaIm,1,0),0))</f>
        <v>2021–22 145</v>
      </c>
      <c r="I669" s="56" t="str">
        <f t="shared" si="41"/>
        <v>AFGH</v>
      </c>
      <c r="J669" s="57">
        <f t="shared" si="42"/>
        <v>1.5402599999999999E-3</v>
      </c>
      <c r="K669" s="57">
        <f t="shared" si="43"/>
        <v>1.59555128</v>
      </c>
    </row>
    <row r="670" spans="1:11" x14ac:dyDescent="0.2">
      <c r="A670" t="s">
        <v>651</v>
      </c>
      <c r="B670" t="s">
        <v>119</v>
      </c>
      <c r="C670" s="37">
        <v>1849.1</v>
      </c>
      <c r="D670" s="37">
        <v>9373144.8599999994</v>
      </c>
      <c r="E670" s="56"/>
      <c r="F670" s="56" t="str">
        <f t="shared" si="40"/>
        <v>2021–22 AGUA</v>
      </c>
      <c r="G670" s="56" t="str">
        <f t="array" ref="G670">A670&amp;" "&amp;SUM(IF(A670=FinyearIm,IF(C670&lt;=QldIm,1,0),0))</f>
        <v>2021–22 182</v>
      </c>
      <c r="H670" s="56" t="str">
        <f t="array" ref="H670">A670&amp;" "&amp;SUM(IF(A670=FinyearIm,IF(D670&lt;=AustraliaIm,1,0),0))</f>
        <v>2021–22 119</v>
      </c>
      <c r="I670" s="56" t="str">
        <f t="shared" si="41"/>
        <v>AGUA</v>
      </c>
      <c r="J670" s="57">
        <f t="shared" si="42"/>
        <v>1.8491E-3</v>
      </c>
      <c r="K670" s="57">
        <f t="shared" si="43"/>
        <v>9.37314486</v>
      </c>
    </row>
    <row r="671" spans="1:11" x14ac:dyDescent="0.2">
      <c r="A671" t="s">
        <v>651</v>
      </c>
      <c r="B671" t="s">
        <v>120</v>
      </c>
      <c r="C671" s="37">
        <v>104949.16</v>
      </c>
      <c r="D671" s="37">
        <v>4212858.29</v>
      </c>
      <c r="E671" s="56"/>
      <c r="F671" s="56" t="str">
        <f t="shared" si="40"/>
        <v>2021–22 ALBA</v>
      </c>
      <c r="G671" s="56" t="str">
        <f t="array" ref="G671">A671&amp;" "&amp;SUM(IF(A671=FinyearIm,IF(C671&lt;=QldIm,1,0),0))</f>
        <v>2021–22 130</v>
      </c>
      <c r="H671" s="56" t="str">
        <f t="array" ref="H671">A671&amp;" "&amp;SUM(IF(A671=FinyearIm,IF(D671&lt;=AustraliaIm,1,0),0))</f>
        <v>2021–22 128</v>
      </c>
      <c r="I671" s="56" t="str">
        <f t="shared" si="41"/>
        <v>ALBA</v>
      </c>
      <c r="J671" s="57">
        <f t="shared" si="42"/>
        <v>0.10494916</v>
      </c>
      <c r="K671" s="57">
        <f t="shared" si="43"/>
        <v>4.2128582899999998</v>
      </c>
    </row>
    <row r="672" spans="1:11" x14ac:dyDescent="0.2">
      <c r="A672" t="s">
        <v>651</v>
      </c>
      <c r="B672" t="s">
        <v>121</v>
      </c>
      <c r="C672" s="37">
        <v>274431587.43000001</v>
      </c>
      <c r="D672" s="37">
        <v>321692542.79000002</v>
      </c>
      <c r="E672" s="56"/>
      <c r="F672" s="56" t="str">
        <f t="shared" si="40"/>
        <v>2021–22 ALGR</v>
      </c>
      <c r="G672" s="56" t="str">
        <f t="array" ref="G672">A672&amp;" "&amp;SUM(IF(A672=FinyearIm,IF(C672&lt;=QldIm,1,0),0))</f>
        <v>2021–22 25</v>
      </c>
      <c r="H672" s="56" t="str">
        <f t="array" ref="H672">A672&amp;" "&amp;SUM(IF(A672=FinyearIm,IF(D672&lt;=AustraliaIm,1,0),0))</f>
        <v>2021–22 60</v>
      </c>
      <c r="I672" s="56" t="str">
        <f t="shared" si="41"/>
        <v>ALGR</v>
      </c>
      <c r="J672" s="57">
        <f t="shared" si="42"/>
        <v>274.43158742999998</v>
      </c>
      <c r="K672" s="57">
        <f t="shared" si="43"/>
        <v>321.69254279</v>
      </c>
    </row>
    <row r="673" spans="1:11" x14ac:dyDescent="0.2">
      <c r="A673" t="s">
        <v>651</v>
      </c>
      <c r="B673" t="s">
        <v>346</v>
      </c>
      <c r="C673" s="37">
        <v>1395.9</v>
      </c>
      <c r="D673" s="37">
        <v>10075.51</v>
      </c>
      <c r="E673" s="56"/>
      <c r="F673" s="56" t="str">
        <f t="shared" si="40"/>
        <v>2021–22 ANGA</v>
      </c>
      <c r="G673" s="56" t="str">
        <f t="array" ref="G673">A673&amp;" "&amp;SUM(IF(A673=FinyearIm,IF(C673&lt;=QldIm,1,0),0))</f>
        <v>2021–22 187</v>
      </c>
      <c r="H673" s="56" t="str">
        <f t="array" ref="H673">A673&amp;" "&amp;SUM(IF(A673=FinyearIm,IF(D673&lt;=AustraliaIm,1,0),0))</f>
        <v>2021–22 214</v>
      </c>
      <c r="I673" s="56" t="str">
        <f t="shared" si="41"/>
        <v>ANGA</v>
      </c>
      <c r="J673" s="57">
        <f t="shared" si="42"/>
        <v>1.3959E-3</v>
      </c>
      <c r="K673" s="57">
        <f t="shared" si="43"/>
        <v>1.0075510000000001E-2</v>
      </c>
    </row>
    <row r="674" spans="1:11" x14ac:dyDescent="0.2">
      <c r="A674" t="s">
        <v>651</v>
      </c>
      <c r="B674" t="s">
        <v>122</v>
      </c>
      <c r="C674" s="37">
        <v>0</v>
      </c>
      <c r="D674" s="37">
        <v>47838.51</v>
      </c>
      <c r="E674" s="56"/>
      <c r="F674" s="56" t="str">
        <f t="shared" si="40"/>
        <v>2021–22 ANGO</v>
      </c>
      <c r="G674" s="56" t="str">
        <f t="array" ref="G674">A674&amp;" "&amp;SUM(IF(A674=FinyearIm,IF(C674&lt;=QldIm,1,0),0))</f>
        <v>2021–22 222</v>
      </c>
      <c r="H674" s="56" t="str">
        <f t="array" ref="H674">A674&amp;" "&amp;SUM(IF(A674=FinyearIm,IF(D674&lt;=AustraliaIm,1,0),0))</f>
        <v>2021–22 199</v>
      </c>
      <c r="I674" s="56" t="str">
        <f t="shared" si="41"/>
        <v>ANGO</v>
      </c>
      <c r="J674" s="57">
        <f t="shared" si="42"/>
        <v>0</v>
      </c>
      <c r="K674" s="57">
        <f t="shared" si="43"/>
        <v>4.7838510000000001E-2</v>
      </c>
    </row>
    <row r="675" spans="1:11" x14ac:dyDescent="0.2">
      <c r="A675" t="s">
        <v>651</v>
      </c>
      <c r="B675" t="s">
        <v>123</v>
      </c>
      <c r="C675" s="37">
        <v>0</v>
      </c>
      <c r="D675" s="37">
        <v>1050.9000000000001</v>
      </c>
      <c r="E675" s="56"/>
      <c r="F675" s="56" t="str">
        <f t="shared" si="40"/>
        <v>2021–22 ANTC</v>
      </c>
      <c r="G675" s="56" t="str">
        <f t="array" ref="G675">A675&amp;" "&amp;SUM(IF(A675=FinyearIm,IF(C675&lt;=QldIm,1,0),0))</f>
        <v>2021–22 222</v>
      </c>
      <c r="H675" s="56" t="str">
        <f t="array" ref="H675">A675&amp;" "&amp;SUM(IF(A675=FinyearIm,IF(D675&lt;=AustraliaIm,1,0),0))</f>
        <v>2021–22 222</v>
      </c>
      <c r="I675" s="56" t="str">
        <f t="shared" si="41"/>
        <v>ANTC</v>
      </c>
      <c r="J675" s="57">
        <f t="shared" si="42"/>
        <v>0</v>
      </c>
      <c r="K675" s="57">
        <f t="shared" si="43"/>
        <v>1.0509E-3</v>
      </c>
    </row>
    <row r="676" spans="1:11" x14ac:dyDescent="0.2">
      <c r="A676" t="s">
        <v>651</v>
      </c>
      <c r="B676" t="s">
        <v>124</v>
      </c>
      <c r="C676" s="37">
        <v>1564.91</v>
      </c>
      <c r="D676" s="37">
        <v>195591</v>
      </c>
      <c r="E676" s="56"/>
      <c r="F676" s="56" t="str">
        <f t="shared" si="40"/>
        <v>2021–22 ANTI</v>
      </c>
      <c r="G676" s="56" t="str">
        <f t="array" ref="G676">A676&amp;" "&amp;SUM(IF(A676=FinyearIm,IF(C676&lt;=QldIm,1,0),0))</f>
        <v>2021–22 183</v>
      </c>
      <c r="H676" s="56" t="str">
        <f t="array" ref="H676">A676&amp;" "&amp;SUM(IF(A676=FinyearIm,IF(D676&lt;=AustraliaIm,1,0),0))</f>
        <v>2021–22 180</v>
      </c>
      <c r="I676" s="56" t="str">
        <f t="shared" si="41"/>
        <v>ANTI</v>
      </c>
      <c r="J676" s="57">
        <f t="shared" si="42"/>
        <v>1.5649100000000001E-3</v>
      </c>
      <c r="K676" s="57">
        <f t="shared" si="43"/>
        <v>0.19559099999999999</v>
      </c>
    </row>
    <row r="677" spans="1:11" x14ac:dyDescent="0.2">
      <c r="A677" t="s">
        <v>651</v>
      </c>
      <c r="B677" t="s">
        <v>125</v>
      </c>
      <c r="C677" s="37">
        <v>137632228.28999999</v>
      </c>
      <c r="D677" s="37">
        <v>778322803.12</v>
      </c>
      <c r="E677" s="56"/>
      <c r="F677" s="56" t="str">
        <f t="shared" si="40"/>
        <v>2021–22 ARGE</v>
      </c>
      <c r="G677" s="56" t="str">
        <f t="array" ref="G677">A677&amp;" "&amp;SUM(IF(A677=FinyearIm,IF(C677&lt;=QldIm,1,0),0))</f>
        <v>2021–22 40</v>
      </c>
      <c r="H677" s="56" t="str">
        <f t="array" ref="H677">A677&amp;" "&amp;SUM(IF(A677=FinyearIm,IF(D677&lt;=AustraliaIm,1,0),0))</f>
        <v>2021–22 44</v>
      </c>
      <c r="I677" s="56" t="str">
        <f t="shared" si="41"/>
        <v>ARGE</v>
      </c>
      <c r="J677" s="57">
        <f t="shared" si="42"/>
        <v>137.63222829</v>
      </c>
      <c r="K677" s="57">
        <f t="shared" si="43"/>
        <v>778.32280312</v>
      </c>
    </row>
    <row r="678" spans="1:11" x14ac:dyDescent="0.2">
      <c r="A678" t="s">
        <v>651</v>
      </c>
      <c r="B678" t="s">
        <v>126</v>
      </c>
      <c r="C678" s="37">
        <v>209881.68</v>
      </c>
      <c r="D678" s="37">
        <v>2063259.47</v>
      </c>
      <c r="E678" s="56"/>
      <c r="F678" s="56" t="str">
        <f t="shared" si="40"/>
        <v>2021–22 ARMN</v>
      </c>
      <c r="G678" s="56" t="str">
        <f t="array" ref="G678">A678&amp;" "&amp;SUM(IF(A678=FinyearIm,IF(C678&lt;=QldIm,1,0),0))</f>
        <v>2021–22 126</v>
      </c>
      <c r="H678" s="56" t="str">
        <f t="array" ref="H678">A678&amp;" "&amp;SUM(IF(A678=FinyearIm,IF(D678&lt;=AustraliaIm,1,0),0))</f>
        <v>2021–22 140</v>
      </c>
      <c r="I678" s="56" t="str">
        <f t="shared" si="41"/>
        <v>ARMN</v>
      </c>
      <c r="J678" s="57">
        <f t="shared" si="42"/>
        <v>0.20988167999999999</v>
      </c>
      <c r="K678" s="57">
        <f t="shared" si="43"/>
        <v>2.0632594699999998</v>
      </c>
    </row>
    <row r="679" spans="1:11" x14ac:dyDescent="0.2">
      <c r="A679" t="s">
        <v>651</v>
      </c>
      <c r="B679" t="s">
        <v>127</v>
      </c>
      <c r="C679">
        <v>319193855.64999998</v>
      </c>
      <c r="D679" s="37">
        <v>1814724542.0799999</v>
      </c>
      <c r="E679" s="56"/>
      <c r="F679" s="56" t="str">
        <f t="shared" si="40"/>
        <v>2021–22 ASTA</v>
      </c>
      <c r="G679" s="56" t="str">
        <f t="array" ref="G679">A679&amp;" "&amp;SUM(IF(A679=FinyearIm,IF(C679&lt;=QldIm,1,0),0))</f>
        <v>2021–22 24</v>
      </c>
      <c r="H679" s="56" t="str">
        <f t="array" ref="H679">A679&amp;" "&amp;SUM(IF(A679=FinyearIm,IF(D679&lt;=AustraliaIm,1,0),0))</f>
        <v>2021–22 28</v>
      </c>
      <c r="I679" s="56" t="str">
        <f t="shared" si="41"/>
        <v>ASTA</v>
      </c>
      <c r="J679" s="57">
        <f t="shared" si="42"/>
        <v>319.19385564999999</v>
      </c>
      <c r="K679" s="57">
        <f t="shared" si="43"/>
        <v>1814.72454208</v>
      </c>
    </row>
    <row r="680" spans="1:11" x14ac:dyDescent="0.2">
      <c r="A680" t="s">
        <v>651</v>
      </c>
      <c r="B680" t="s">
        <v>356</v>
      </c>
      <c r="C680">
        <v>147300825.44</v>
      </c>
      <c r="D680" s="37">
        <v>715726606.68999898</v>
      </c>
      <c r="E680" s="56"/>
      <c r="F680" s="56" t="str">
        <f t="shared" si="40"/>
        <v>2021–22 AUST</v>
      </c>
      <c r="G680" s="56" t="str">
        <f t="array" ref="G680">A680&amp;" "&amp;SUM(IF(A680=FinyearIm,IF(C680&lt;=QldIm,1,0),0))</f>
        <v>2021–22 38</v>
      </c>
      <c r="H680" s="56" t="str">
        <f t="array" ref="H680">A680&amp;" "&amp;SUM(IF(A680=FinyearIm,IF(D680&lt;=AustraliaIm,1,0),0))</f>
        <v>2021–22 46</v>
      </c>
      <c r="I680" s="56" t="str">
        <f t="shared" si="41"/>
        <v>AUST</v>
      </c>
      <c r="J680" s="57">
        <f t="shared" si="42"/>
        <v>147.30082544000001</v>
      </c>
      <c r="K680" s="57">
        <f t="shared" si="43"/>
        <v>715.72660668999902</v>
      </c>
    </row>
    <row r="681" spans="1:11" x14ac:dyDescent="0.2">
      <c r="A681" t="s">
        <v>651</v>
      </c>
      <c r="B681" t="s">
        <v>128</v>
      </c>
      <c r="C681" s="37">
        <v>0</v>
      </c>
      <c r="D681" s="37">
        <v>170865893.46000001</v>
      </c>
      <c r="E681" s="56"/>
      <c r="F681" s="56" t="str">
        <f t="shared" si="40"/>
        <v>2021–22 AZBJ</v>
      </c>
      <c r="G681" s="56" t="str">
        <f t="array" ref="G681">A681&amp;" "&amp;SUM(IF(A681=FinyearIm,IF(C681&lt;=QldIm,1,0),0))</f>
        <v>2021–22 222</v>
      </c>
      <c r="H681" s="56" t="str">
        <f t="array" ref="H681">A681&amp;" "&amp;SUM(IF(A681=FinyearIm,IF(D681&lt;=AustraliaIm,1,0),0))</f>
        <v>2021–22 72</v>
      </c>
      <c r="I681" s="56" t="str">
        <f t="shared" si="41"/>
        <v>AZBJ</v>
      </c>
      <c r="J681" s="57">
        <f t="shared" si="42"/>
        <v>0</v>
      </c>
      <c r="K681" s="57">
        <f t="shared" si="43"/>
        <v>170.86589346</v>
      </c>
    </row>
    <row r="682" spans="1:11" x14ac:dyDescent="0.2">
      <c r="A682" t="s">
        <v>651</v>
      </c>
      <c r="B682" t="s">
        <v>129</v>
      </c>
      <c r="C682" s="37">
        <v>211015105.06999999</v>
      </c>
      <c r="D682" s="37">
        <v>1305101055.9300001</v>
      </c>
      <c r="E682" s="56"/>
      <c r="F682" s="56" t="str">
        <f t="shared" si="40"/>
        <v>2021–22 BADE</v>
      </c>
      <c r="G682" s="56" t="str">
        <f t="array" ref="G682">A682&amp;" "&amp;SUM(IF(A682=FinyearIm,IF(C682&lt;=QldIm,1,0),0))</f>
        <v>2021–22 30</v>
      </c>
      <c r="H682" s="56" t="str">
        <f t="array" ref="H682">A682&amp;" "&amp;SUM(IF(A682=FinyearIm,IF(D682&lt;=AustraliaIm,1,0),0))</f>
        <v>2021–22 34</v>
      </c>
      <c r="I682" s="56" t="str">
        <f t="shared" si="41"/>
        <v>BADE</v>
      </c>
      <c r="J682" s="57">
        <f t="shared" si="42"/>
        <v>211.01510507</v>
      </c>
      <c r="K682" s="57">
        <f t="shared" si="43"/>
        <v>1305.10105593</v>
      </c>
    </row>
    <row r="683" spans="1:11" x14ac:dyDescent="0.2">
      <c r="A683" t="s">
        <v>651</v>
      </c>
      <c r="B683" t="s">
        <v>312</v>
      </c>
      <c r="C683" s="37">
        <v>37380.69</v>
      </c>
      <c r="D683" s="37">
        <v>59403.16</v>
      </c>
      <c r="E683" s="56"/>
      <c r="F683" s="56" t="str">
        <f t="shared" si="40"/>
        <v>2021–22 BAHA</v>
      </c>
      <c r="G683" s="56" t="str">
        <f t="array" ref="G683">A683&amp;" "&amp;SUM(IF(A683=FinyearIm,IF(C683&lt;=QldIm,1,0),0))</f>
        <v>2021–22 148</v>
      </c>
      <c r="H683" s="56" t="str">
        <f t="array" ref="H683">A683&amp;" "&amp;SUM(IF(A683=FinyearIm,IF(D683&lt;=AustraliaIm,1,0),0))</f>
        <v>2021–22 196</v>
      </c>
      <c r="I683" s="56" t="str">
        <f t="shared" si="41"/>
        <v>BAHA</v>
      </c>
      <c r="J683" s="57">
        <f t="shared" si="42"/>
        <v>3.7380690000000001E-2</v>
      </c>
      <c r="K683" s="57">
        <f t="shared" si="43"/>
        <v>5.9403160000000003E-2</v>
      </c>
    </row>
    <row r="684" spans="1:11" x14ac:dyDescent="0.2">
      <c r="A684" t="s">
        <v>651</v>
      </c>
      <c r="B684" t="s">
        <v>130</v>
      </c>
      <c r="C684" s="37">
        <v>1721472.84</v>
      </c>
      <c r="D684" s="37">
        <v>3950967.19</v>
      </c>
      <c r="E684" s="56"/>
      <c r="F684" s="56" t="str">
        <f t="shared" si="40"/>
        <v>2021–22 BARB</v>
      </c>
      <c r="G684" s="56" t="str">
        <f t="array" ref="G684">A684&amp;" "&amp;SUM(IF(A684=FinyearIm,IF(C684&lt;=QldIm,1,0),0))</f>
        <v>2021–22 89</v>
      </c>
      <c r="H684" s="56" t="str">
        <f t="array" ref="H684">A684&amp;" "&amp;SUM(IF(A684=FinyearIm,IF(D684&lt;=AustraliaIm,1,0),0))</f>
        <v>2021–22 130</v>
      </c>
      <c r="I684" s="56" t="str">
        <f t="shared" si="41"/>
        <v>BARB</v>
      </c>
      <c r="J684" s="57">
        <f t="shared" si="42"/>
        <v>1.7214728400000001</v>
      </c>
      <c r="K684" s="57">
        <f t="shared" si="43"/>
        <v>3.9509671900000001</v>
      </c>
    </row>
    <row r="685" spans="1:11" x14ac:dyDescent="0.2">
      <c r="A685" t="s">
        <v>651</v>
      </c>
      <c r="B685" t="s">
        <v>313</v>
      </c>
      <c r="C685" s="37">
        <v>460426.95</v>
      </c>
      <c r="D685" s="37">
        <v>31822776.190000001</v>
      </c>
      <c r="E685" s="56"/>
      <c r="F685" s="56" t="str">
        <f t="shared" si="40"/>
        <v>2021–22 BELA</v>
      </c>
      <c r="G685" s="56" t="str">
        <f t="array" ref="G685">A685&amp;" "&amp;SUM(IF(A685=FinyearIm,IF(C685&lt;=QldIm,1,0),0))</f>
        <v>2021–22 113</v>
      </c>
      <c r="H685" s="56" t="str">
        <f t="array" ref="H685">A685&amp;" "&amp;SUM(IF(A685=FinyearIm,IF(D685&lt;=AustraliaIm,1,0),0))</f>
        <v>2021–22 96</v>
      </c>
      <c r="I685" s="56" t="str">
        <f t="shared" si="41"/>
        <v>BELA</v>
      </c>
      <c r="J685" s="57">
        <f t="shared" si="42"/>
        <v>0.46042695</v>
      </c>
      <c r="K685" s="57">
        <f t="shared" si="43"/>
        <v>31.822776190000003</v>
      </c>
    </row>
    <row r="686" spans="1:11" x14ac:dyDescent="0.2">
      <c r="A686" t="s">
        <v>651</v>
      </c>
      <c r="B686" t="s">
        <v>131</v>
      </c>
      <c r="C686" s="37">
        <v>399717.39</v>
      </c>
      <c r="D686" s="37">
        <v>4224768.6900000004</v>
      </c>
      <c r="E686" s="56"/>
      <c r="F686" s="56" t="str">
        <f t="shared" si="40"/>
        <v>2021–22 BELE</v>
      </c>
      <c r="G686" s="56" t="str">
        <f t="array" ref="G686">A686&amp;" "&amp;SUM(IF(A686=FinyearIm,IF(C686&lt;=QldIm,1,0),0))</f>
        <v>2021–22 114</v>
      </c>
      <c r="H686" s="56" t="str">
        <f t="array" ref="H686">A686&amp;" "&amp;SUM(IF(A686=FinyearIm,IF(D686&lt;=AustraliaIm,1,0),0))</f>
        <v>2021–22 127</v>
      </c>
      <c r="I686" s="56" t="str">
        <f t="shared" si="41"/>
        <v>BELE</v>
      </c>
      <c r="J686" s="57">
        <f t="shared" si="42"/>
        <v>0.39971739000000001</v>
      </c>
      <c r="K686" s="57">
        <f t="shared" si="43"/>
        <v>4.2247686900000003</v>
      </c>
    </row>
    <row r="687" spans="1:11" x14ac:dyDescent="0.2">
      <c r="A687" t="s">
        <v>651</v>
      </c>
      <c r="B687" t="s">
        <v>132</v>
      </c>
      <c r="C687" s="37">
        <v>206969400.65000001</v>
      </c>
      <c r="D687" s="37">
        <v>3537760614.8600001</v>
      </c>
      <c r="E687" s="56"/>
      <c r="F687" s="56" t="str">
        <f t="shared" si="40"/>
        <v>2021–22 BELG</v>
      </c>
      <c r="G687" s="56" t="str">
        <f t="array" ref="G687">A687&amp;" "&amp;SUM(IF(A687=FinyearIm,IF(C687&lt;=QldIm,1,0),0))</f>
        <v>2021–22 31</v>
      </c>
      <c r="H687" s="56" t="str">
        <f t="array" ref="H687">A687&amp;" "&amp;SUM(IF(A687=FinyearIm,IF(D687&lt;=AustraliaIm,1,0),0))</f>
        <v>2021–22 20</v>
      </c>
      <c r="I687" s="56" t="str">
        <f t="shared" si="41"/>
        <v>BELG</v>
      </c>
      <c r="J687" s="57">
        <f t="shared" si="42"/>
        <v>206.96940065000001</v>
      </c>
      <c r="K687" s="57">
        <f t="shared" si="43"/>
        <v>3537.7606148600003</v>
      </c>
    </row>
    <row r="688" spans="1:11" x14ac:dyDescent="0.2">
      <c r="A688" t="s">
        <v>651</v>
      </c>
      <c r="B688" t="s">
        <v>133</v>
      </c>
      <c r="C688">
        <v>0</v>
      </c>
      <c r="D688" s="37">
        <v>9266.57</v>
      </c>
      <c r="E688" s="56"/>
      <c r="F688" s="56" t="str">
        <f t="shared" si="40"/>
        <v>2021–22 BENR</v>
      </c>
      <c r="G688" s="56" t="str">
        <f t="array" ref="G688">A688&amp;" "&amp;SUM(IF(A688=FinyearIm,IF(C688&lt;=QldIm,1,0),0))</f>
        <v>2021–22 222</v>
      </c>
      <c r="H688" s="56" t="str">
        <f t="array" ref="H688">A688&amp;" "&amp;SUM(IF(A688=FinyearIm,IF(D688&lt;=AustraliaIm,1,0),0))</f>
        <v>2021–22 215</v>
      </c>
      <c r="I688" s="56" t="str">
        <f t="shared" si="41"/>
        <v>BENR</v>
      </c>
      <c r="J688" s="57">
        <f t="shared" si="42"/>
        <v>0</v>
      </c>
      <c r="K688" s="57">
        <f t="shared" si="43"/>
        <v>9.26657E-3</v>
      </c>
    </row>
    <row r="689" spans="1:11" x14ac:dyDescent="0.2">
      <c r="A689" t="s">
        <v>651</v>
      </c>
      <c r="B689" t="s">
        <v>332</v>
      </c>
      <c r="C689">
        <v>0</v>
      </c>
      <c r="D689" s="37">
        <v>4636.1000000000004</v>
      </c>
      <c r="E689" s="56"/>
      <c r="F689" s="56" t="str">
        <f t="shared" si="40"/>
        <v>2021–22 BGUI</v>
      </c>
      <c r="G689" s="56" t="str">
        <f t="array" ref="G689">A689&amp;" "&amp;SUM(IF(A689=FinyearIm,IF(C689&lt;=QldIm,1,0),0))</f>
        <v>2021–22 222</v>
      </c>
      <c r="H689" s="56" t="str">
        <f t="array" ref="H689">A689&amp;" "&amp;SUM(IF(A689=FinyearIm,IF(D689&lt;=AustraliaIm,1,0),0))</f>
        <v>2021–22 219</v>
      </c>
      <c r="I689" s="56" t="str">
        <f t="shared" si="41"/>
        <v>BGUI</v>
      </c>
      <c r="J689" s="57">
        <f t="shared" si="42"/>
        <v>0</v>
      </c>
      <c r="K689" s="57">
        <f t="shared" si="43"/>
        <v>4.6361000000000006E-3</v>
      </c>
    </row>
    <row r="690" spans="1:11" x14ac:dyDescent="0.2">
      <c r="A690" t="s">
        <v>651</v>
      </c>
      <c r="B690" t="s">
        <v>134</v>
      </c>
      <c r="C690" s="37">
        <v>29663622.5</v>
      </c>
      <c r="D690" s="37">
        <v>252922385.31999999</v>
      </c>
      <c r="E690" s="56"/>
      <c r="F690" s="56" t="str">
        <f t="shared" si="40"/>
        <v>2021–22 BHRN</v>
      </c>
      <c r="G690" s="56" t="str">
        <f t="array" ref="G690">A690&amp;" "&amp;SUM(IF(A690=FinyearIm,IF(C690&lt;=QldIm,1,0),0))</f>
        <v>2021–22 59</v>
      </c>
      <c r="H690" s="56" t="str">
        <f t="array" ref="H690">A690&amp;" "&amp;SUM(IF(A690=FinyearIm,IF(D690&lt;=AustraliaIm,1,0),0))</f>
        <v>2021–22 63</v>
      </c>
      <c r="I690" s="56" t="str">
        <f t="shared" si="41"/>
        <v>BHRN</v>
      </c>
      <c r="J690" s="57">
        <f t="shared" si="42"/>
        <v>29.663622499999999</v>
      </c>
      <c r="K690" s="57">
        <f t="shared" si="43"/>
        <v>252.92238531999999</v>
      </c>
    </row>
    <row r="691" spans="1:11" x14ac:dyDescent="0.2">
      <c r="A691" t="s">
        <v>651</v>
      </c>
      <c r="B691" t="s">
        <v>135</v>
      </c>
      <c r="C691" s="37">
        <v>0</v>
      </c>
      <c r="D691" s="37">
        <v>173078.78</v>
      </c>
      <c r="E691" s="56"/>
      <c r="F691" s="56" t="str">
        <f t="shared" si="40"/>
        <v>2021–22 BHUT</v>
      </c>
      <c r="G691" s="56" t="str">
        <f t="array" ref="G691">A691&amp;" "&amp;SUM(IF(A691=FinyearIm,IF(C691&lt;=QldIm,1,0),0))</f>
        <v>2021–22 222</v>
      </c>
      <c r="H691" s="56" t="str">
        <f t="array" ref="H691">A691&amp;" "&amp;SUM(IF(A691=FinyearIm,IF(D691&lt;=AustraliaIm,1,0),0))</f>
        <v>2021–22 182</v>
      </c>
      <c r="I691" s="56" t="str">
        <f t="shared" si="41"/>
        <v>BHUT</v>
      </c>
      <c r="J691" s="57">
        <f t="shared" si="42"/>
        <v>0</v>
      </c>
      <c r="K691" s="57">
        <f t="shared" si="43"/>
        <v>0.17307877999999999</v>
      </c>
    </row>
    <row r="692" spans="1:11" x14ac:dyDescent="0.2">
      <c r="A692" t="s">
        <v>651</v>
      </c>
      <c r="B692" t="s">
        <v>347</v>
      </c>
      <c r="C692" s="37">
        <v>0</v>
      </c>
      <c r="D692" s="37">
        <v>11888.02</v>
      </c>
      <c r="E692" s="56"/>
      <c r="F692" s="56" t="str">
        <f t="shared" si="40"/>
        <v>2021–22 BIOT</v>
      </c>
      <c r="G692" s="56" t="str">
        <f t="array" ref="G692">A692&amp;" "&amp;SUM(IF(A692=FinyearIm,IF(C692&lt;=QldIm,1,0),0))</f>
        <v>2021–22 222</v>
      </c>
      <c r="H692" s="56" t="str">
        <f t="array" ref="H692">A692&amp;" "&amp;SUM(IF(A692=FinyearIm,IF(D692&lt;=AustraliaIm,1,0),0))</f>
        <v>2021–22 212</v>
      </c>
      <c r="I692" s="56" t="str">
        <f t="shared" si="41"/>
        <v>BIOT</v>
      </c>
      <c r="J692" s="57">
        <f t="shared" si="42"/>
        <v>0</v>
      </c>
      <c r="K692" s="57">
        <f t="shared" si="43"/>
        <v>1.1888020000000001E-2</v>
      </c>
    </row>
    <row r="693" spans="1:11" x14ac:dyDescent="0.2">
      <c r="A693" t="s">
        <v>651</v>
      </c>
      <c r="B693" t="s">
        <v>136</v>
      </c>
      <c r="C693" s="37">
        <v>0</v>
      </c>
      <c r="D693" s="37">
        <v>211613.74</v>
      </c>
      <c r="E693" s="56"/>
      <c r="F693" s="56" t="str">
        <f t="shared" si="40"/>
        <v>2021–22 BMDA</v>
      </c>
      <c r="G693" s="56" t="str">
        <f t="array" ref="G693">A693&amp;" "&amp;SUM(IF(A693=FinyearIm,IF(C693&lt;=QldIm,1,0),0))</f>
        <v>2021–22 222</v>
      </c>
      <c r="H693" s="56" t="str">
        <f t="array" ref="H693">A693&amp;" "&amp;SUM(IF(A693=FinyearIm,IF(D693&lt;=AustraliaIm,1,0),0))</f>
        <v>2021–22 177</v>
      </c>
      <c r="I693" s="56" t="str">
        <f t="shared" si="41"/>
        <v>BMDA</v>
      </c>
      <c r="J693" s="57">
        <f t="shared" si="42"/>
        <v>0</v>
      </c>
      <c r="K693" s="57">
        <f t="shared" si="43"/>
        <v>0.21161373999999999</v>
      </c>
    </row>
    <row r="694" spans="1:11" x14ac:dyDescent="0.2">
      <c r="A694" t="s">
        <v>651</v>
      </c>
      <c r="B694" t="s">
        <v>137</v>
      </c>
      <c r="C694" s="37">
        <v>581810.77</v>
      </c>
      <c r="D694" s="37">
        <v>17854862.59</v>
      </c>
      <c r="E694" s="56"/>
      <c r="F694" s="56" t="str">
        <f t="shared" si="40"/>
        <v>2021–22 BOHR</v>
      </c>
      <c r="G694" s="56" t="str">
        <f t="array" ref="G694">A694&amp;" "&amp;SUM(IF(A694=FinyearIm,IF(C694&lt;=QldIm,1,0),0))</f>
        <v>2021–22 110</v>
      </c>
      <c r="H694" s="56" t="str">
        <f t="array" ref="H694">A694&amp;" "&amp;SUM(IF(A694=FinyearIm,IF(D694&lt;=AustraliaIm,1,0),0))</f>
        <v>2021–22 107</v>
      </c>
      <c r="I694" s="56" t="str">
        <f t="shared" si="41"/>
        <v>BOHR</v>
      </c>
      <c r="J694" s="57">
        <f t="shared" si="42"/>
        <v>0.58181077000000003</v>
      </c>
      <c r="K694" s="57">
        <f t="shared" si="43"/>
        <v>17.85486259</v>
      </c>
    </row>
    <row r="695" spans="1:11" x14ac:dyDescent="0.2">
      <c r="A695" t="s">
        <v>651</v>
      </c>
      <c r="B695" t="s">
        <v>138</v>
      </c>
      <c r="C695" s="37">
        <v>3613332.97</v>
      </c>
      <c r="D695" s="37">
        <v>12141625.65</v>
      </c>
      <c r="E695" s="56"/>
      <c r="F695" s="56" t="str">
        <f t="shared" si="40"/>
        <v>2021–22 BOLI</v>
      </c>
      <c r="G695" s="56" t="str">
        <f t="array" ref="G695">A695&amp;" "&amp;SUM(IF(A695=FinyearIm,IF(C695&lt;=QldIm,1,0),0))</f>
        <v>2021–22 81</v>
      </c>
      <c r="H695" s="56" t="str">
        <f t="array" ref="H695">A695&amp;" "&amp;SUM(IF(A695=FinyearIm,IF(D695&lt;=AustraliaIm,1,0),0))</f>
        <v>2021–22 113</v>
      </c>
      <c r="I695" s="56" t="str">
        <f t="shared" si="41"/>
        <v>BOLI</v>
      </c>
      <c r="J695" s="57">
        <f t="shared" si="42"/>
        <v>3.6133329700000001</v>
      </c>
      <c r="K695" s="57">
        <f t="shared" si="43"/>
        <v>12.14162565</v>
      </c>
    </row>
    <row r="696" spans="1:11" x14ac:dyDescent="0.2">
      <c r="A696" t="s">
        <v>651</v>
      </c>
      <c r="B696" t="s">
        <v>139</v>
      </c>
      <c r="C696" s="37">
        <v>0</v>
      </c>
      <c r="D696" s="37">
        <v>16059697.85</v>
      </c>
      <c r="E696" s="56"/>
      <c r="F696" s="56" t="str">
        <f t="shared" si="40"/>
        <v>2021–22 BOTS</v>
      </c>
      <c r="G696" s="56" t="str">
        <f t="array" ref="G696">A696&amp;" "&amp;SUM(IF(A696=FinyearIm,IF(C696&lt;=QldIm,1,0),0))</f>
        <v>2021–22 222</v>
      </c>
      <c r="H696" s="56" t="str">
        <f t="array" ref="H696">A696&amp;" "&amp;SUM(IF(A696=FinyearIm,IF(D696&lt;=AustraliaIm,1,0),0))</f>
        <v>2021–22 109</v>
      </c>
      <c r="I696" s="56" t="str">
        <f t="shared" si="41"/>
        <v>BOTS</v>
      </c>
      <c r="J696" s="57">
        <f t="shared" si="42"/>
        <v>0</v>
      </c>
      <c r="K696" s="57">
        <f t="shared" si="43"/>
        <v>16.059697849999999</v>
      </c>
    </row>
    <row r="697" spans="1:11" x14ac:dyDescent="0.2">
      <c r="A697" t="s">
        <v>651</v>
      </c>
      <c r="B697" t="s">
        <v>140</v>
      </c>
      <c r="C697" s="37">
        <v>189158796.84999999</v>
      </c>
      <c r="D697" s="37">
        <v>1034096889.26</v>
      </c>
      <c r="E697" s="56"/>
      <c r="F697" s="56" t="str">
        <f t="shared" si="40"/>
        <v>2021–22 BRAZ</v>
      </c>
      <c r="G697" s="56" t="str">
        <f t="array" ref="G697">A697&amp;" "&amp;SUM(IF(A697=FinyearIm,IF(C697&lt;=QldIm,1,0),0))</f>
        <v>2021–22 35</v>
      </c>
      <c r="H697" s="56" t="str">
        <f t="array" ref="H697">A697&amp;" "&amp;SUM(IF(A697=FinyearIm,IF(D697&lt;=AustraliaIm,1,0),0))</f>
        <v>2021–22 38</v>
      </c>
      <c r="I697" s="56" t="str">
        <f t="shared" si="41"/>
        <v>BRAZ</v>
      </c>
      <c r="J697" s="57">
        <f t="shared" si="42"/>
        <v>189.15879684999999</v>
      </c>
      <c r="K697" s="57">
        <f t="shared" si="43"/>
        <v>1034.0968892599999</v>
      </c>
    </row>
    <row r="698" spans="1:11" x14ac:dyDescent="0.2">
      <c r="A698" t="s">
        <v>651</v>
      </c>
      <c r="B698" t="s">
        <v>334</v>
      </c>
      <c r="C698" s="37">
        <v>24029.68</v>
      </c>
      <c r="D698" s="37">
        <v>1106428.28</v>
      </c>
      <c r="E698" s="56"/>
      <c r="F698" s="56" t="str">
        <f t="shared" si="40"/>
        <v>2021–22 BRND</v>
      </c>
      <c r="G698" s="56" t="str">
        <f t="array" ref="G698">A698&amp;" "&amp;SUM(IF(A698=FinyearIm,IF(C698&lt;=QldIm,1,0),0))</f>
        <v>2021–22 154</v>
      </c>
      <c r="H698" s="56" t="str">
        <f t="array" ref="H698">A698&amp;" "&amp;SUM(IF(A698=FinyearIm,IF(D698&lt;=AustraliaIm,1,0),0))</f>
        <v>2021–22 150</v>
      </c>
      <c r="I698" s="56" t="str">
        <f t="shared" si="41"/>
        <v>BRND</v>
      </c>
      <c r="J698" s="57">
        <f t="shared" si="42"/>
        <v>2.4029680000000001E-2</v>
      </c>
      <c r="K698" s="57">
        <f t="shared" si="43"/>
        <v>1.10642828</v>
      </c>
    </row>
    <row r="699" spans="1:11" x14ac:dyDescent="0.2">
      <c r="A699" t="s">
        <v>651</v>
      </c>
      <c r="B699" t="s">
        <v>141</v>
      </c>
      <c r="C699" s="37">
        <v>945751779.67999995</v>
      </c>
      <c r="D699" s="37">
        <v>2857567956.3499999</v>
      </c>
      <c r="E699" s="56"/>
      <c r="F699" s="56" t="str">
        <f t="shared" si="40"/>
        <v>2021–22 BRUN</v>
      </c>
      <c r="G699" s="56" t="str">
        <f t="array" ref="G699">A699&amp;" "&amp;SUM(IF(A699=FinyearIm,IF(C699&lt;=QldIm,1,0),0))</f>
        <v>2021–22 15</v>
      </c>
      <c r="H699" s="56" t="str">
        <f t="array" ref="H699">A699&amp;" "&amp;SUM(IF(A699=FinyearIm,IF(D699&lt;=AustraliaIm,1,0),0))</f>
        <v>2021–22 22</v>
      </c>
      <c r="I699" s="56" t="str">
        <f t="shared" si="41"/>
        <v>BRUN</v>
      </c>
      <c r="J699" s="57">
        <f t="shared" si="42"/>
        <v>945.75177967999991</v>
      </c>
      <c r="K699" s="57">
        <f t="shared" si="43"/>
        <v>2857.5679563499998</v>
      </c>
    </row>
    <row r="700" spans="1:11" x14ac:dyDescent="0.2">
      <c r="A700" t="s">
        <v>651</v>
      </c>
      <c r="B700" t="s">
        <v>142</v>
      </c>
      <c r="C700" s="37">
        <v>8610765.2299999893</v>
      </c>
      <c r="D700" s="37">
        <v>95980581.349999905</v>
      </c>
      <c r="E700" s="56"/>
      <c r="F700" s="56" t="str">
        <f t="shared" si="40"/>
        <v>2021–22 BULG</v>
      </c>
      <c r="G700" s="56" t="str">
        <f t="array" ref="G700">A700&amp;" "&amp;SUM(IF(A700=FinyearIm,IF(C700&lt;=QldIm,1,0),0))</f>
        <v>2021–22 68</v>
      </c>
      <c r="H700" s="56" t="str">
        <f t="array" ref="H700">A700&amp;" "&amp;SUM(IF(A700=FinyearIm,IF(D700&lt;=AustraliaIm,1,0),0))</f>
        <v>2021–22 80</v>
      </c>
      <c r="I700" s="56" t="str">
        <f t="shared" si="41"/>
        <v>BULG</v>
      </c>
      <c r="J700" s="57">
        <f t="shared" si="42"/>
        <v>8.6107652299999895</v>
      </c>
      <c r="K700" s="57">
        <f t="shared" si="43"/>
        <v>95.980581349999909</v>
      </c>
    </row>
    <row r="701" spans="1:11" x14ac:dyDescent="0.2">
      <c r="A701" t="s">
        <v>651</v>
      </c>
      <c r="B701" t="s">
        <v>143</v>
      </c>
      <c r="C701" s="37">
        <v>18867.91</v>
      </c>
      <c r="D701" s="37">
        <v>270973.75</v>
      </c>
      <c r="E701" s="56"/>
      <c r="F701" s="56" t="str">
        <f t="shared" si="40"/>
        <v>2021–22 BURK</v>
      </c>
      <c r="G701" s="56" t="str">
        <f t="array" ref="G701">A701&amp;" "&amp;SUM(IF(A701=FinyearIm,IF(C701&lt;=QldIm,1,0),0))</f>
        <v>2021–22 158</v>
      </c>
      <c r="H701" s="56" t="str">
        <f t="array" ref="H701">A701&amp;" "&amp;SUM(IF(A701=FinyearIm,IF(D701&lt;=AustraliaIm,1,0),0))</f>
        <v>2021–22 173</v>
      </c>
      <c r="I701" s="56" t="str">
        <f t="shared" si="41"/>
        <v>BURK</v>
      </c>
      <c r="J701" s="57">
        <f t="shared" si="42"/>
        <v>1.8867909999999998E-2</v>
      </c>
      <c r="K701" s="57">
        <f t="shared" si="43"/>
        <v>0.27097375000000001</v>
      </c>
    </row>
    <row r="702" spans="1:11" x14ac:dyDescent="0.2">
      <c r="A702" t="s">
        <v>651</v>
      </c>
      <c r="B702" t="s">
        <v>144</v>
      </c>
      <c r="C702">
        <v>4754859.04</v>
      </c>
      <c r="D702">
        <v>64334956.220000103</v>
      </c>
      <c r="E702" s="56"/>
      <c r="F702" s="56" t="str">
        <f t="shared" si="40"/>
        <v>2021–22 BURM</v>
      </c>
      <c r="G702" s="56" t="str">
        <f t="array" ref="G702">A702&amp;" "&amp;SUM(IF(A702=FinyearIm,IF(C702&lt;=QldIm,1,0),0))</f>
        <v>2021–22 78</v>
      </c>
      <c r="H702" s="56" t="str">
        <f t="array" ref="H702">A702&amp;" "&amp;SUM(IF(A702=FinyearIm,IF(D702&lt;=AustraliaIm,1,0),0))</f>
        <v>2021–22 85</v>
      </c>
      <c r="I702" s="56" t="str">
        <f t="shared" si="41"/>
        <v>BURM</v>
      </c>
      <c r="J702" s="57">
        <f t="shared" si="42"/>
        <v>4.7548590400000004</v>
      </c>
      <c r="K702" s="57">
        <f t="shared" si="43"/>
        <v>64.334956220000109</v>
      </c>
    </row>
    <row r="703" spans="1:11" x14ac:dyDescent="0.2">
      <c r="A703" t="s">
        <v>651</v>
      </c>
      <c r="B703" t="s">
        <v>145</v>
      </c>
      <c r="C703">
        <v>2562.56</v>
      </c>
      <c r="D703" s="37">
        <v>199036.9</v>
      </c>
      <c r="E703" s="56"/>
      <c r="F703" s="56" t="str">
        <f t="shared" si="40"/>
        <v>2021–22 BVIR</v>
      </c>
      <c r="G703" s="56" t="str">
        <f t="array" ref="G703">A703&amp;" "&amp;SUM(IF(A703=FinyearIm,IF(C703&lt;=QldIm,1,0),0))</f>
        <v>2021–22 177</v>
      </c>
      <c r="H703" s="56" t="str">
        <f t="array" ref="H703">A703&amp;" "&amp;SUM(IF(A703=FinyearIm,IF(D703&lt;=AustraliaIm,1,0),0))</f>
        <v>2021–22 179</v>
      </c>
      <c r="I703" s="56" t="str">
        <f t="shared" si="41"/>
        <v>BVIR</v>
      </c>
      <c r="J703" s="57">
        <f t="shared" si="42"/>
        <v>2.5625599999999998E-3</v>
      </c>
      <c r="K703" s="57">
        <f t="shared" si="43"/>
        <v>0.19903689999999999</v>
      </c>
    </row>
    <row r="704" spans="1:11" x14ac:dyDescent="0.2">
      <c r="A704" t="s">
        <v>651</v>
      </c>
      <c r="B704" t="s">
        <v>146</v>
      </c>
      <c r="C704" s="37">
        <v>453314146.27999997</v>
      </c>
      <c r="D704" s="37">
        <v>2720126663.4000001</v>
      </c>
      <c r="E704" s="56"/>
      <c r="F704" s="56" t="str">
        <f t="shared" si="40"/>
        <v>2021–22 CAN</v>
      </c>
      <c r="G704" s="56" t="str">
        <f t="array" ref="G704">A704&amp;" "&amp;SUM(IF(A704=FinyearIm,IF(C704&lt;=QldIm,1,0),0))</f>
        <v>2021–22 20</v>
      </c>
      <c r="H704" s="56" t="str">
        <f t="array" ref="H704">A704&amp;" "&amp;SUM(IF(A704=FinyearIm,IF(D704&lt;=AustraliaIm,1,0),0))</f>
        <v>2021–22 23</v>
      </c>
      <c r="I704" s="56" t="str">
        <f t="shared" si="41"/>
        <v>CAN</v>
      </c>
      <c r="J704" s="57">
        <f t="shared" si="42"/>
        <v>453.31414627999999</v>
      </c>
      <c r="K704" s="57">
        <f t="shared" si="43"/>
        <v>2720.1266633999999</v>
      </c>
    </row>
    <row r="705" spans="1:11" x14ac:dyDescent="0.2">
      <c r="A705" t="s">
        <v>651</v>
      </c>
      <c r="B705" t="s">
        <v>147</v>
      </c>
      <c r="C705" s="37">
        <v>0</v>
      </c>
      <c r="D705" s="37">
        <v>843576.67</v>
      </c>
      <c r="E705" s="56"/>
      <c r="F705" s="56" t="str">
        <f t="shared" si="40"/>
        <v>2021–22 CAYM</v>
      </c>
      <c r="G705" s="56" t="str">
        <f t="array" ref="G705">A705&amp;" "&amp;SUM(IF(A705=FinyearIm,IF(C705&lt;=QldIm,1,0),0))</f>
        <v>2021–22 222</v>
      </c>
      <c r="H705" s="56" t="str">
        <f t="array" ref="H705">A705&amp;" "&amp;SUM(IF(A705=FinyearIm,IF(D705&lt;=AustraliaIm,1,0),0))</f>
        <v>2021–22 154</v>
      </c>
      <c r="I705" s="56" t="str">
        <f t="shared" si="41"/>
        <v>CAYM</v>
      </c>
      <c r="J705" s="57">
        <f t="shared" si="42"/>
        <v>0</v>
      </c>
      <c r="K705" s="57">
        <f t="shared" si="43"/>
        <v>0.84357667000000003</v>
      </c>
    </row>
    <row r="706" spans="1:11" x14ac:dyDescent="0.2">
      <c r="A706" t="s">
        <v>651</v>
      </c>
      <c r="B706" t="s">
        <v>314</v>
      </c>
      <c r="C706">
        <v>0</v>
      </c>
      <c r="D706" s="37">
        <v>128590.9</v>
      </c>
      <c r="E706" s="56"/>
      <c r="F706" s="56" t="str">
        <f t="shared" ref="F706:F769" si="44">A706&amp;" "&amp;B706</f>
        <v>2021–22 CEAR</v>
      </c>
      <c r="G706" s="56" t="str">
        <f t="array" ref="G706">A706&amp;" "&amp;SUM(IF(A706=FinyearIm,IF(C706&lt;=QldIm,1,0),0))</f>
        <v>2021–22 222</v>
      </c>
      <c r="H706" s="56" t="str">
        <f t="array" ref="H706">A706&amp;" "&amp;SUM(IF(A706=FinyearIm,IF(D706&lt;=AustraliaIm,1,0),0))</f>
        <v>2021–22 188</v>
      </c>
      <c r="I706" s="56" t="str">
        <f t="shared" ref="I706:I769" si="45">B706</f>
        <v>CEAR</v>
      </c>
      <c r="J706" s="57">
        <f t="shared" ref="J706:J769" si="46">C706/1000000</f>
        <v>0</v>
      </c>
      <c r="K706" s="57">
        <f t="shared" ref="K706:K769" si="47">D706/1000000</f>
        <v>0.12859090000000001</v>
      </c>
    </row>
    <row r="707" spans="1:11" x14ac:dyDescent="0.2">
      <c r="A707" t="s">
        <v>651</v>
      </c>
      <c r="B707" t="s">
        <v>149</v>
      </c>
      <c r="C707">
        <v>14422611994.989901</v>
      </c>
      <c r="D707" s="37">
        <v>101329211849.388</v>
      </c>
      <c r="E707" s="56"/>
      <c r="F707" s="56" t="str">
        <f t="shared" si="44"/>
        <v>2021–22 CHIN</v>
      </c>
      <c r="G707" s="56" t="str">
        <f t="array" ref="G707">A707&amp;" "&amp;SUM(IF(A707=FinyearIm,IF(C707&lt;=QldIm,1,0),0))</f>
        <v>2021–22 1</v>
      </c>
      <c r="H707" s="56" t="str">
        <f t="array" ref="H707">A707&amp;" "&amp;SUM(IF(A707=FinyearIm,IF(D707&lt;=AustraliaIm,1,0),0))</f>
        <v>2021–22 1</v>
      </c>
      <c r="I707" s="56" t="str">
        <f t="shared" si="45"/>
        <v>CHIN</v>
      </c>
      <c r="J707" s="57">
        <f t="shared" si="46"/>
        <v>14422.6119949899</v>
      </c>
      <c r="K707" s="57">
        <f t="shared" si="47"/>
        <v>101329.211849388</v>
      </c>
    </row>
    <row r="708" spans="1:11" x14ac:dyDescent="0.2">
      <c r="A708" t="s">
        <v>651</v>
      </c>
      <c r="B708" t="s">
        <v>150</v>
      </c>
      <c r="C708" s="37">
        <v>262304458.81999999</v>
      </c>
      <c r="D708" s="37">
        <v>528937111.11000001</v>
      </c>
      <c r="E708" s="56"/>
      <c r="F708" s="56" t="str">
        <f t="shared" si="44"/>
        <v>2021–22 CHLE</v>
      </c>
      <c r="G708" s="56" t="str">
        <f t="array" ref="G708">A708&amp;" "&amp;SUM(IF(A708=FinyearIm,IF(C708&lt;=QldIm,1,0),0))</f>
        <v>2021–22 28</v>
      </c>
      <c r="H708" s="56" t="str">
        <f t="array" ref="H708">A708&amp;" "&amp;SUM(IF(A708=FinyearIm,IF(D708&lt;=AustraliaIm,1,0),0))</f>
        <v>2021–22 50</v>
      </c>
      <c r="I708" s="56" t="str">
        <f t="shared" si="45"/>
        <v>CHLE</v>
      </c>
      <c r="J708" s="57">
        <f t="shared" si="46"/>
        <v>262.30445881999998</v>
      </c>
      <c r="K708" s="57">
        <f t="shared" si="47"/>
        <v>528.93711111000005</v>
      </c>
    </row>
    <row r="709" spans="1:11" x14ac:dyDescent="0.2">
      <c r="A709" t="s">
        <v>651</v>
      </c>
      <c r="B709" t="s">
        <v>151</v>
      </c>
      <c r="C709" s="37">
        <v>1168.3499999999999</v>
      </c>
      <c r="D709" s="37">
        <v>56821.48</v>
      </c>
      <c r="E709" s="56"/>
      <c r="F709" s="56" t="str">
        <f t="shared" si="44"/>
        <v>2021–22 CHRI</v>
      </c>
      <c r="G709" s="56" t="str">
        <f t="array" ref="G709">A709&amp;" "&amp;SUM(IF(A709=FinyearIm,IF(C709&lt;=QldIm,1,0),0))</f>
        <v>2021–22 188</v>
      </c>
      <c r="H709" s="56" t="str">
        <f t="array" ref="H709">A709&amp;" "&amp;SUM(IF(A709=FinyearIm,IF(D709&lt;=AustraliaIm,1,0),0))</f>
        <v>2021–22 197</v>
      </c>
      <c r="I709" s="56" t="str">
        <f t="shared" si="45"/>
        <v>CHRI</v>
      </c>
      <c r="J709" s="57">
        <f t="shared" si="46"/>
        <v>1.1683499999999999E-3</v>
      </c>
      <c r="K709" s="57">
        <f t="shared" si="47"/>
        <v>5.6821480000000001E-2</v>
      </c>
    </row>
    <row r="710" spans="1:11" x14ac:dyDescent="0.2">
      <c r="A710" t="s">
        <v>651</v>
      </c>
      <c r="B710" t="s">
        <v>152</v>
      </c>
      <c r="C710">
        <v>29588440.93</v>
      </c>
      <c r="D710" s="37">
        <v>535456361.89999998</v>
      </c>
      <c r="E710" s="56"/>
      <c r="F710" s="56" t="str">
        <f t="shared" si="44"/>
        <v>2021–22 CMBD</v>
      </c>
      <c r="G710" s="56" t="str">
        <f t="array" ref="G710">A710&amp;" "&amp;SUM(IF(A710=FinyearIm,IF(C710&lt;=QldIm,1,0),0))</f>
        <v>2021–22 60</v>
      </c>
      <c r="H710" s="56" t="str">
        <f t="array" ref="H710">A710&amp;" "&amp;SUM(IF(A710=FinyearIm,IF(D710&lt;=AustraliaIm,1,0),0))</f>
        <v>2021–22 48</v>
      </c>
      <c r="I710" s="56" t="str">
        <f t="shared" si="45"/>
        <v>CMBD</v>
      </c>
      <c r="J710" s="57">
        <f t="shared" si="46"/>
        <v>29.588440930000001</v>
      </c>
      <c r="K710" s="57">
        <f t="shared" si="47"/>
        <v>535.45636189999993</v>
      </c>
    </row>
    <row r="711" spans="1:11" x14ac:dyDescent="0.2">
      <c r="A711" t="s">
        <v>651</v>
      </c>
      <c r="B711" t="s">
        <v>348</v>
      </c>
      <c r="C711" s="37">
        <v>0</v>
      </c>
      <c r="D711" s="37">
        <v>22268.54</v>
      </c>
      <c r="E711" s="56"/>
      <c r="F711" s="56" t="str">
        <f t="shared" si="44"/>
        <v>2021–22 CMRO</v>
      </c>
      <c r="G711" s="56" t="str">
        <f t="array" ref="G711">A711&amp;" "&amp;SUM(IF(A711=FinyearIm,IF(C711&lt;=QldIm,1,0),0))</f>
        <v>2021–22 222</v>
      </c>
      <c r="H711" s="56" t="str">
        <f t="array" ref="H711">A711&amp;" "&amp;SUM(IF(A711=FinyearIm,IF(D711&lt;=AustraliaIm,1,0),0))</f>
        <v>2021–22 204</v>
      </c>
      <c r="I711" s="56" t="str">
        <f t="shared" si="45"/>
        <v>CMRO</v>
      </c>
      <c r="J711" s="57">
        <f t="shared" si="46"/>
        <v>0</v>
      </c>
      <c r="K711" s="57">
        <f t="shared" si="47"/>
        <v>2.226854E-2</v>
      </c>
    </row>
    <row r="712" spans="1:11" x14ac:dyDescent="0.2">
      <c r="A712" t="s">
        <v>651</v>
      </c>
      <c r="B712" t="s">
        <v>153</v>
      </c>
      <c r="C712">
        <v>2206.2199999999998</v>
      </c>
      <c r="D712" s="37">
        <v>167310862.06999999</v>
      </c>
      <c r="E712" s="56"/>
      <c r="F712" s="56" t="str">
        <f t="shared" si="44"/>
        <v>2021–22 COBR</v>
      </c>
      <c r="G712" s="56" t="str">
        <f t="array" ref="G712">A712&amp;" "&amp;SUM(IF(A712=FinyearIm,IF(C712&lt;=QldIm,1,0),0))</f>
        <v>2021–22 180</v>
      </c>
      <c r="H712" s="56" t="str">
        <f t="array" ref="H712">A712&amp;" "&amp;SUM(IF(A712=FinyearIm,IF(D712&lt;=AustraliaIm,1,0),0))</f>
        <v>2021–22 74</v>
      </c>
      <c r="I712" s="56" t="str">
        <f t="shared" si="45"/>
        <v>COBR</v>
      </c>
      <c r="J712" s="57">
        <f t="shared" si="46"/>
        <v>2.2062199999999996E-3</v>
      </c>
      <c r="K712" s="57">
        <f t="shared" si="47"/>
        <v>167.31086206999998</v>
      </c>
    </row>
    <row r="713" spans="1:11" x14ac:dyDescent="0.2">
      <c r="A713" t="s">
        <v>651</v>
      </c>
      <c r="B713" t="s">
        <v>154</v>
      </c>
      <c r="C713" s="37">
        <v>8252.82</v>
      </c>
      <c r="D713" s="37">
        <v>35498.129999999997</v>
      </c>
      <c r="E713" s="56"/>
      <c r="F713" s="56" t="str">
        <f t="shared" si="44"/>
        <v>2021–22 COCO</v>
      </c>
      <c r="G713" s="56" t="str">
        <f t="array" ref="G713">A713&amp;" "&amp;SUM(IF(A713=FinyearIm,IF(C713&lt;=QldIm,1,0),0))</f>
        <v>2021–22 165</v>
      </c>
      <c r="H713" s="56" t="str">
        <f t="array" ref="H713">A713&amp;" "&amp;SUM(IF(A713=FinyearIm,IF(D713&lt;=AustraliaIm,1,0),0))</f>
        <v>2021–22 200</v>
      </c>
      <c r="I713" s="56" t="str">
        <f t="shared" si="45"/>
        <v>COCO</v>
      </c>
      <c r="J713" s="57">
        <f t="shared" si="46"/>
        <v>8.2528199999999993E-3</v>
      </c>
      <c r="K713" s="57">
        <f t="shared" si="47"/>
        <v>3.5498129999999996E-2</v>
      </c>
    </row>
    <row r="714" spans="1:11" x14ac:dyDescent="0.2">
      <c r="A714" t="s">
        <v>651</v>
      </c>
      <c r="B714" t="s">
        <v>155</v>
      </c>
      <c r="C714" s="37">
        <v>21971519.690000001</v>
      </c>
      <c r="D714" s="37">
        <v>175197273.78999999</v>
      </c>
      <c r="E714" s="56"/>
      <c r="F714" s="56" t="str">
        <f t="shared" si="44"/>
        <v>2021–22 COMB</v>
      </c>
      <c r="G714" s="56" t="str">
        <f t="array" ref="G714">A714&amp;" "&amp;SUM(IF(A714=FinyearIm,IF(C714&lt;=QldIm,1,0),0))</f>
        <v>2021–22 63</v>
      </c>
      <c r="H714" s="56" t="str">
        <f t="array" ref="H714">A714&amp;" "&amp;SUM(IF(A714=FinyearIm,IF(D714&lt;=AustraliaIm,1,0),0))</f>
        <v>2021–22 71</v>
      </c>
      <c r="I714" s="56" t="str">
        <f t="shared" si="45"/>
        <v>COMB</v>
      </c>
      <c r="J714" s="57">
        <f t="shared" si="46"/>
        <v>21.971519690000001</v>
      </c>
      <c r="K714" s="57">
        <f t="shared" si="47"/>
        <v>175.19727379</v>
      </c>
    </row>
    <row r="715" spans="1:11" x14ac:dyDescent="0.2">
      <c r="A715" t="s">
        <v>651</v>
      </c>
      <c r="B715" t="s">
        <v>156</v>
      </c>
      <c r="C715" s="37">
        <v>32111.200000000001</v>
      </c>
      <c r="D715" s="37">
        <v>147485.53</v>
      </c>
      <c r="E715" s="56"/>
      <c r="F715" s="56" t="str">
        <f t="shared" si="44"/>
        <v>2021–22 COOK</v>
      </c>
      <c r="G715" s="56" t="str">
        <f t="array" ref="G715">A715&amp;" "&amp;SUM(IF(A715=FinyearIm,IF(C715&lt;=QldIm,1,0),0))</f>
        <v>2021–22 149</v>
      </c>
      <c r="H715" s="56" t="str">
        <f t="array" ref="H715">A715&amp;" "&amp;SUM(IF(A715=FinyearIm,IF(D715&lt;=AustraliaIm,1,0),0))</f>
        <v>2021–22 185</v>
      </c>
      <c r="I715" s="56" t="str">
        <f t="shared" si="45"/>
        <v>COOK</v>
      </c>
      <c r="J715" s="57">
        <f t="shared" si="46"/>
        <v>3.2111199999999999E-2</v>
      </c>
      <c r="K715" s="57">
        <f t="shared" si="47"/>
        <v>0.14748553</v>
      </c>
    </row>
    <row r="716" spans="1:11" x14ac:dyDescent="0.2">
      <c r="A716" t="s">
        <v>651</v>
      </c>
      <c r="B716" t="s">
        <v>157</v>
      </c>
      <c r="C716" s="37">
        <v>1432887.75</v>
      </c>
      <c r="D716" s="37">
        <v>164283904.37</v>
      </c>
      <c r="E716" s="56"/>
      <c r="F716" s="56" t="str">
        <f t="shared" si="44"/>
        <v>2021–22 COST</v>
      </c>
      <c r="G716" s="56" t="str">
        <f t="array" ref="G716">A716&amp;" "&amp;SUM(IF(A716=FinyearIm,IF(C716&lt;=QldIm,1,0),0))</f>
        <v>2021–22 93</v>
      </c>
      <c r="H716" s="56" t="str">
        <f t="array" ref="H716">A716&amp;" "&amp;SUM(IF(A716=FinyearIm,IF(D716&lt;=AustraliaIm,1,0),0))</f>
        <v>2021–22 75</v>
      </c>
      <c r="I716" s="56" t="str">
        <f t="shared" si="45"/>
        <v>COST</v>
      </c>
      <c r="J716" s="57">
        <f t="shared" si="46"/>
        <v>1.4328877499999999</v>
      </c>
      <c r="K716" s="57">
        <f t="shared" si="47"/>
        <v>164.28390437000002</v>
      </c>
    </row>
    <row r="717" spans="1:11" x14ac:dyDescent="0.2">
      <c r="A717" t="s">
        <v>651</v>
      </c>
      <c r="B717" t="s">
        <v>158</v>
      </c>
      <c r="C717" s="37">
        <v>6244211.2300000004</v>
      </c>
      <c r="D717" s="37">
        <v>47904079.149999999</v>
      </c>
      <c r="E717" s="56"/>
      <c r="F717" s="56" t="str">
        <f t="shared" si="44"/>
        <v>2021–22 CROA</v>
      </c>
      <c r="G717" s="56" t="str">
        <f t="array" ref="G717">A717&amp;" "&amp;SUM(IF(A717=FinyearIm,IF(C717&lt;=QldIm,1,0),0))</f>
        <v>2021–22 73</v>
      </c>
      <c r="H717" s="56" t="str">
        <f t="array" ref="H717">A717&amp;" "&amp;SUM(IF(A717=FinyearIm,IF(D717&lt;=AustraliaIm,1,0),0))</f>
        <v>2021–22 89</v>
      </c>
      <c r="I717" s="56" t="str">
        <f t="shared" si="45"/>
        <v>CROA</v>
      </c>
      <c r="J717" s="57">
        <f t="shared" si="46"/>
        <v>6.2442112300000003</v>
      </c>
      <c r="K717" s="57">
        <f t="shared" si="47"/>
        <v>47.904079150000001</v>
      </c>
    </row>
    <row r="718" spans="1:11" x14ac:dyDescent="0.2">
      <c r="A718" t="s">
        <v>651</v>
      </c>
      <c r="B718" t="s">
        <v>159</v>
      </c>
      <c r="C718" s="37">
        <v>11196.35</v>
      </c>
      <c r="D718" s="37">
        <v>10955112.310000001</v>
      </c>
      <c r="E718" s="56"/>
      <c r="F718" s="56" t="str">
        <f t="shared" si="44"/>
        <v>2021–22 CUBA</v>
      </c>
      <c r="G718" s="56" t="str">
        <f t="array" ref="G718">A718&amp;" "&amp;SUM(IF(A718=FinyearIm,IF(C718&lt;=QldIm,1,0),0))</f>
        <v>2021–22 163</v>
      </c>
      <c r="H718" s="56" t="str">
        <f t="array" ref="H718">A718&amp;" "&amp;SUM(IF(A718=FinyearIm,IF(D718&lt;=AustraliaIm,1,0),0))</f>
        <v>2021–22 117</v>
      </c>
      <c r="I718" s="56" t="str">
        <f t="shared" si="45"/>
        <v>CUBA</v>
      </c>
      <c r="J718" s="57">
        <f t="shared" si="46"/>
        <v>1.1196350000000001E-2</v>
      </c>
      <c r="K718" s="57">
        <f t="shared" si="47"/>
        <v>10.955112310000001</v>
      </c>
    </row>
    <row r="719" spans="1:11" x14ac:dyDescent="0.2">
      <c r="A719" t="s">
        <v>651</v>
      </c>
      <c r="B719" t="s">
        <v>320</v>
      </c>
      <c r="C719">
        <v>5644.11</v>
      </c>
      <c r="D719" s="37">
        <v>61820.89</v>
      </c>
      <c r="E719" s="56"/>
      <c r="F719" s="56" t="str">
        <f t="shared" si="44"/>
        <v>2021–22 CVER</v>
      </c>
      <c r="G719" s="56" t="str">
        <f t="array" ref="G719">A719&amp;" "&amp;SUM(IF(A719=FinyearIm,IF(C719&lt;=QldIm,1,0),0))</f>
        <v>2021–22 170</v>
      </c>
      <c r="H719" s="56" t="str">
        <f t="array" ref="H719">A719&amp;" "&amp;SUM(IF(A719=FinyearIm,IF(D719&lt;=AustraliaIm,1,0),0))</f>
        <v>2021–22 195</v>
      </c>
      <c r="I719" s="56" t="str">
        <f t="shared" si="45"/>
        <v>CVER</v>
      </c>
      <c r="J719" s="57">
        <f t="shared" si="46"/>
        <v>5.6441099999999999E-3</v>
      </c>
      <c r="K719" s="57">
        <f t="shared" si="47"/>
        <v>6.1820889999999996E-2</v>
      </c>
    </row>
    <row r="720" spans="1:11" x14ac:dyDescent="0.2">
      <c r="A720" t="s">
        <v>651</v>
      </c>
      <c r="B720" t="s">
        <v>160</v>
      </c>
      <c r="C720" s="37">
        <v>555445.16</v>
      </c>
      <c r="D720" s="37">
        <v>37949108.619999997</v>
      </c>
      <c r="E720" s="56"/>
      <c r="F720" s="56" t="str">
        <f t="shared" si="44"/>
        <v>2021–22 CYPR</v>
      </c>
      <c r="G720" s="56" t="str">
        <f t="array" ref="G720">A720&amp;" "&amp;SUM(IF(A720=FinyearIm,IF(C720&lt;=QldIm,1,0),0))</f>
        <v>2021–22 111</v>
      </c>
      <c r="H720" s="56" t="str">
        <f t="array" ref="H720">A720&amp;" "&amp;SUM(IF(A720=FinyearIm,IF(D720&lt;=AustraliaIm,1,0),0))</f>
        <v>2021–22 94</v>
      </c>
      <c r="I720" s="56" t="str">
        <f t="shared" si="45"/>
        <v>CYPR</v>
      </c>
      <c r="J720" s="57">
        <f t="shared" si="46"/>
        <v>0.55544515999999999</v>
      </c>
      <c r="K720" s="57">
        <f t="shared" si="47"/>
        <v>37.949108619999997</v>
      </c>
    </row>
    <row r="721" spans="1:11" x14ac:dyDescent="0.2">
      <c r="A721" t="s">
        <v>651</v>
      </c>
      <c r="B721" t="s">
        <v>161</v>
      </c>
      <c r="C721">
        <v>114330627.02</v>
      </c>
      <c r="D721" s="37">
        <v>956119780.91000199</v>
      </c>
      <c r="E721" s="56"/>
      <c r="F721" s="56" t="str">
        <f t="shared" si="44"/>
        <v>2021–22 CZEH</v>
      </c>
      <c r="G721" s="56" t="str">
        <f t="array" ref="G721">A721&amp;" "&amp;SUM(IF(A721=FinyearIm,IF(C721&lt;=QldIm,1,0),0))</f>
        <v>2021–22 43</v>
      </c>
      <c r="H721" s="56" t="str">
        <f t="array" ref="H721">A721&amp;" "&amp;SUM(IF(A721=FinyearIm,IF(D721&lt;=AustraliaIm,1,0),0))</f>
        <v>2021–22 40</v>
      </c>
      <c r="I721" s="56" t="str">
        <f t="shared" si="45"/>
        <v>CZEH</v>
      </c>
      <c r="J721" s="57">
        <f t="shared" si="46"/>
        <v>114.33062701999999</v>
      </c>
      <c r="K721" s="57">
        <f t="shared" si="47"/>
        <v>956.11978091000196</v>
      </c>
    </row>
    <row r="722" spans="1:11" x14ac:dyDescent="0.2">
      <c r="A722" t="s">
        <v>651</v>
      </c>
      <c r="B722" t="s">
        <v>162</v>
      </c>
      <c r="C722" s="37">
        <v>194252053.81</v>
      </c>
      <c r="D722" s="37">
        <v>1592854506.3199999</v>
      </c>
      <c r="E722" s="56"/>
      <c r="F722" s="56" t="str">
        <f t="shared" si="44"/>
        <v>2021–22 DENM</v>
      </c>
      <c r="G722" s="56" t="str">
        <f t="array" ref="G722">A722&amp;" "&amp;SUM(IF(A722=FinyearIm,IF(C722&lt;=QldIm,1,0),0))</f>
        <v>2021–22 34</v>
      </c>
      <c r="H722" s="56" t="str">
        <f t="array" ref="H722">A722&amp;" "&amp;SUM(IF(A722=FinyearIm,IF(D722&lt;=AustraliaIm,1,0),0))</f>
        <v>2021–22 30</v>
      </c>
      <c r="I722" s="56" t="str">
        <f t="shared" si="45"/>
        <v>DENM</v>
      </c>
      <c r="J722" s="57">
        <f t="shared" si="46"/>
        <v>194.25205381000001</v>
      </c>
      <c r="K722" s="57">
        <f t="shared" si="47"/>
        <v>1592.8545063199999</v>
      </c>
    </row>
    <row r="723" spans="1:11" x14ac:dyDescent="0.2">
      <c r="A723" t="s">
        <v>651</v>
      </c>
      <c r="B723" t="s">
        <v>315</v>
      </c>
      <c r="C723" s="37">
        <v>58052.53</v>
      </c>
      <c r="D723" s="37">
        <v>1295037.06</v>
      </c>
      <c r="E723" s="40"/>
      <c r="F723" s="56" t="str">
        <f t="shared" si="44"/>
        <v>2021–22 DJIB</v>
      </c>
      <c r="G723" s="56" t="str">
        <f t="array" ref="G723">A723&amp;" "&amp;SUM(IF(A723=FinyearIm,IF(C723&lt;=QldIm,1,0),0))</f>
        <v>2021–22 142</v>
      </c>
      <c r="H723" s="56" t="str">
        <f t="array" ref="H723">A723&amp;" "&amp;SUM(IF(A723=FinyearIm,IF(D723&lt;=AustraliaIm,1,0),0))</f>
        <v>2021–22 148</v>
      </c>
      <c r="I723" s="56" t="str">
        <f t="shared" si="45"/>
        <v>DJIB</v>
      </c>
      <c r="J723" s="57">
        <f t="shared" si="46"/>
        <v>5.8052529999999998E-2</v>
      </c>
      <c r="K723" s="57">
        <f t="shared" si="47"/>
        <v>1.2950370600000001</v>
      </c>
    </row>
    <row r="724" spans="1:11" x14ac:dyDescent="0.2">
      <c r="A724" t="s">
        <v>651</v>
      </c>
      <c r="B724" t="s">
        <v>321</v>
      </c>
      <c r="C724">
        <v>0</v>
      </c>
      <c r="D724" s="37">
        <v>122373.31</v>
      </c>
      <c r="E724" s="40"/>
      <c r="F724" s="56" t="str">
        <f t="shared" si="44"/>
        <v>2021–22 DMCA</v>
      </c>
      <c r="G724" s="56" t="str">
        <f t="array" ref="G724">A724&amp;" "&amp;SUM(IF(A724=FinyearIm,IF(C724&lt;=QldIm,1,0),0))</f>
        <v>2021–22 222</v>
      </c>
      <c r="H724" s="56" t="str">
        <f t="array" ref="H724">A724&amp;" "&amp;SUM(IF(A724=FinyearIm,IF(D724&lt;=AustraliaIm,1,0),0))</f>
        <v>2021–22 189</v>
      </c>
      <c r="I724" s="56" t="str">
        <f t="shared" si="45"/>
        <v>DMCA</v>
      </c>
      <c r="J724" s="57">
        <f t="shared" si="46"/>
        <v>0</v>
      </c>
      <c r="K724" s="57">
        <f t="shared" si="47"/>
        <v>0.12237331</v>
      </c>
    </row>
    <row r="725" spans="1:11" x14ac:dyDescent="0.2">
      <c r="A725" t="s">
        <v>651</v>
      </c>
      <c r="B725" t="s">
        <v>163</v>
      </c>
      <c r="C725" s="37">
        <v>378538.62</v>
      </c>
      <c r="D725" s="37">
        <v>59196598.770000003</v>
      </c>
      <c r="E725" s="40"/>
      <c r="F725" s="56" t="str">
        <f t="shared" si="44"/>
        <v>2021–22 DOMI</v>
      </c>
      <c r="G725" s="56" t="str">
        <f t="array" ref="G725">A725&amp;" "&amp;SUM(IF(A725=FinyearIm,IF(C725&lt;=QldIm,1,0),0))</f>
        <v>2021–22 116</v>
      </c>
      <c r="H725" s="56" t="str">
        <f t="array" ref="H725">A725&amp;" "&amp;SUM(IF(A725=FinyearIm,IF(D725&lt;=AustraliaIm,1,0),0))</f>
        <v>2021–22 86</v>
      </c>
      <c r="I725" s="56" t="str">
        <f t="shared" si="45"/>
        <v>DOMI</v>
      </c>
      <c r="J725" s="57">
        <f t="shared" si="46"/>
        <v>0.37853861999999999</v>
      </c>
      <c r="K725" s="57">
        <f t="shared" si="47"/>
        <v>59.196598770000001</v>
      </c>
    </row>
    <row r="726" spans="1:11" x14ac:dyDescent="0.2">
      <c r="A726" t="s">
        <v>651</v>
      </c>
      <c r="B726" t="s">
        <v>164</v>
      </c>
      <c r="C726">
        <v>3496686.63</v>
      </c>
      <c r="D726" s="37">
        <v>24289500.800000001</v>
      </c>
      <c r="E726" s="40"/>
      <c r="F726" s="56" t="str">
        <f t="shared" si="44"/>
        <v>2021–22 ECUA</v>
      </c>
      <c r="G726" s="56" t="str">
        <f t="array" ref="G726">A726&amp;" "&amp;SUM(IF(A726=FinyearIm,IF(C726&lt;=QldIm,1,0),0))</f>
        <v>2021–22 82</v>
      </c>
      <c r="H726" s="56" t="str">
        <f t="array" ref="H726">A726&amp;" "&amp;SUM(IF(A726=FinyearIm,IF(D726&lt;=AustraliaIm,1,0),0))</f>
        <v>2021–22 103</v>
      </c>
      <c r="I726" s="56" t="str">
        <f t="shared" si="45"/>
        <v>ECUA</v>
      </c>
      <c r="J726" s="57">
        <f t="shared" si="46"/>
        <v>3.4966866299999997</v>
      </c>
      <c r="K726" s="57">
        <f t="shared" si="47"/>
        <v>24.289500799999999</v>
      </c>
    </row>
    <row r="727" spans="1:11" x14ac:dyDescent="0.2">
      <c r="A727" t="s">
        <v>651</v>
      </c>
      <c r="B727" t="s">
        <v>316</v>
      </c>
      <c r="C727">
        <v>0</v>
      </c>
      <c r="D727" s="37">
        <v>1133.0999999999999</v>
      </c>
      <c r="E727" s="40"/>
      <c r="F727" s="56" t="str">
        <f t="shared" si="44"/>
        <v>2021–22 EGUI</v>
      </c>
      <c r="G727" s="56" t="str">
        <f t="array" ref="G727">A727&amp;" "&amp;SUM(IF(A727=FinyearIm,IF(C727&lt;=QldIm,1,0),0))</f>
        <v>2021–22 222</v>
      </c>
      <c r="H727" s="56" t="str">
        <f t="array" ref="H727">A727&amp;" "&amp;SUM(IF(A727=FinyearIm,IF(D727&lt;=AustraliaIm,1,0),0))</f>
        <v>2021–22 221</v>
      </c>
      <c r="I727" s="56" t="str">
        <f t="shared" si="45"/>
        <v>EGUI</v>
      </c>
      <c r="J727" s="57">
        <f t="shared" si="46"/>
        <v>0</v>
      </c>
      <c r="K727" s="57">
        <f t="shared" si="47"/>
        <v>1.1330999999999999E-3</v>
      </c>
    </row>
    <row r="728" spans="1:11" x14ac:dyDescent="0.2">
      <c r="A728" t="s">
        <v>651</v>
      </c>
      <c r="B728" t="s">
        <v>165</v>
      </c>
      <c r="C728" s="37">
        <v>4130213.47</v>
      </c>
      <c r="D728" s="37">
        <v>55021356.200000003</v>
      </c>
      <c r="E728" s="40"/>
      <c r="F728" s="56" t="str">
        <f t="shared" si="44"/>
        <v>2021–22 EGYP</v>
      </c>
      <c r="G728" s="56" t="str">
        <f t="array" ref="G728">A728&amp;" "&amp;SUM(IF(A728=FinyearIm,IF(C728&lt;=QldIm,1,0),0))</f>
        <v>2021–22 80</v>
      </c>
      <c r="H728" s="56" t="str">
        <f t="array" ref="H728">A728&amp;" "&amp;SUM(IF(A728=FinyearIm,IF(D728&lt;=AustraliaIm,1,0),0))</f>
        <v>2021–22 88</v>
      </c>
      <c r="I728" s="56" t="str">
        <f t="shared" si="45"/>
        <v>EGYP</v>
      </c>
      <c r="J728" s="57">
        <f t="shared" si="46"/>
        <v>4.1302134700000002</v>
      </c>
      <c r="K728" s="57">
        <f t="shared" si="47"/>
        <v>55.0213562</v>
      </c>
    </row>
    <row r="729" spans="1:11" x14ac:dyDescent="0.2">
      <c r="A729" t="s">
        <v>651</v>
      </c>
      <c r="B729" t="s">
        <v>166</v>
      </c>
      <c r="C729" s="37">
        <v>0</v>
      </c>
      <c r="D729" s="37">
        <v>291731.67</v>
      </c>
      <c r="E729" s="40"/>
      <c r="F729" s="56" t="str">
        <f t="shared" si="44"/>
        <v>2021–22 ERIT</v>
      </c>
      <c r="G729" s="56" t="str">
        <f t="array" ref="G729">A729&amp;" "&amp;SUM(IF(A729=FinyearIm,IF(C729&lt;=QldIm,1,0),0))</f>
        <v>2021–22 222</v>
      </c>
      <c r="H729" s="56" t="str">
        <f t="array" ref="H729">A729&amp;" "&amp;SUM(IF(A729=FinyearIm,IF(D729&lt;=AustraliaIm,1,0),0))</f>
        <v>2021–22 171</v>
      </c>
      <c r="I729" s="56" t="str">
        <f t="shared" si="45"/>
        <v>ERIT</v>
      </c>
      <c r="J729" s="57">
        <f t="shared" si="46"/>
        <v>0</v>
      </c>
      <c r="K729" s="57">
        <f t="shared" si="47"/>
        <v>0.29173167</v>
      </c>
    </row>
    <row r="730" spans="1:11" x14ac:dyDescent="0.2">
      <c r="A730" t="s">
        <v>651</v>
      </c>
      <c r="B730" t="s">
        <v>167</v>
      </c>
      <c r="C730" s="37">
        <v>22005543.07</v>
      </c>
      <c r="D730" s="37">
        <v>216615423.06999999</v>
      </c>
      <c r="E730" s="40"/>
      <c r="F730" s="56" t="str">
        <f t="shared" si="44"/>
        <v>2021–22 ESTO</v>
      </c>
      <c r="G730" s="56" t="str">
        <f t="array" ref="G730">A730&amp;" "&amp;SUM(IF(A730=FinyearIm,IF(C730&lt;=QldIm,1,0),0))</f>
        <v>2021–22 62</v>
      </c>
      <c r="H730" s="56" t="str">
        <f t="array" ref="H730">A730&amp;" "&amp;SUM(IF(A730=FinyearIm,IF(D730&lt;=AustraliaIm,1,0),0))</f>
        <v>2021–22 66</v>
      </c>
      <c r="I730" s="56" t="str">
        <f t="shared" si="45"/>
        <v>ESTO</v>
      </c>
      <c r="J730" s="57">
        <f t="shared" si="46"/>
        <v>22.005543070000002</v>
      </c>
      <c r="K730" s="57">
        <f t="shared" si="47"/>
        <v>216.61542306999999</v>
      </c>
    </row>
    <row r="731" spans="1:11" x14ac:dyDescent="0.2">
      <c r="A731" t="s">
        <v>651</v>
      </c>
      <c r="B731" t="s">
        <v>168</v>
      </c>
      <c r="C731" s="37">
        <v>393503.75</v>
      </c>
      <c r="D731" s="37">
        <v>39275740.350000001</v>
      </c>
      <c r="E731" s="40"/>
      <c r="F731" s="56" t="str">
        <f t="shared" si="44"/>
        <v>2021–22 ETHI</v>
      </c>
      <c r="G731" s="56" t="str">
        <f t="array" ref="G731">A731&amp;" "&amp;SUM(IF(A731=FinyearIm,IF(C731&lt;=QldIm,1,0),0))</f>
        <v>2021–22 115</v>
      </c>
      <c r="H731" s="56" t="str">
        <f t="array" ref="H731">A731&amp;" "&amp;SUM(IF(A731=FinyearIm,IF(D731&lt;=AustraliaIm,1,0),0))</f>
        <v>2021–22 91</v>
      </c>
      <c r="I731" s="56" t="str">
        <f t="shared" si="45"/>
        <v>ETHI</v>
      </c>
      <c r="J731" s="57">
        <f t="shared" si="46"/>
        <v>0.39350374999999999</v>
      </c>
      <c r="K731" s="57">
        <f t="shared" si="47"/>
        <v>39.27574035</v>
      </c>
    </row>
    <row r="732" spans="1:11" x14ac:dyDescent="0.2">
      <c r="A732" t="s">
        <v>651</v>
      </c>
      <c r="B732" t="s">
        <v>169</v>
      </c>
      <c r="C732" s="37">
        <v>130796.87</v>
      </c>
      <c r="D732" s="37">
        <v>2408246.9900000002</v>
      </c>
      <c r="E732" s="40"/>
      <c r="F732" s="56" t="str">
        <f t="shared" si="44"/>
        <v>2021–22 ETMR</v>
      </c>
      <c r="G732" s="56" t="str">
        <f t="array" ref="G732">A732&amp;" "&amp;SUM(IF(A732=FinyearIm,IF(C732&lt;=QldIm,1,0),0))</f>
        <v>2021–22 128</v>
      </c>
      <c r="H732" s="56" t="str">
        <f t="array" ref="H732">A732&amp;" "&amp;SUM(IF(A732=FinyearIm,IF(D732&lt;=AustraliaIm,1,0),0))</f>
        <v>2021–22 137</v>
      </c>
      <c r="I732" s="56" t="str">
        <f t="shared" si="45"/>
        <v>ETMR</v>
      </c>
      <c r="J732" s="57">
        <f t="shared" si="46"/>
        <v>0.13079686999999998</v>
      </c>
      <c r="K732" s="57">
        <f t="shared" si="47"/>
        <v>2.4082469900000003</v>
      </c>
    </row>
    <row r="733" spans="1:11" x14ac:dyDescent="0.2">
      <c r="A733" t="s">
        <v>651</v>
      </c>
      <c r="B733" t="s">
        <v>317</v>
      </c>
      <c r="C733">
        <v>6192.38</v>
      </c>
      <c r="D733" s="37">
        <v>14058.62</v>
      </c>
      <c r="E733" s="40"/>
      <c r="F733" s="56" t="str">
        <f t="shared" si="44"/>
        <v>2021–22 FALK</v>
      </c>
      <c r="G733" s="56" t="str">
        <f t="array" ref="G733">A733&amp;" "&amp;SUM(IF(A733=FinyearIm,IF(C733&lt;=QldIm,1,0),0))</f>
        <v>2021–22 168</v>
      </c>
      <c r="H733" s="56" t="str">
        <f t="array" ref="H733">A733&amp;" "&amp;SUM(IF(A733=FinyearIm,IF(D733&lt;=AustraliaIm,1,0),0))</f>
        <v>2021–22 209</v>
      </c>
      <c r="I733" s="56" t="str">
        <f t="shared" si="45"/>
        <v>FALK</v>
      </c>
      <c r="J733" s="57">
        <f t="shared" si="46"/>
        <v>6.1923799999999999E-3</v>
      </c>
      <c r="K733" s="57">
        <f t="shared" si="47"/>
        <v>1.4058620000000001E-2</v>
      </c>
    </row>
    <row r="734" spans="1:11" x14ac:dyDescent="0.2">
      <c r="A734" t="s">
        <v>651</v>
      </c>
      <c r="B734" t="s">
        <v>170</v>
      </c>
      <c r="C734">
        <v>104234.25</v>
      </c>
      <c r="D734" s="37">
        <v>1086931.94</v>
      </c>
      <c r="E734" s="40"/>
      <c r="F734" s="56" t="str">
        <f t="shared" si="44"/>
        <v>2021–22 FCAM</v>
      </c>
      <c r="G734" s="56" t="str">
        <f t="array" ref="G734">A734&amp;" "&amp;SUM(IF(A734=FinyearIm,IF(C734&lt;=QldIm,1,0),0))</f>
        <v>2021–22 131</v>
      </c>
      <c r="H734" s="56" t="str">
        <f t="array" ref="H734">A734&amp;" "&amp;SUM(IF(A734=FinyearIm,IF(D734&lt;=AustraliaIm,1,0),0))</f>
        <v>2021–22 151</v>
      </c>
      <c r="I734" s="56" t="str">
        <f t="shared" si="45"/>
        <v>FCAM</v>
      </c>
      <c r="J734" s="57">
        <f t="shared" si="46"/>
        <v>0.10423425</v>
      </c>
      <c r="K734" s="57">
        <f t="shared" si="47"/>
        <v>1.0869319399999999</v>
      </c>
    </row>
    <row r="735" spans="1:11" x14ac:dyDescent="0.2">
      <c r="A735" t="s">
        <v>651</v>
      </c>
      <c r="B735" t="s">
        <v>171</v>
      </c>
      <c r="C735" s="37">
        <v>2142137635.1600001</v>
      </c>
      <c r="D735" s="37">
        <v>15443706927.5501</v>
      </c>
      <c r="E735" s="40"/>
      <c r="F735" s="56" t="str">
        <f t="shared" si="44"/>
        <v>2021–22 FGMY</v>
      </c>
      <c r="G735" s="56" t="str">
        <f t="array" ref="G735">A735&amp;" "&amp;SUM(IF(A735=FinyearIm,IF(C735&lt;=QldIm,1,0),0))</f>
        <v>2021–22 7</v>
      </c>
      <c r="H735" s="56" t="str">
        <f t="array" ref="H735">A735&amp;" "&amp;SUM(IF(A735=FinyearIm,IF(D735&lt;=AustraliaIm,1,0),0))</f>
        <v>2021–22 7</v>
      </c>
      <c r="I735" s="56" t="str">
        <f t="shared" si="45"/>
        <v>FGMY</v>
      </c>
      <c r="J735" s="57">
        <f t="shared" si="46"/>
        <v>2142.1376351600002</v>
      </c>
      <c r="K735" s="57">
        <f t="shared" si="47"/>
        <v>15443.7069275501</v>
      </c>
    </row>
    <row r="736" spans="1:11" x14ac:dyDescent="0.2">
      <c r="A736" t="s">
        <v>651</v>
      </c>
      <c r="B736" t="s">
        <v>172</v>
      </c>
      <c r="C736" s="37">
        <v>21330103.800000001</v>
      </c>
      <c r="D736" s="37">
        <v>179704660.97999999</v>
      </c>
      <c r="E736" s="40"/>
      <c r="F736" s="56" t="str">
        <f t="shared" si="44"/>
        <v>2021–22 FIJI</v>
      </c>
      <c r="G736" s="56" t="str">
        <f t="array" ref="G736">A736&amp;" "&amp;SUM(IF(A736=FinyearIm,IF(C736&lt;=QldIm,1,0),0))</f>
        <v>2021–22 64</v>
      </c>
      <c r="H736" s="56" t="str">
        <f t="array" ref="H736">A736&amp;" "&amp;SUM(IF(A736=FinyearIm,IF(D736&lt;=AustraliaIm,1,0),0))</f>
        <v>2021–22 70</v>
      </c>
      <c r="I736" s="56" t="str">
        <f t="shared" si="45"/>
        <v>FIJI</v>
      </c>
      <c r="J736" s="57">
        <f t="shared" si="46"/>
        <v>21.3301038</v>
      </c>
      <c r="K736" s="57">
        <f t="shared" si="47"/>
        <v>179.70466098</v>
      </c>
    </row>
    <row r="737" spans="1:11" x14ac:dyDescent="0.2">
      <c r="A737" t="s">
        <v>651</v>
      </c>
      <c r="B737" t="s">
        <v>173</v>
      </c>
      <c r="C737" s="37">
        <v>270621547.13</v>
      </c>
      <c r="D737" s="37">
        <v>1471986823.6099999</v>
      </c>
      <c r="E737" s="40"/>
      <c r="F737" s="56" t="str">
        <f t="shared" si="44"/>
        <v>2021–22 FINL</v>
      </c>
      <c r="G737" s="56" t="str">
        <f t="array" ref="G737">A737&amp;" "&amp;SUM(IF(A737=FinyearIm,IF(C737&lt;=QldIm,1,0),0))</f>
        <v>2021–22 26</v>
      </c>
      <c r="H737" s="56" t="str">
        <f t="array" ref="H737">A737&amp;" "&amp;SUM(IF(A737=FinyearIm,IF(D737&lt;=AustraliaIm,1,0),0))</f>
        <v>2021–22 32</v>
      </c>
      <c r="I737" s="56" t="str">
        <f t="shared" si="45"/>
        <v>FINL</v>
      </c>
      <c r="J737" s="57">
        <f t="shared" si="46"/>
        <v>270.62154713000001</v>
      </c>
      <c r="K737" s="57">
        <f t="shared" si="47"/>
        <v>1471.9868236099999</v>
      </c>
    </row>
    <row r="738" spans="1:11" x14ac:dyDescent="0.2">
      <c r="A738" t="s">
        <v>651</v>
      </c>
      <c r="B738" t="s">
        <v>174</v>
      </c>
      <c r="C738" s="37">
        <v>725139181.69000101</v>
      </c>
      <c r="D738" s="37">
        <v>6137642417.81001</v>
      </c>
      <c r="E738" s="40"/>
      <c r="F738" s="56" t="str">
        <f t="shared" si="44"/>
        <v>2021–22 FRAN</v>
      </c>
      <c r="G738" s="56" t="str">
        <f t="array" ref="G738">A738&amp;" "&amp;SUM(IF(A738=FinyearIm,IF(C738&lt;=QldIm,1,0),0))</f>
        <v>2021–22 17</v>
      </c>
      <c r="H738" s="56" t="str">
        <f t="array" ref="H738">A738&amp;" "&amp;SUM(IF(A738=FinyearIm,IF(D738&lt;=AustraliaIm,1,0),0))</f>
        <v>2021–22 15</v>
      </c>
      <c r="I738" s="56" t="str">
        <f t="shared" si="45"/>
        <v>FRAN</v>
      </c>
      <c r="J738" s="57">
        <f t="shared" si="46"/>
        <v>725.13918169000101</v>
      </c>
      <c r="K738" s="57">
        <f t="shared" si="47"/>
        <v>6137.6424178100096</v>
      </c>
    </row>
    <row r="739" spans="1:11" x14ac:dyDescent="0.2">
      <c r="A739" t="s">
        <v>651</v>
      </c>
      <c r="B739" t="s">
        <v>175</v>
      </c>
      <c r="C739" s="37">
        <v>3514.92</v>
      </c>
      <c r="D739" s="37">
        <v>425501.41</v>
      </c>
      <c r="E739" s="40"/>
      <c r="F739" s="56" t="str">
        <f t="shared" si="44"/>
        <v>2021–22 FWIN</v>
      </c>
      <c r="G739" s="56" t="str">
        <f t="array" ref="G739">A739&amp;" "&amp;SUM(IF(A739=FinyearIm,IF(C739&lt;=QldIm,1,0),0))</f>
        <v>2021–22 175</v>
      </c>
      <c r="H739" s="56" t="str">
        <f t="array" ref="H739">A739&amp;" "&amp;SUM(IF(A739=FinyearIm,IF(D739&lt;=AustraliaIm,1,0),0))</f>
        <v>2021–22 167</v>
      </c>
      <c r="I739" s="56" t="str">
        <f t="shared" si="45"/>
        <v>FWIN</v>
      </c>
      <c r="J739" s="57">
        <f t="shared" si="46"/>
        <v>3.5149199999999999E-3</v>
      </c>
      <c r="K739" s="57">
        <f t="shared" si="47"/>
        <v>0.42550140999999997</v>
      </c>
    </row>
    <row r="740" spans="1:11" x14ac:dyDescent="0.2">
      <c r="A740" t="s">
        <v>651</v>
      </c>
      <c r="B740" t="s">
        <v>176</v>
      </c>
      <c r="C740" s="37">
        <v>1310847.69</v>
      </c>
      <c r="D740" s="37">
        <v>13222277.460000001</v>
      </c>
      <c r="E740" s="40"/>
      <c r="F740" s="56" t="str">
        <f t="shared" si="44"/>
        <v>2021–22 FYRM</v>
      </c>
      <c r="G740" s="56" t="str">
        <f t="array" ref="G740">A740&amp;" "&amp;SUM(IF(A740=FinyearIm,IF(C740&lt;=QldIm,1,0),0))</f>
        <v>2021–22 96</v>
      </c>
      <c r="H740" s="56" t="str">
        <f t="array" ref="H740">A740&amp;" "&amp;SUM(IF(A740=FinyearIm,IF(D740&lt;=AustraliaIm,1,0),0))</f>
        <v>2021–22 112</v>
      </c>
      <c r="I740" s="56" t="str">
        <f t="shared" si="45"/>
        <v>FYRM</v>
      </c>
      <c r="J740" s="57">
        <f t="shared" si="46"/>
        <v>1.3108476899999999</v>
      </c>
      <c r="K740" s="57">
        <f t="shared" si="47"/>
        <v>13.222277460000001</v>
      </c>
    </row>
    <row r="741" spans="1:11" x14ac:dyDescent="0.2">
      <c r="A741" t="s">
        <v>651</v>
      </c>
      <c r="B741" t="s">
        <v>177</v>
      </c>
      <c r="C741" s="37">
        <v>340316.9</v>
      </c>
      <c r="D741" s="37">
        <v>477813.93</v>
      </c>
      <c r="E741" s="40"/>
      <c r="F741" s="56" t="str">
        <f t="shared" si="44"/>
        <v>2021–22 GABO</v>
      </c>
      <c r="G741" s="56" t="str">
        <f t="array" ref="G741">A741&amp;" "&amp;SUM(IF(A741=FinyearIm,IF(C741&lt;=QldIm,1,0),0))</f>
        <v>2021–22 117</v>
      </c>
      <c r="H741" s="56" t="str">
        <f t="array" ref="H741">A741&amp;" "&amp;SUM(IF(A741=FinyearIm,IF(D741&lt;=AustraliaIm,1,0),0))</f>
        <v>2021–22 166</v>
      </c>
      <c r="I741" s="56" t="str">
        <f t="shared" si="45"/>
        <v>GABO</v>
      </c>
      <c r="J741" s="57">
        <f t="shared" si="46"/>
        <v>0.34031690000000003</v>
      </c>
      <c r="K741" s="57">
        <f t="shared" si="47"/>
        <v>0.47781393</v>
      </c>
    </row>
    <row r="742" spans="1:11" x14ac:dyDescent="0.2">
      <c r="A742" t="s">
        <v>651</v>
      </c>
      <c r="B742" t="s">
        <v>178</v>
      </c>
      <c r="C742">
        <v>0</v>
      </c>
      <c r="D742">
        <v>2880.11</v>
      </c>
      <c r="E742" s="40"/>
      <c r="F742" s="56" t="str">
        <f t="shared" si="44"/>
        <v>2021–22 GAMB</v>
      </c>
      <c r="G742" s="56" t="str">
        <f t="array" ref="G742">A742&amp;" "&amp;SUM(IF(A742=FinyearIm,IF(C742&lt;=QldIm,1,0),0))</f>
        <v>2021–22 222</v>
      </c>
      <c r="H742" s="56" t="str">
        <f t="array" ref="H742">A742&amp;" "&amp;SUM(IF(A742=FinyearIm,IF(D742&lt;=AustraliaIm,1,0),0))</f>
        <v>2021–22 220</v>
      </c>
      <c r="I742" s="56" t="str">
        <f t="shared" si="45"/>
        <v>GAMB</v>
      </c>
      <c r="J742" s="57">
        <f t="shared" si="46"/>
        <v>0</v>
      </c>
      <c r="K742" s="57">
        <f t="shared" si="47"/>
        <v>2.88011E-3</v>
      </c>
    </row>
    <row r="743" spans="1:11" x14ac:dyDescent="0.2">
      <c r="A743" t="s">
        <v>651</v>
      </c>
      <c r="B743" t="s">
        <v>179</v>
      </c>
      <c r="C743" s="37">
        <v>673010.7</v>
      </c>
      <c r="D743" s="37">
        <v>5469702.54</v>
      </c>
      <c r="E743" s="40"/>
      <c r="F743" s="56" t="str">
        <f t="shared" si="44"/>
        <v>2021–22 GERG</v>
      </c>
      <c r="G743" s="56" t="str">
        <f t="array" ref="G743">A743&amp;" "&amp;SUM(IF(A743=FinyearIm,IF(C743&lt;=QldIm,1,0),0))</f>
        <v>2021–22 106</v>
      </c>
      <c r="H743" s="56" t="str">
        <f t="array" ref="H743">A743&amp;" "&amp;SUM(IF(A743=FinyearIm,IF(D743&lt;=AustraliaIm,1,0),0))</f>
        <v>2021–22 125</v>
      </c>
      <c r="I743" s="56" t="str">
        <f t="shared" si="45"/>
        <v>GERG</v>
      </c>
      <c r="J743" s="57">
        <f t="shared" si="46"/>
        <v>0.67301069999999996</v>
      </c>
      <c r="K743" s="57">
        <f t="shared" si="47"/>
        <v>5.4697025400000001</v>
      </c>
    </row>
    <row r="744" spans="1:11" x14ac:dyDescent="0.2">
      <c r="A744" t="s">
        <v>651</v>
      </c>
      <c r="B744" t="s">
        <v>180</v>
      </c>
      <c r="C744">
        <v>661116.66</v>
      </c>
      <c r="D744" s="37">
        <v>91868930.739999995</v>
      </c>
      <c r="E744" s="40"/>
      <c r="F744" s="56" t="str">
        <f t="shared" si="44"/>
        <v>2021–22 GHAN</v>
      </c>
      <c r="G744" s="56" t="str">
        <f t="array" ref="G744">A744&amp;" "&amp;SUM(IF(A744=FinyearIm,IF(C744&lt;=QldIm,1,0),0))</f>
        <v>2021–22 107</v>
      </c>
      <c r="H744" s="56" t="str">
        <f t="array" ref="H744">A744&amp;" "&amp;SUM(IF(A744=FinyearIm,IF(D744&lt;=AustraliaIm,1,0),0))</f>
        <v>2021–22 81</v>
      </c>
      <c r="I744" s="56" t="str">
        <f t="shared" si="45"/>
        <v>GHAN</v>
      </c>
      <c r="J744" s="57">
        <f t="shared" si="46"/>
        <v>0.66111666000000002</v>
      </c>
      <c r="K744" s="57">
        <f t="shared" si="47"/>
        <v>91.868930739999996</v>
      </c>
    </row>
    <row r="745" spans="1:11" x14ac:dyDescent="0.2">
      <c r="A745" t="s">
        <v>651</v>
      </c>
      <c r="B745" t="s">
        <v>322</v>
      </c>
      <c r="C745" s="37">
        <v>1557.18</v>
      </c>
      <c r="D745" s="37">
        <v>18843.07</v>
      </c>
      <c r="E745" s="40"/>
      <c r="F745" s="56" t="str">
        <f t="shared" si="44"/>
        <v>2021–22 GIBR</v>
      </c>
      <c r="G745" s="56" t="str">
        <f t="array" ref="G745">A745&amp;" "&amp;SUM(IF(A745=FinyearIm,IF(C745&lt;=QldIm,1,0),0))</f>
        <v>2021–22 185</v>
      </c>
      <c r="H745" s="56" t="str">
        <f t="array" ref="H745">A745&amp;" "&amp;SUM(IF(A745=FinyearIm,IF(D745&lt;=AustraliaIm,1,0),0))</f>
        <v>2021–22 205</v>
      </c>
      <c r="I745" s="56" t="str">
        <f t="shared" si="45"/>
        <v>GIBR</v>
      </c>
      <c r="J745" s="57">
        <f t="shared" si="46"/>
        <v>1.55718E-3</v>
      </c>
      <c r="K745" s="57">
        <f t="shared" si="47"/>
        <v>1.884307E-2</v>
      </c>
    </row>
    <row r="746" spans="1:11" x14ac:dyDescent="0.2">
      <c r="A746" t="s">
        <v>651</v>
      </c>
      <c r="B746" t="s">
        <v>181</v>
      </c>
      <c r="C746" s="37">
        <v>1491835.25</v>
      </c>
      <c r="D746" s="37">
        <v>35713643.93</v>
      </c>
      <c r="E746" s="40"/>
      <c r="F746" s="56" t="str">
        <f t="shared" si="44"/>
        <v>2021–22 GMLA</v>
      </c>
      <c r="G746" s="56" t="str">
        <f t="array" ref="G746">A746&amp;" "&amp;SUM(IF(A746=FinyearIm,IF(C746&lt;=QldIm,1,0),0))</f>
        <v>2021–22 92</v>
      </c>
      <c r="H746" s="56" t="str">
        <f t="array" ref="H746">A746&amp;" "&amp;SUM(IF(A746=FinyearIm,IF(D746&lt;=AustraliaIm,1,0),0))</f>
        <v>2021–22 95</v>
      </c>
      <c r="I746" s="56" t="str">
        <f t="shared" si="45"/>
        <v>GMLA</v>
      </c>
      <c r="J746" s="57">
        <f t="shared" si="46"/>
        <v>1.4918352500000001</v>
      </c>
      <c r="K746" s="57">
        <f t="shared" si="47"/>
        <v>35.713643929999996</v>
      </c>
    </row>
    <row r="747" spans="1:11" x14ac:dyDescent="0.2">
      <c r="A747" t="s">
        <v>651</v>
      </c>
      <c r="B747" t="s">
        <v>182</v>
      </c>
      <c r="C747" s="37">
        <v>46279302</v>
      </c>
      <c r="D747" s="37">
        <v>361127190.79000002</v>
      </c>
      <c r="E747" s="40"/>
      <c r="F747" s="56" t="str">
        <f t="shared" si="44"/>
        <v>2021–22 GREE</v>
      </c>
      <c r="G747" s="56" t="str">
        <f t="array" ref="G747">A747&amp;" "&amp;SUM(IF(A747=FinyearIm,IF(C747&lt;=QldIm,1,0),0))</f>
        <v>2021–22 55</v>
      </c>
      <c r="H747" s="56" t="str">
        <f t="array" ref="H747">A747&amp;" "&amp;SUM(IF(A747=FinyearIm,IF(D747&lt;=AustraliaIm,1,0),0))</f>
        <v>2021–22 57</v>
      </c>
      <c r="I747" s="56" t="str">
        <f t="shared" si="45"/>
        <v>GREE</v>
      </c>
      <c r="J747" s="57">
        <f t="shared" si="46"/>
        <v>46.279302000000001</v>
      </c>
      <c r="K747" s="57">
        <f t="shared" si="47"/>
        <v>361.12719079000004</v>
      </c>
    </row>
    <row r="748" spans="1:11" x14ac:dyDescent="0.2">
      <c r="A748" t="s">
        <v>651</v>
      </c>
      <c r="B748" t="s">
        <v>183</v>
      </c>
      <c r="C748" s="37">
        <v>234771.71</v>
      </c>
      <c r="D748" s="37">
        <v>656905.43000000005</v>
      </c>
      <c r="E748" s="40"/>
      <c r="F748" s="56" t="str">
        <f t="shared" si="44"/>
        <v>2021–22 GUAM</v>
      </c>
      <c r="G748" s="56" t="str">
        <f t="array" ref="G748">A748&amp;" "&amp;SUM(IF(A748=FinyearIm,IF(C748&lt;=QldIm,1,0),0))</f>
        <v>2021–22 125</v>
      </c>
      <c r="H748" s="56" t="str">
        <f t="array" ref="H748">A748&amp;" "&amp;SUM(IF(A748=FinyearIm,IF(D748&lt;=AustraliaIm,1,0),0))</f>
        <v>2021–22 157</v>
      </c>
      <c r="I748" s="56" t="str">
        <f t="shared" si="45"/>
        <v>GUAM</v>
      </c>
      <c r="J748" s="57">
        <f t="shared" si="46"/>
        <v>0.23477170999999999</v>
      </c>
      <c r="K748" s="57">
        <f t="shared" si="47"/>
        <v>0.65690543000000001</v>
      </c>
    </row>
    <row r="749" spans="1:11" x14ac:dyDescent="0.2">
      <c r="A749" t="s">
        <v>651</v>
      </c>
      <c r="B749" t="s">
        <v>184</v>
      </c>
      <c r="C749" s="37">
        <v>61851.58</v>
      </c>
      <c r="D749" s="37">
        <v>221663.46</v>
      </c>
      <c r="E749" s="40"/>
      <c r="F749" s="56" t="str">
        <f t="shared" si="44"/>
        <v>2021–22 GUIN</v>
      </c>
      <c r="G749" s="56" t="str">
        <f t="array" ref="G749">A749&amp;" "&amp;SUM(IF(A749=FinyearIm,IF(C749&lt;=QldIm,1,0),0))</f>
        <v>2021–22 141</v>
      </c>
      <c r="H749" s="56" t="str">
        <f t="array" ref="H749">A749&amp;" "&amp;SUM(IF(A749=FinyearIm,IF(D749&lt;=AustraliaIm,1,0),0))</f>
        <v>2021–22 175</v>
      </c>
      <c r="I749" s="56" t="str">
        <f t="shared" si="45"/>
        <v>GUIN</v>
      </c>
      <c r="J749" s="57">
        <f t="shared" si="46"/>
        <v>6.1851580000000003E-2</v>
      </c>
      <c r="K749" s="57">
        <f t="shared" si="47"/>
        <v>0.22166345999999998</v>
      </c>
    </row>
    <row r="750" spans="1:11" x14ac:dyDescent="0.2">
      <c r="A750" t="s">
        <v>651</v>
      </c>
      <c r="B750" t="s">
        <v>185</v>
      </c>
      <c r="C750" s="37">
        <v>17105.87</v>
      </c>
      <c r="D750" s="37">
        <v>419804.72</v>
      </c>
      <c r="E750" s="40"/>
      <c r="F750" s="56" t="str">
        <f t="shared" si="44"/>
        <v>2021–22 GUYA</v>
      </c>
      <c r="G750" s="56" t="str">
        <f t="array" ref="G750">A750&amp;" "&amp;SUM(IF(A750=FinyearIm,IF(C750&lt;=QldIm,1,0),0))</f>
        <v>2021–22 159</v>
      </c>
      <c r="H750" s="56" t="str">
        <f t="array" ref="H750">A750&amp;" "&amp;SUM(IF(A750=FinyearIm,IF(D750&lt;=AustraliaIm,1,0),0))</f>
        <v>2021–22 168</v>
      </c>
      <c r="I750" s="56" t="str">
        <f t="shared" si="45"/>
        <v>GUYA</v>
      </c>
      <c r="J750" s="57">
        <f t="shared" si="46"/>
        <v>1.7105869999999999E-2</v>
      </c>
      <c r="K750" s="57">
        <f t="shared" si="47"/>
        <v>0.41980471999999996</v>
      </c>
    </row>
    <row r="751" spans="1:11" x14ac:dyDescent="0.2">
      <c r="A751" t="s">
        <v>651</v>
      </c>
      <c r="B751" t="s">
        <v>186</v>
      </c>
      <c r="C751" s="37">
        <v>70303.47</v>
      </c>
      <c r="D751" s="37">
        <v>2480842.85</v>
      </c>
      <c r="E751" s="40"/>
      <c r="F751" s="56" t="str">
        <f t="shared" si="44"/>
        <v>2021–22 HAIT</v>
      </c>
      <c r="G751" s="56" t="str">
        <f t="array" ref="G751">A751&amp;" "&amp;SUM(IF(A751=FinyearIm,IF(C751&lt;=QldIm,1,0),0))</f>
        <v>2021–22 138</v>
      </c>
      <c r="H751" s="56" t="str">
        <f t="array" ref="H751">A751&amp;" "&amp;SUM(IF(A751=FinyearIm,IF(D751&lt;=AustraliaIm,1,0),0))</f>
        <v>2021–22 136</v>
      </c>
      <c r="I751" s="56" t="str">
        <f t="shared" si="45"/>
        <v>HAIT</v>
      </c>
      <c r="J751" s="57">
        <f t="shared" si="46"/>
        <v>7.0303470000000007E-2</v>
      </c>
      <c r="K751" s="57">
        <f t="shared" si="47"/>
        <v>2.4808428500000002</v>
      </c>
    </row>
    <row r="752" spans="1:11" x14ac:dyDescent="0.2">
      <c r="A752" t="s">
        <v>651</v>
      </c>
      <c r="B752" t="s">
        <v>187</v>
      </c>
      <c r="C752" s="37">
        <v>2017147.67</v>
      </c>
      <c r="D752" s="37">
        <v>71661095.849999994</v>
      </c>
      <c r="E752" s="40"/>
      <c r="F752" s="56" t="str">
        <f t="shared" si="44"/>
        <v>2021–22 HDRS</v>
      </c>
      <c r="G752" s="56" t="str">
        <f t="array" ref="G752">A752&amp;" "&amp;SUM(IF(A752=FinyearIm,IF(C752&lt;=QldIm,1,0),0))</f>
        <v>2021–22 86</v>
      </c>
      <c r="H752" s="56" t="str">
        <f t="array" ref="H752">A752&amp;" "&amp;SUM(IF(A752=FinyearIm,IF(D752&lt;=AustraliaIm,1,0),0))</f>
        <v>2021–22 82</v>
      </c>
      <c r="I752" s="56" t="str">
        <f t="shared" si="45"/>
        <v>HDRS</v>
      </c>
      <c r="J752" s="57">
        <f t="shared" si="46"/>
        <v>2.0171476699999999</v>
      </c>
      <c r="K752" s="57">
        <f t="shared" si="47"/>
        <v>71.661095849999995</v>
      </c>
    </row>
    <row r="753" spans="1:11" x14ac:dyDescent="0.2">
      <c r="A753" t="s">
        <v>651</v>
      </c>
      <c r="B753" t="s">
        <v>188</v>
      </c>
      <c r="C753" s="37">
        <v>96865732.580000103</v>
      </c>
      <c r="D753" s="37">
        <v>905930824.70999897</v>
      </c>
      <c r="E753" s="40"/>
      <c r="F753" s="56" t="str">
        <f t="shared" si="44"/>
        <v>2021–22 HGRY</v>
      </c>
      <c r="G753" s="56" t="str">
        <f t="array" ref="G753">A753&amp;" "&amp;SUM(IF(A753=FinyearIm,IF(C753&lt;=QldIm,1,0),0))</f>
        <v>2021–22 46</v>
      </c>
      <c r="H753" s="56" t="str">
        <f t="array" ref="H753">A753&amp;" "&amp;SUM(IF(A753=FinyearIm,IF(D753&lt;=AustraliaIm,1,0),0))</f>
        <v>2021–22 41</v>
      </c>
      <c r="I753" s="56" t="str">
        <f t="shared" si="45"/>
        <v>HGRY</v>
      </c>
      <c r="J753" s="57">
        <f t="shared" si="46"/>
        <v>96.865732580000099</v>
      </c>
      <c r="K753" s="57">
        <f t="shared" si="47"/>
        <v>905.930824709999</v>
      </c>
    </row>
    <row r="754" spans="1:11" x14ac:dyDescent="0.2">
      <c r="A754" t="s">
        <v>651</v>
      </c>
      <c r="B754" t="s">
        <v>189</v>
      </c>
      <c r="C754">
        <v>71579016.540000007</v>
      </c>
      <c r="D754" s="37">
        <v>1068185857.83</v>
      </c>
      <c r="E754" s="40"/>
      <c r="F754" s="56" t="str">
        <f t="shared" si="44"/>
        <v>2021–22 HONG</v>
      </c>
      <c r="G754" s="56" t="str">
        <f t="array" ref="G754">A754&amp;" "&amp;SUM(IF(A754=FinyearIm,IF(C754&lt;=QldIm,1,0),0))</f>
        <v>2021–22 51</v>
      </c>
      <c r="H754" s="56" t="str">
        <f t="array" ref="H754">A754&amp;" "&amp;SUM(IF(A754=FinyearIm,IF(D754&lt;=AustraliaIm,1,0),0))</f>
        <v>2021–22 37</v>
      </c>
      <c r="I754" s="56" t="str">
        <f t="shared" si="45"/>
        <v>HONG</v>
      </c>
      <c r="J754" s="57">
        <f t="shared" si="46"/>
        <v>71.579016540000012</v>
      </c>
      <c r="K754" s="57">
        <f t="shared" si="47"/>
        <v>1068.18585783</v>
      </c>
    </row>
    <row r="755" spans="1:11" x14ac:dyDescent="0.2">
      <c r="A755" t="s">
        <v>651</v>
      </c>
      <c r="B755" t="s">
        <v>190</v>
      </c>
      <c r="C755">
        <v>5577804.6399999997</v>
      </c>
      <c r="D755" s="37">
        <v>17826456.940000001</v>
      </c>
      <c r="E755" s="40"/>
      <c r="F755" s="56" t="str">
        <f t="shared" si="44"/>
        <v>2021–22 ICEL</v>
      </c>
      <c r="G755" s="56" t="str">
        <f t="array" ref="G755">A755&amp;" "&amp;SUM(IF(A755=FinyearIm,IF(C755&lt;=QldIm,1,0),0))</f>
        <v>2021–22 75</v>
      </c>
      <c r="H755" s="56" t="str">
        <f t="array" ref="H755">A755&amp;" "&amp;SUM(IF(A755=FinyearIm,IF(D755&lt;=AustraliaIm,1,0),0))</f>
        <v>2021–22 108</v>
      </c>
      <c r="I755" s="56" t="str">
        <f t="shared" si="45"/>
        <v>ICEL</v>
      </c>
      <c r="J755" s="57">
        <f t="shared" si="46"/>
        <v>5.5778046400000001</v>
      </c>
      <c r="K755" s="57">
        <f t="shared" si="47"/>
        <v>17.82645694</v>
      </c>
    </row>
    <row r="756" spans="1:11" x14ac:dyDescent="0.2">
      <c r="A756" t="s">
        <v>651</v>
      </c>
      <c r="B756" t="s">
        <v>191</v>
      </c>
      <c r="C756" s="37">
        <v>952198635.69000196</v>
      </c>
      <c r="D756" s="37">
        <v>5019131735.6899996</v>
      </c>
      <c r="E756" s="40"/>
      <c r="F756" s="56" t="str">
        <f t="shared" si="44"/>
        <v>2021–22 INDO</v>
      </c>
      <c r="G756" s="56" t="str">
        <f t="array" ref="G756">A756&amp;" "&amp;SUM(IF(A756=FinyearIm,IF(C756&lt;=QldIm,1,0),0))</f>
        <v>2021–22 14</v>
      </c>
      <c r="H756" s="56" t="str">
        <f t="array" ref="H756">A756&amp;" "&amp;SUM(IF(A756=FinyearIm,IF(D756&lt;=AustraliaIm,1,0),0))</f>
        <v>2021–22 17</v>
      </c>
      <c r="I756" s="56" t="str">
        <f t="shared" si="45"/>
        <v>INDO</v>
      </c>
      <c r="J756" s="57">
        <f t="shared" si="46"/>
        <v>952.19863569000199</v>
      </c>
      <c r="K756" s="57">
        <f t="shared" si="47"/>
        <v>5019.1317356899999</v>
      </c>
    </row>
    <row r="757" spans="1:11" x14ac:dyDescent="0.2">
      <c r="A757" t="s">
        <v>651</v>
      </c>
      <c r="B757" t="s">
        <v>192</v>
      </c>
      <c r="C757" s="37">
        <v>1222468051.6099999</v>
      </c>
      <c r="D757" s="37">
        <v>10543201965.98</v>
      </c>
      <c r="E757" s="40"/>
      <c r="F757" s="56" t="str">
        <f t="shared" si="44"/>
        <v>2021–22 INIA</v>
      </c>
      <c r="G757" s="56" t="str">
        <f t="array" ref="G757">A757&amp;" "&amp;SUM(IF(A757=FinyearIm,IF(C757&lt;=QldIm,1,0),0))</f>
        <v>2021–22 12</v>
      </c>
      <c r="H757" s="56" t="str">
        <f t="array" ref="H757">A757&amp;" "&amp;SUM(IF(A757=FinyearIm,IF(D757&lt;=AustraliaIm,1,0),0))</f>
        <v>2021–22 9</v>
      </c>
      <c r="I757" s="56" t="str">
        <f t="shared" si="45"/>
        <v>INIA</v>
      </c>
      <c r="J757" s="57">
        <f t="shared" si="46"/>
        <v>1222.46805161</v>
      </c>
      <c r="K757" s="57">
        <f t="shared" si="47"/>
        <v>10543.201965979999</v>
      </c>
    </row>
    <row r="758" spans="1:11" x14ac:dyDescent="0.2">
      <c r="A758" t="s">
        <v>651</v>
      </c>
      <c r="B758" t="s">
        <v>193</v>
      </c>
      <c r="C758" s="37">
        <v>1559.02</v>
      </c>
      <c r="D758" s="37">
        <v>589781.56000000006</v>
      </c>
      <c r="E758" s="40"/>
      <c r="F758" s="56" t="str">
        <f t="shared" si="44"/>
        <v>2021–22 IRAQ</v>
      </c>
      <c r="G758" s="56" t="str">
        <f t="array" ref="G758">A758&amp;" "&amp;SUM(IF(A758=FinyearIm,IF(C758&lt;=QldIm,1,0),0))</f>
        <v>2021–22 184</v>
      </c>
      <c r="H758" s="56" t="str">
        <f t="array" ref="H758">A758&amp;" "&amp;SUM(IF(A758=FinyearIm,IF(D758&lt;=AustraliaIm,1,0),0))</f>
        <v>2021–22 159</v>
      </c>
      <c r="I758" s="56" t="str">
        <f t="shared" si="45"/>
        <v>IRAQ</v>
      </c>
      <c r="J758" s="57">
        <f t="shared" si="46"/>
        <v>1.5590199999999999E-3</v>
      </c>
      <c r="K758" s="57">
        <f t="shared" si="47"/>
        <v>0.58978156000000004</v>
      </c>
    </row>
    <row r="759" spans="1:11" x14ac:dyDescent="0.2">
      <c r="A759" t="s">
        <v>651</v>
      </c>
      <c r="B759" t="s">
        <v>194</v>
      </c>
      <c r="C759">
        <v>84757078.530000001</v>
      </c>
      <c r="D759" s="37">
        <v>2354267081.8099999</v>
      </c>
      <c r="E759" s="40"/>
      <c r="F759" s="56" t="str">
        <f t="shared" si="44"/>
        <v>2021–22 IRE</v>
      </c>
      <c r="G759" s="56" t="str">
        <f t="array" ref="G759">A759&amp;" "&amp;SUM(IF(A759=FinyearIm,IF(C759&lt;=QldIm,1,0),0))</f>
        <v>2021–22 47</v>
      </c>
      <c r="H759" s="56" t="str">
        <f t="array" ref="H759">A759&amp;" "&amp;SUM(IF(A759=FinyearIm,IF(D759&lt;=AustraliaIm,1,0),0))</f>
        <v>2021–22 26</v>
      </c>
      <c r="I759" s="56" t="str">
        <f t="shared" si="45"/>
        <v>IRE</v>
      </c>
      <c r="J759" s="57">
        <f t="shared" si="46"/>
        <v>84.757078530000001</v>
      </c>
      <c r="K759" s="57">
        <f t="shared" si="47"/>
        <v>2354.26708181</v>
      </c>
    </row>
    <row r="760" spans="1:11" x14ac:dyDescent="0.2">
      <c r="A760" t="s">
        <v>651</v>
      </c>
      <c r="B760" t="s">
        <v>195</v>
      </c>
      <c r="C760" s="37">
        <v>137541019.84999999</v>
      </c>
      <c r="D760" s="37">
        <v>876403229.69000006</v>
      </c>
      <c r="E760" s="40"/>
      <c r="F760" s="56" t="str">
        <f t="shared" si="44"/>
        <v>2021–22 ISRA</v>
      </c>
      <c r="G760" s="56" t="str">
        <f t="array" ref="G760">A760&amp;" "&amp;SUM(IF(A760=FinyearIm,IF(C760&lt;=QldIm,1,0),0))</f>
        <v>2021–22 41</v>
      </c>
      <c r="H760" s="56" t="str">
        <f t="array" ref="H760">A760&amp;" "&amp;SUM(IF(A760=FinyearIm,IF(D760&lt;=AustraliaIm,1,0),0))</f>
        <v>2021–22 43</v>
      </c>
      <c r="I760" s="56" t="str">
        <f t="shared" si="45"/>
        <v>ISRA</v>
      </c>
      <c r="J760" s="57">
        <f t="shared" si="46"/>
        <v>137.54101985</v>
      </c>
      <c r="K760" s="57">
        <f t="shared" si="47"/>
        <v>876.4032296900001</v>
      </c>
    </row>
    <row r="761" spans="1:11" x14ac:dyDescent="0.2">
      <c r="A761" t="s">
        <v>651</v>
      </c>
      <c r="B761" t="s">
        <v>196</v>
      </c>
      <c r="C761" s="37">
        <v>926267414.75999701</v>
      </c>
      <c r="D761" s="37">
        <v>8258494862.4600201</v>
      </c>
      <c r="E761" s="40"/>
      <c r="F761" s="56" t="str">
        <f t="shared" si="44"/>
        <v>2021–22 ITAL</v>
      </c>
      <c r="G761" s="56" t="str">
        <f t="array" ref="G761">A761&amp;" "&amp;SUM(IF(A761=FinyearIm,IF(C761&lt;=QldIm,1,0),0))</f>
        <v>2021–22 16</v>
      </c>
      <c r="H761" s="56" t="str">
        <f t="array" ref="H761">A761&amp;" "&amp;SUM(IF(A761=FinyearIm,IF(D761&lt;=AustraliaIm,1,0),0))</f>
        <v>2021–22 11</v>
      </c>
      <c r="I761" s="56" t="str">
        <f t="shared" si="45"/>
        <v>ITAL</v>
      </c>
      <c r="J761" s="57">
        <f t="shared" si="46"/>
        <v>926.267414759997</v>
      </c>
      <c r="K761" s="57">
        <f t="shared" si="47"/>
        <v>8258.4948624600202</v>
      </c>
    </row>
    <row r="762" spans="1:11" x14ac:dyDescent="0.2">
      <c r="A762" t="s">
        <v>651</v>
      </c>
      <c r="B762" t="s">
        <v>197</v>
      </c>
      <c r="C762" s="37">
        <v>325767.12</v>
      </c>
      <c r="D762" s="37">
        <v>706327222.84000003</v>
      </c>
      <c r="E762" s="40"/>
      <c r="F762" s="56" t="str">
        <f t="shared" si="44"/>
        <v>2021–22 IVOR</v>
      </c>
      <c r="G762" s="56" t="str">
        <f t="array" ref="G762">A762&amp;" "&amp;SUM(IF(A762=FinyearIm,IF(C762&lt;=QldIm,1,0),0))</f>
        <v>2021–22 120</v>
      </c>
      <c r="H762" s="56" t="str">
        <f t="array" ref="H762">A762&amp;" "&amp;SUM(IF(A762=FinyearIm,IF(D762&lt;=AustraliaIm,1,0),0))</f>
        <v>2021–22 47</v>
      </c>
      <c r="I762" s="56" t="str">
        <f t="shared" si="45"/>
        <v>IVOR</v>
      </c>
      <c r="J762" s="57">
        <f t="shared" si="46"/>
        <v>0.32576712000000002</v>
      </c>
      <c r="K762" s="57">
        <f t="shared" si="47"/>
        <v>706.32722283999999</v>
      </c>
    </row>
    <row r="763" spans="1:11" x14ac:dyDescent="0.2">
      <c r="A763" t="s">
        <v>651</v>
      </c>
      <c r="B763" t="s">
        <v>198</v>
      </c>
      <c r="C763" s="37">
        <v>5387881453.4100103</v>
      </c>
      <c r="D763" s="37">
        <v>22302699272.210098</v>
      </c>
      <c r="E763" s="40"/>
      <c r="F763" s="56" t="str">
        <f t="shared" si="44"/>
        <v>2021–22 JAP</v>
      </c>
      <c r="G763" s="56" t="str">
        <f t="array" ref="G763">A763&amp;" "&amp;SUM(IF(A763=FinyearIm,IF(C763&lt;=QldIm,1,0),0))</f>
        <v>2021–22 4</v>
      </c>
      <c r="H763" s="56" t="str">
        <f t="array" ref="H763">A763&amp;" "&amp;SUM(IF(A763=FinyearIm,IF(D763&lt;=AustraliaIm,1,0),0))</f>
        <v>2021–22 3</v>
      </c>
      <c r="I763" s="56" t="str">
        <f t="shared" si="45"/>
        <v>JAP</v>
      </c>
      <c r="J763" s="57">
        <f t="shared" si="46"/>
        <v>5387.8814534100102</v>
      </c>
      <c r="K763" s="57">
        <f t="shared" si="47"/>
        <v>22302.699272210099</v>
      </c>
    </row>
    <row r="764" spans="1:11" x14ac:dyDescent="0.2">
      <c r="A764" t="s">
        <v>651</v>
      </c>
      <c r="B764" t="s">
        <v>199</v>
      </c>
      <c r="C764">
        <v>128223.64</v>
      </c>
      <c r="D764" s="37">
        <v>2751669.57</v>
      </c>
      <c r="E764" s="40"/>
      <c r="F764" s="56" t="str">
        <f t="shared" si="44"/>
        <v>2021–22 JMCA</v>
      </c>
      <c r="G764" s="56" t="str">
        <f t="array" ref="G764">A764&amp;" "&amp;SUM(IF(A764=FinyearIm,IF(C764&lt;=QldIm,1,0),0))</f>
        <v>2021–22 129</v>
      </c>
      <c r="H764" s="56" t="str">
        <f t="array" ref="H764">A764&amp;" "&amp;SUM(IF(A764=FinyearIm,IF(D764&lt;=AustraliaIm,1,0),0))</f>
        <v>2021–22 133</v>
      </c>
      <c r="I764" s="56" t="str">
        <f t="shared" si="45"/>
        <v>JMCA</v>
      </c>
      <c r="J764" s="57">
        <f t="shared" si="46"/>
        <v>0.12822364</v>
      </c>
      <c r="K764" s="57">
        <f t="shared" si="47"/>
        <v>2.7516695699999998</v>
      </c>
    </row>
    <row r="765" spans="1:11" x14ac:dyDescent="0.2">
      <c r="A765" t="s">
        <v>651</v>
      </c>
      <c r="B765" t="s">
        <v>200</v>
      </c>
      <c r="C765" s="37">
        <v>3164954.69</v>
      </c>
      <c r="D765" s="37">
        <v>147920630.63999999</v>
      </c>
      <c r="E765" s="40"/>
      <c r="F765" s="56" t="str">
        <f t="shared" si="44"/>
        <v>2021–22 JORD</v>
      </c>
      <c r="G765" s="56" t="str">
        <f t="array" ref="G765">A765&amp;" "&amp;SUM(IF(A765=FinyearIm,IF(C765&lt;=QldIm,1,0),0))</f>
        <v>2021–22 83</v>
      </c>
      <c r="H765" s="56" t="str">
        <f t="array" ref="H765">A765&amp;" "&amp;SUM(IF(A765=FinyearIm,IF(D765&lt;=AustraliaIm,1,0),0))</f>
        <v>2021–22 76</v>
      </c>
      <c r="I765" s="56" t="str">
        <f t="shared" si="45"/>
        <v>JORD</v>
      </c>
      <c r="J765" s="57">
        <f t="shared" si="46"/>
        <v>3.1649546900000001</v>
      </c>
      <c r="K765" s="57">
        <f t="shared" si="47"/>
        <v>147.92063063999998</v>
      </c>
    </row>
    <row r="766" spans="1:11" x14ac:dyDescent="0.2">
      <c r="A766" t="s">
        <v>651</v>
      </c>
      <c r="B766" t="s">
        <v>201</v>
      </c>
      <c r="C766">
        <v>263414.81</v>
      </c>
      <c r="D766" s="37">
        <v>29350343.41</v>
      </c>
      <c r="E766" s="40"/>
      <c r="F766" s="56" t="str">
        <f t="shared" si="44"/>
        <v>2021–22 KAZA</v>
      </c>
      <c r="G766" s="56" t="str">
        <f t="array" ref="G766">A766&amp;" "&amp;SUM(IF(A766=FinyearIm,IF(C766&lt;=QldIm,1,0),0))</f>
        <v>2021–22 123</v>
      </c>
      <c r="H766" s="56" t="str">
        <f t="array" ref="H766">A766&amp;" "&amp;SUM(IF(A766=FinyearIm,IF(D766&lt;=AustraliaIm,1,0),0))</f>
        <v>2021–22 98</v>
      </c>
      <c r="I766" s="56" t="str">
        <f t="shared" si="45"/>
        <v>KAZA</v>
      </c>
      <c r="J766" s="57">
        <f t="shared" si="46"/>
        <v>0.26341481</v>
      </c>
      <c r="K766" s="57">
        <f t="shared" si="47"/>
        <v>29.350343410000001</v>
      </c>
    </row>
    <row r="767" spans="1:11" x14ac:dyDescent="0.2">
      <c r="A767" t="s">
        <v>651</v>
      </c>
      <c r="B767" t="s">
        <v>202</v>
      </c>
      <c r="C767" s="37">
        <v>1499033.37</v>
      </c>
      <c r="D767" s="37">
        <v>44309319.880000003</v>
      </c>
      <c r="E767" s="40"/>
      <c r="F767" s="56" t="str">
        <f t="shared" si="44"/>
        <v>2021–22 KENY</v>
      </c>
      <c r="G767" s="56" t="str">
        <f t="array" ref="G767">A767&amp;" "&amp;SUM(IF(A767=FinyearIm,IF(C767&lt;=QldIm,1,0),0))</f>
        <v>2021–22 91</v>
      </c>
      <c r="H767" s="56" t="str">
        <f t="array" ref="H767">A767&amp;" "&amp;SUM(IF(A767=FinyearIm,IF(D767&lt;=AustraliaIm,1,0),0))</f>
        <v>2021–22 90</v>
      </c>
      <c r="I767" s="56" t="str">
        <f t="shared" si="45"/>
        <v>KENY</v>
      </c>
      <c r="J767" s="57">
        <f t="shared" si="46"/>
        <v>1.49903337</v>
      </c>
      <c r="K767" s="57">
        <f t="shared" si="47"/>
        <v>44.309319880000004</v>
      </c>
    </row>
    <row r="768" spans="1:11" x14ac:dyDescent="0.2">
      <c r="A768" t="s">
        <v>651</v>
      </c>
      <c r="B768" t="s">
        <v>203</v>
      </c>
      <c r="C768" s="37">
        <v>1047602.93</v>
      </c>
      <c r="D768" s="37">
        <v>1049851.1299999999</v>
      </c>
      <c r="E768" s="40"/>
      <c r="F768" s="56" t="str">
        <f t="shared" si="44"/>
        <v>2021–22 KIRI</v>
      </c>
      <c r="G768" s="56" t="str">
        <f t="array" ref="G768">A768&amp;" "&amp;SUM(IF(A768=FinyearIm,IF(C768&lt;=QldIm,1,0),0))</f>
        <v>2021–22 103</v>
      </c>
      <c r="H768" s="56" t="str">
        <f t="array" ref="H768">A768&amp;" "&amp;SUM(IF(A768=FinyearIm,IF(D768&lt;=AustraliaIm,1,0),0))</f>
        <v>2021–22 152</v>
      </c>
      <c r="I768" s="56" t="str">
        <f t="shared" si="45"/>
        <v>KIRI</v>
      </c>
      <c r="J768" s="57">
        <f t="shared" si="46"/>
        <v>1.04760293</v>
      </c>
      <c r="K768" s="57">
        <f t="shared" si="47"/>
        <v>1.04985113</v>
      </c>
    </row>
    <row r="769" spans="1:11" x14ac:dyDescent="0.2">
      <c r="A769" t="s">
        <v>651</v>
      </c>
      <c r="B769" t="s">
        <v>204</v>
      </c>
      <c r="C769" s="37">
        <v>19503.560000000001</v>
      </c>
      <c r="D769" s="37">
        <v>100752465.69</v>
      </c>
      <c r="E769" s="40"/>
      <c r="F769" s="56" t="str">
        <f t="shared" si="44"/>
        <v>2021–22 KUWA</v>
      </c>
      <c r="G769" s="56" t="str">
        <f t="array" ref="G769">A769&amp;" "&amp;SUM(IF(A769=FinyearIm,IF(C769&lt;=QldIm,1,0),0))</f>
        <v>2021–22 157</v>
      </c>
      <c r="H769" s="56" t="str">
        <f t="array" ref="H769">A769&amp;" "&amp;SUM(IF(A769=FinyearIm,IF(D769&lt;=AustraliaIm,1,0),0))</f>
        <v>2021–22 79</v>
      </c>
      <c r="I769" s="56" t="str">
        <f t="shared" si="45"/>
        <v>KUWA</v>
      </c>
      <c r="J769" s="57">
        <f t="shared" si="46"/>
        <v>1.950356E-2</v>
      </c>
      <c r="K769" s="57">
        <f t="shared" si="47"/>
        <v>100.75246568999999</v>
      </c>
    </row>
    <row r="770" spans="1:11" x14ac:dyDescent="0.2">
      <c r="A770" t="s">
        <v>651</v>
      </c>
      <c r="B770" t="s">
        <v>205</v>
      </c>
      <c r="C770" s="37">
        <v>49065.65</v>
      </c>
      <c r="D770" s="37">
        <v>151604.57999999999</v>
      </c>
      <c r="E770" s="40"/>
      <c r="F770" s="56" t="str">
        <f t="shared" ref="F770:F833" si="48">A770&amp;" "&amp;B770</f>
        <v>2021–22 KYRG</v>
      </c>
      <c r="G770" s="56" t="str">
        <f t="array" ref="G770">A770&amp;" "&amp;SUM(IF(A770=FinyearIm,IF(C770&lt;=QldIm,1,0),0))</f>
        <v>2021–22 144</v>
      </c>
      <c r="H770" s="56" t="str">
        <f t="array" ref="H770">A770&amp;" "&amp;SUM(IF(A770=FinyearIm,IF(D770&lt;=AustraliaIm,1,0),0))</f>
        <v>2021–22 184</v>
      </c>
      <c r="I770" s="56" t="str">
        <f t="shared" ref="I770:I833" si="49">B770</f>
        <v>KYRG</v>
      </c>
      <c r="J770" s="57">
        <f t="shared" ref="J770:J833" si="50">C770/1000000</f>
        <v>4.9065650000000002E-2</v>
      </c>
      <c r="K770" s="57">
        <f t="shared" ref="K770:K833" si="51">D770/1000000</f>
        <v>0.15160457999999999</v>
      </c>
    </row>
    <row r="771" spans="1:11" x14ac:dyDescent="0.2">
      <c r="A771" t="s">
        <v>651</v>
      </c>
      <c r="B771" t="s">
        <v>206</v>
      </c>
      <c r="C771" s="37">
        <v>2799029.77</v>
      </c>
      <c r="D771" s="37">
        <v>534360111.66000003</v>
      </c>
      <c r="E771" s="40"/>
      <c r="F771" s="56" t="str">
        <f t="shared" si="48"/>
        <v>2021–22 LAOS</v>
      </c>
      <c r="G771" s="56" t="str">
        <f t="array" ref="G771">A771&amp;" "&amp;SUM(IF(A771=FinyearIm,IF(C771&lt;=QldIm,1,0),0))</f>
        <v>2021–22 84</v>
      </c>
      <c r="H771" s="56" t="str">
        <f t="array" ref="H771">A771&amp;" "&amp;SUM(IF(A771=FinyearIm,IF(D771&lt;=AustraliaIm,1,0),0))</f>
        <v>2021–22 49</v>
      </c>
      <c r="I771" s="56" t="str">
        <f t="shared" si="49"/>
        <v>LAOS</v>
      </c>
      <c r="J771" s="57">
        <f t="shared" si="50"/>
        <v>2.7990297700000002</v>
      </c>
      <c r="K771" s="57">
        <f t="shared" si="51"/>
        <v>534.36011166000003</v>
      </c>
    </row>
    <row r="772" spans="1:11" x14ac:dyDescent="0.2">
      <c r="A772" t="s">
        <v>651</v>
      </c>
      <c r="B772" t="s">
        <v>207</v>
      </c>
      <c r="C772" s="37">
        <v>6648991.8300000001</v>
      </c>
      <c r="D772" s="37">
        <v>58677454.880000003</v>
      </c>
      <c r="E772" s="40"/>
      <c r="F772" s="56" t="str">
        <f t="shared" si="48"/>
        <v>2021–22 LATV</v>
      </c>
      <c r="G772" s="56" t="str">
        <f t="array" ref="G772">A772&amp;" "&amp;SUM(IF(A772=FinyearIm,IF(C772&lt;=QldIm,1,0),0))</f>
        <v>2021–22 71</v>
      </c>
      <c r="H772" s="56" t="str">
        <f t="array" ref="H772">A772&amp;" "&amp;SUM(IF(A772=FinyearIm,IF(D772&lt;=AustraliaIm,1,0),0))</f>
        <v>2021–22 87</v>
      </c>
      <c r="I772" s="56" t="str">
        <f t="shared" si="49"/>
        <v>LATV</v>
      </c>
      <c r="J772" s="57">
        <f t="shared" si="50"/>
        <v>6.6489918299999999</v>
      </c>
      <c r="K772" s="57">
        <f t="shared" si="51"/>
        <v>58.677454880000006</v>
      </c>
    </row>
    <row r="773" spans="1:11" x14ac:dyDescent="0.2">
      <c r="A773" t="s">
        <v>651</v>
      </c>
      <c r="B773" t="s">
        <v>208</v>
      </c>
      <c r="C773" s="37">
        <v>264449690.77000001</v>
      </c>
      <c r="D773" s="37">
        <v>505866519.75</v>
      </c>
      <c r="E773" s="40"/>
      <c r="F773" s="56" t="str">
        <f t="shared" si="48"/>
        <v>2021–22 LBYA</v>
      </c>
      <c r="G773" s="56" t="str">
        <f t="array" ref="G773">A773&amp;" "&amp;SUM(IF(A773=FinyearIm,IF(C773&lt;=QldIm,1,0),0))</f>
        <v>2021–22 27</v>
      </c>
      <c r="H773" s="56" t="str">
        <f t="array" ref="H773">A773&amp;" "&amp;SUM(IF(A773=FinyearIm,IF(D773&lt;=AustraliaIm,1,0),0))</f>
        <v>2021–22 52</v>
      </c>
      <c r="I773" s="56" t="str">
        <f t="shared" si="49"/>
        <v>LBYA</v>
      </c>
      <c r="J773" s="57">
        <f t="shared" si="50"/>
        <v>264.44969077000002</v>
      </c>
      <c r="K773" s="57">
        <f t="shared" si="51"/>
        <v>505.86651975000001</v>
      </c>
    </row>
    <row r="774" spans="1:11" x14ac:dyDescent="0.2">
      <c r="A774" t="s">
        <v>651</v>
      </c>
      <c r="B774" t="s">
        <v>209</v>
      </c>
      <c r="C774" s="37">
        <v>327713.17</v>
      </c>
      <c r="D774" s="37">
        <v>21412800.870000001</v>
      </c>
      <c r="E774" s="40"/>
      <c r="F774" s="56" t="str">
        <f t="shared" si="48"/>
        <v>2021–22 LEBA</v>
      </c>
      <c r="G774" s="56" t="str">
        <f t="array" ref="G774">A774&amp;" "&amp;SUM(IF(A774=FinyearIm,IF(C774&lt;=QldIm,1,0),0))</f>
        <v>2021–22 119</v>
      </c>
      <c r="H774" s="56" t="str">
        <f t="array" ref="H774">A774&amp;" "&amp;SUM(IF(A774=FinyearIm,IF(D774&lt;=AustraliaIm,1,0),0))</f>
        <v>2021–22 105</v>
      </c>
      <c r="I774" s="56" t="str">
        <f t="shared" si="49"/>
        <v>LEBA</v>
      </c>
      <c r="J774" s="57">
        <f t="shared" si="50"/>
        <v>0.32771317</v>
      </c>
      <c r="K774" s="57">
        <f t="shared" si="51"/>
        <v>21.412800870000002</v>
      </c>
    </row>
    <row r="775" spans="1:11" x14ac:dyDescent="0.2">
      <c r="A775" t="s">
        <v>651</v>
      </c>
      <c r="B775" t="s">
        <v>210</v>
      </c>
      <c r="C775" s="37">
        <v>11219.47</v>
      </c>
      <c r="D775" s="37">
        <v>521959</v>
      </c>
      <c r="E775" s="40"/>
      <c r="F775" s="56" t="str">
        <f t="shared" si="48"/>
        <v>2021–22 LESO</v>
      </c>
      <c r="G775" s="56" t="str">
        <f t="array" ref="G775">A775&amp;" "&amp;SUM(IF(A775=FinyearIm,IF(C775&lt;=QldIm,1,0),0))</f>
        <v>2021–22 162</v>
      </c>
      <c r="H775" s="56" t="str">
        <f t="array" ref="H775">A775&amp;" "&amp;SUM(IF(A775=FinyearIm,IF(D775&lt;=AustraliaIm,1,0),0))</f>
        <v>2021–22 164</v>
      </c>
      <c r="I775" s="56" t="str">
        <f t="shared" si="49"/>
        <v>LESO</v>
      </c>
      <c r="J775" s="57">
        <f t="shared" si="50"/>
        <v>1.1219469999999999E-2</v>
      </c>
      <c r="K775" s="57">
        <f t="shared" si="51"/>
        <v>0.52195899999999995</v>
      </c>
    </row>
    <row r="776" spans="1:11" x14ac:dyDescent="0.2">
      <c r="A776" t="s">
        <v>651</v>
      </c>
      <c r="B776" t="s">
        <v>211</v>
      </c>
      <c r="C776">
        <v>0</v>
      </c>
      <c r="D776" s="37">
        <v>27155.22</v>
      </c>
      <c r="E776" s="40"/>
      <c r="F776" s="56" t="str">
        <f t="shared" si="48"/>
        <v>2021–22 LIBE</v>
      </c>
      <c r="G776" s="56" t="str">
        <f t="array" ref="G776">A776&amp;" "&amp;SUM(IF(A776=FinyearIm,IF(C776&lt;=QldIm,1,0),0))</f>
        <v>2021–22 222</v>
      </c>
      <c r="H776" s="56" t="str">
        <f t="array" ref="H776">A776&amp;" "&amp;SUM(IF(A776=FinyearIm,IF(D776&lt;=AustraliaIm,1,0),0))</f>
        <v>2021–22 202</v>
      </c>
      <c r="I776" s="56" t="str">
        <f t="shared" si="49"/>
        <v>LIBE</v>
      </c>
      <c r="J776" s="57">
        <f t="shared" si="50"/>
        <v>0</v>
      </c>
      <c r="K776" s="57">
        <f t="shared" si="51"/>
        <v>2.7155220000000001E-2</v>
      </c>
    </row>
    <row r="777" spans="1:11" x14ac:dyDescent="0.2">
      <c r="A777" t="s">
        <v>651</v>
      </c>
      <c r="B777" t="s">
        <v>212</v>
      </c>
      <c r="C777" s="37">
        <v>32629839.960000001</v>
      </c>
      <c r="D777" s="37">
        <v>216642487.91999999</v>
      </c>
      <c r="E777" s="40"/>
      <c r="F777" s="56" t="str">
        <f t="shared" si="48"/>
        <v>2021–22 LITH</v>
      </c>
      <c r="G777" s="56" t="str">
        <f t="array" ref="G777">A777&amp;" "&amp;SUM(IF(A777=FinyearIm,IF(C777&lt;=QldIm,1,0),0))</f>
        <v>2021–22 58</v>
      </c>
      <c r="H777" s="56" t="str">
        <f t="array" ref="H777">A777&amp;" "&amp;SUM(IF(A777=FinyearIm,IF(D777&lt;=AustraliaIm,1,0),0))</f>
        <v>2021–22 65</v>
      </c>
      <c r="I777" s="56" t="str">
        <f t="shared" si="49"/>
        <v>LITH</v>
      </c>
      <c r="J777" s="57">
        <f t="shared" si="50"/>
        <v>32.629839959999998</v>
      </c>
      <c r="K777" s="57">
        <f t="shared" si="51"/>
        <v>216.64248791999998</v>
      </c>
    </row>
    <row r="778" spans="1:11" x14ac:dyDescent="0.2">
      <c r="A778" t="s">
        <v>651</v>
      </c>
      <c r="B778" t="s">
        <v>213</v>
      </c>
      <c r="C778" s="37">
        <v>4960421.37</v>
      </c>
      <c r="D778" s="37">
        <v>38443207.039999999</v>
      </c>
      <c r="E778" s="40"/>
      <c r="F778" s="56" t="str">
        <f t="shared" si="48"/>
        <v>2021–22 LUX</v>
      </c>
      <c r="G778" s="56" t="str">
        <f t="array" ref="G778">A778&amp;" "&amp;SUM(IF(A778=FinyearIm,IF(C778&lt;=QldIm,1,0),0))</f>
        <v>2021–22 77</v>
      </c>
      <c r="H778" s="56" t="str">
        <f t="array" ref="H778">A778&amp;" "&amp;SUM(IF(A778=FinyearIm,IF(D778&lt;=AustraliaIm,1,0),0))</f>
        <v>2021–22 93</v>
      </c>
      <c r="I778" s="56" t="str">
        <f t="shared" si="49"/>
        <v>LUX</v>
      </c>
      <c r="J778" s="57">
        <f t="shared" si="50"/>
        <v>4.9604213699999997</v>
      </c>
      <c r="K778" s="57">
        <f t="shared" si="51"/>
        <v>38.443207039999997</v>
      </c>
    </row>
    <row r="779" spans="1:11" x14ac:dyDescent="0.2">
      <c r="A779" t="s">
        <v>651</v>
      </c>
      <c r="B779" t="s">
        <v>214</v>
      </c>
      <c r="C779" s="37">
        <v>273820.13</v>
      </c>
      <c r="D779" s="37">
        <v>3284264.57</v>
      </c>
      <c r="E779" s="40"/>
      <c r="F779" s="56" t="str">
        <f t="shared" si="48"/>
        <v>2021–22 MACA</v>
      </c>
      <c r="G779" s="56" t="str">
        <f t="array" ref="G779">A779&amp;" "&amp;SUM(IF(A779=FinyearIm,IF(C779&lt;=QldIm,1,0),0))</f>
        <v>2021–22 122</v>
      </c>
      <c r="H779" s="56" t="str">
        <f t="array" ref="H779">A779&amp;" "&amp;SUM(IF(A779=FinyearIm,IF(D779&lt;=AustraliaIm,1,0),0))</f>
        <v>2021–22 132</v>
      </c>
      <c r="I779" s="56" t="str">
        <f t="shared" si="49"/>
        <v>MACA</v>
      </c>
      <c r="J779" s="57">
        <f t="shared" si="50"/>
        <v>0.27382012999999999</v>
      </c>
      <c r="K779" s="57">
        <f t="shared" si="51"/>
        <v>3.2842645699999999</v>
      </c>
    </row>
    <row r="780" spans="1:11" x14ac:dyDescent="0.2">
      <c r="A780" t="s">
        <v>651</v>
      </c>
      <c r="B780" t="s">
        <v>215</v>
      </c>
      <c r="C780" s="37">
        <v>1429021.06</v>
      </c>
      <c r="D780" s="37">
        <v>494186087.87</v>
      </c>
      <c r="E780" s="40"/>
      <c r="F780" s="56" t="str">
        <f t="shared" si="48"/>
        <v>2021–22 MALI</v>
      </c>
      <c r="G780" s="56" t="str">
        <f t="array" ref="G780">A780&amp;" "&amp;SUM(IF(A780=FinyearIm,IF(C780&lt;=QldIm,1,0),0))</f>
        <v>2021–22 94</v>
      </c>
      <c r="H780" s="56" t="str">
        <f t="array" ref="H780">A780&amp;" "&amp;SUM(IF(A780=FinyearIm,IF(D780&lt;=AustraliaIm,1,0),0))</f>
        <v>2021–22 53</v>
      </c>
      <c r="I780" s="56" t="str">
        <f t="shared" si="49"/>
        <v>MALI</v>
      </c>
      <c r="J780" s="57">
        <f t="shared" si="50"/>
        <v>1.42902106</v>
      </c>
      <c r="K780" s="57">
        <f t="shared" si="51"/>
        <v>494.18608786999999</v>
      </c>
    </row>
    <row r="781" spans="1:11" x14ac:dyDescent="0.2">
      <c r="A781" t="s">
        <v>651</v>
      </c>
      <c r="B781" t="s">
        <v>216</v>
      </c>
      <c r="C781">
        <v>7947.96</v>
      </c>
      <c r="D781">
        <v>67991.58</v>
      </c>
      <c r="E781" s="40"/>
      <c r="F781" s="56" t="str">
        <f t="shared" si="48"/>
        <v>2021–22 MARS</v>
      </c>
      <c r="G781" s="56" t="str">
        <f t="array" ref="G781">A781&amp;" "&amp;SUM(IF(A781=FinyearIm,IF(C781&lt;=QldIm,1,0),0))</f>
        <v>2021–22 167</v>
      </c>
      <c r="H781" s="56" t="str">
        <f t="array" ref="H781">A781&amp;" "&amp;SUM(IF(A781=FinyearIm,IF(D781&lt;=AustraliaIm,1,0),0))</f>
        <v>2021–22 194</v>
      </c>
      <c r="I781" s="56" t="str">
        <f t="shared" si="49"/>
        <v>MARS</v>
      </c>
      <c r="J781" s="57">
        <f t="shared" si="50"/>
        <v>7.9479600000000004E-3</v>
      </c>
      <c r="K781" s="57">
        <f t="shared" si="51"/>
        <v>6.7991579999999996E-2</v>
      </c>
    </row>
    <row r="782" spans="1:11" x14ac:dyDescent="0.2">
      <c r="A782" t="s">
        <v>651</v>
      </c>
      <c r="B782" t="s">
        <v>217</v>
      </c>
      <c r="C782" s="37">
        <v>11090723.439999999</v>
      </c>
      <c r="D782" s="37">
        <v>23025759.949999999</v>
      </c>
      <c r="E782" s="40"/>
      <c r="F782" s="56" t="str">
        <f t="shared" si="48"/>
        <v>2021–22 MASY</v>
      </c>
      <c r="G782" s="56" t="str">
        <f t="array" ref="G782">A782&amp;" "&amp;SUM(IF(A782=FinyearIm,IF(C782&lt;=QldIm,1,0),0))</f>
        <v>2021–22 67</v>
      </c>
      <c r="H782" s="56" t="str">
        <f t="array" ref="H782">A782&amp;" "&amp;SUM(IF(A782=FinyearIm,IF(D782&lt;=AustraliaIm,1,0),0))</f>
        <v>2021–22 104</v>
      </c>
      <c r="I782" s="56" t="str">
        <f t="shared" si="49"/>
        <v>MASY</v>
      </c>
      <c r="J782" s="57">
        <f t="shared" si="50"/>
        <v>11.09072344</v>
      </c>
      <c r="K782" s="57">
        <f t="shared" si="51"/>
        <v>23.025759949999998</v>
      </c>
    </row>
    <row r="783" spans="1:11" x14ac:dyDescent="0.2">
      <c r="A783" t="s">
        <v>651</v>
      </c>
      <c r="B783" t="s">
        <v>218</v>
      </c>
      <c r="C783" s="37">
        <v>1149695.57</v>
      </c>
      <c r="D783" s="37">
        <v>15552927.25</v>
      </c>
      <c r="E783" s="40"/>
      <c r="F783" s="56" t="str">
        <f t="shared" si="48"/>
        <v>2021–22 MAUS</v>
      </c>
      <c r="G783" s="56" t="str">
        <f t="array" ref="G783">A783&amp;" "&amp;SUM(IF(A783=FinyearIm,IF(C783&lt;=QldIm,1,0),0))</f>
        <v>2021–22 100</v>
      </c>
      <c r="H783" s="56" t="str">
        <f t="array" ref="H783">A783&amp;" "&amp;SUM(IF(A783=FinyearIm,IF(D783&lt;=AustraliaIm,1,0),0))</f>
        <v>2021–22 110</v>
      </c>
      <c r="I783" s="56" t="str">
        <f t="shared" si="49"/>
        <v>MAUS</v>
      </c>
      <c r="J783" s="57">
        <f t="shared" si="50"/>
        <v>1.14969557</v>
      </c>
      <c r="K783" s="57">
        <f t="shared" si="51"/>
        <v>15.55292725</v>
      </c>
    </row>
    <row r="784" spans="1:11" x14ac:dyDescent="0.2">
      <c r="A784" t="s">
        <v>651</v>
      </c>
      <c r="B784" t="s">
        <v>219</v>
      </c>
      <c r="C784" s="37">
        <v>77028.100000000006</v>
      </c>
      <c r="D784" s="37">
        <v>4255210.75</v>
      </c>
      <c r="E784" s="40"/>
      <c r="F784" s="56" t="str">
        <f t="shared" si="48"/>
        <v>2021–22 MDOV</v>
      </c>
      <c r="G784" s="56" t="str">
        <f t="array" ref="G784">A784&amp;" "&amp;SUM(IF(A784=FinyearIm,IF(C784&lt;=QldIm,1,0),0))</f>
        <v>2021–22 135</v>
      </c>
      <c r="H784" s="56" t="str">
        <f t="array" ref="H784">A784&amp;" "&amp;SUM(IF(A784=FinyearIm,IF(D784&lt;=AustraliaIm,1,0),0))</f>
        <v>2021–22 126</v>
      </c>
      <c r="I784" s="56" t="str">
        <f t="shared" si="49"/>
        <v>MDOV</v>
      </c>
      <c r="J784" s="57">
        <f t="shared" si="50"/>
        <v>7.7028100000000002E-2</v>
      </c>
      <c r="K784" s="57">
        <f t="shared" si="51"/>
        <v>4.2552107499999998</v>
      </c>
    </row>
    <row r="785" spans="1:11" x14ac:dyDescent="0.2">
      <c r="A785" t="s">
        <v>651</v>
      </c>
      <c r="B785" t="s">
        <v>220</v>
      </c>
      <c r="C785" s="37">
        <v>368528681.30000001</v>
      </c>
      <c r="D785" s="37">
        <v>3769546901.04</v>
      </c>
      <c r="E785" s="40"/>
      <c r="F785" s="56" t="str">
        <f t="shared" si="48"/>
        <v>2021–22 MEXI</v>
      </c>
      <c r="G785" s="56" t="str">
        <f t="array" ref="G785">A785&amp;" "&amp;SUM(IF(A785=FinyearIm,IF(C785&lt;=QldIm,1,0),0))</f>
        <v>2021–22 21</v>
      </c>
      <c r="H785" s="56" t="str">
        <f t="array" ref="H785">A785&amp;" "&amp;SUM(IF(A785=FinyearIm,IF(D785&lt;=AustraliaIm,1,0),0))</f>
        <v>2021–22 18</v>
      </c>
      <c r="I785" s="56" t="str">
        <f t="shared" si="49"/>
        <v>MEXI</v>
      </c>
      <c r="J785" s="57">
        <f t="shared" si="50"/>
        <v>368.52868130000002</v>
      </c>
      <c r="K785" s="57">
        <f t="shared" si="51"/>
        <v>3769.5469010399997</v>
      </c>
    </row>
    <row r="786" spans="1:11" x14ac:dyDescent="0.2">
      <c r="A786" t="s">
        <v>651</v>
      </c>
      <c r="B786" t="s">
        <v>221</v>
      </c>
      <c r="C786" s="37">
        <v>5519.78</v>
      </c>
      <c r="D786" s="37">
        <v>85491.98</v>
      </c>
      <c r="E786" s="40"/>
      <c r="F786" s="56" t="str">
        <f t="shared" si="48"/>
        <v>2021–22 MICR</v>
      </c>
      <c r="G786" s="56" t="str">
        <f t="array" ref="G786">A786&amp;" "&amp;SUM(IF(A786=FinyearIm,IF(C786&lt;=QldIm,1,0),0))</f>
        <v>2021–22 172</v>
      </c>
      <c r="H786" s="56" t="str">
        <f t="array" ref="H786">A786&amp;" "&amp;SUM(IF(A786=FinyearIm,IF(D786&lt;=AustraliaIm,1,0),0))</f>
        <v>2021–22 191</v>
      </c>
      <c r="I786" s="56" t="str">
        <f t="shared" si="49"/>
        <v>MICR</v>
      </c>
      <c r="J786" s="57">
        <f t="shared" si="50"/>
        <v>5.5197800000000002E-3</v>
      </c>
      <c r="K786" s="57">
        <f t="shared" si="51"/>
        <v>8.5491979999999995E-2</v>
      </c>
    </row>
    <row r="787" spans="1:11" x14ac:dyDescent="0.2">
      <c r="A787" t="s">
        <v>651</v>
      </c>
      <c r="B787" t="s">
        <v>222</v>
      </c>
      <c r="C787" s="37">
        <v>3545206682.2199998</v>
      </c>
      <c r="D787" s="37">
        <v>14603968324.4</v>
      </c>
      <c r="E787" s="40"/>
      <c r="F787" s="56" t="str">
        <f t="shared" si="48"/>
        <v>2021–22 MLAY</v>
      </c>
      <c r="G787" s="56" t="str">
        <f t="array" ref="G787">A787&amp;" "&amp;SUM(IF(A787=FinyearIm,IF(C787&lt;=QldIm,1,0),0))</f>
        <v>2021–22 5</v>
      </c>
      <c r="H787" s="56" t="str">
        <f t="array" ref="H787">A787&amp;" "&amp;SUM(IF(A787=FinyearIm,IF(D787&lt;=AustraliaIm,1,0),0))</f>
        <v>2021–22 8</v>
      </c>
      <c r="I787" s="56" t="str">
        <f t="shared" si="49"/>
        <v>MLAY</v>
      </c>
      <c r="J787" s="57">
        <f t="shared" si="50"/>
        <v>3545.2066822199999</v>
      </c>
      <c r="K787" s="57">
        <f t="shared" si="51"/>
        <v>14603.968324399999</v>
      </c>
    </row>
    <row r="788" spans="1:11" x14ac:dyDescent="0.2">
      <c r="A788" t="s">
        <v>651</v>
      </c>
      <c r="B788" t="s">
        <v>223</v>
      </c>
      <c r="C788" s="37">
        <v>191983.67</v>
      </c>
      <c r="D788" s="37">
        <v>282433.71000000002</v>
      </c>
      <c r="E788" s="40"/>
      <c r="F788" s="56" t="str">
        <f t="shared" si="48"/>
        <v>2021–22 MLDV</v>
      </c>
      <c r="G788" s="56" t="str">
        <f t="array" ref="G788">A788&amp;" "&amp;SUM(IF(A788=FinyearIm,IF(C788&lt;=QldIm,1,0),0))</f>
        <v>2021–22 127</v>
      </c>
      <c r="H788" s="56" t="str">
        <f t="array" ref="H788">A788&amp;" "&amp;SUM(IF(A788=FinyearIm,IF(D788&lt;=AustraliaIm,1,0),0))</f>
        <v>2021–22 172</v>
      </c>
      <c r="I788" s="56" t="str">
        <f t="shared" si="49"/>
        <v>MLDV</v>
      </c>
      <c r="J788" s="57">
        <f t="shared" si="50"/>
        <v>0.19198367000000002</v>
      </c>
      <c r="K788" s="57">
        <f t="shared" si="51"/>
        <v>0.28243371</v>
      </c>
    </row>
    <row r="789" spans="1:11" x14ac:dyDescent="0.2">
      <c r="A789" t="s">
        <v>651</v>
      </c>
      <c r="B789" t="s">
        <v>224</v>
      </c>
      <c r="C789" s="37">
        <v>1251348.27</v>
      </c>
      <c r="D789" s="37">
        <v>26905831.129999999</v>
      </c>
      <c r="E789" s="40"/>
      <c r="F789" s="56" t="str">
        <f t="shared" si="48"/>
        <v>2021–22 MLTA</v>
      </c>
      <c r="G789" s="56" t="str">
        <f t="array" ref="G789">A789&amp;" "&amp;SUM(IF(A789=FinyearIm,IF(C789&lt;=QldIm,1,0),0))</f>
        <v>2021–22 98</v>
      </c>
      <c r="H789" s="56" t="str">
        <f t="array" ref="H789">A789&amp;" "&amp;SUM(IF(A789=FinyearIm,IF(D789&lt;=AustraliaIm,1,0),0))</f>
        <v>2021–22 99</v>
      </c>
      <c r="I789" s="56" t="str">
        <f t="shared" si="49"/>
        <v>MLTA</v>
      </c>
      <c r="J789" s="57">
        <f t="shared" si="50"/>
        <v>1.25134827</v>
      </c>
      <c r="K789" s="57">
        <f t="shared" si="51"/>
        <v>26.905831129999999</v>
      </c>
    </row>
    <row r="790" spans="1:11" x14ac:dyDescent="0.2">
      <c r="A790" t="s">
        <v>651</v>
      </c>
      <c r="B790" t="s">
        <v>225</v>
      </c>
      <c r="C790" s="37">
        <v>0</v>
      </c>
      <c r="D790" s="37">
        <v>104305.81</v>
      </c>
      <c r="E790" s="40"/>
      <c r="F790" s="56" t="str">
        <f t="shared" si="48"/>
        <v>2021–22 MLWI</v>
      </c>
      <c r="G790" s="56" t="str">
        <f t="array" ref="G790">A790&amp;" "&amp;SUM(IF(A790=FinyearIm,IF(C790&lt;=QldIm,1,0),0))</f>
        <v>2021–22 222</v>
      </c>
      <c r="H790" s="56" t="str">
        <f t="array" ref="H790">A790&amp;" "&amp;SUM(IF(A790=FinyearIm,IF(D790&lt;=AustraliaIm,1,0),0))</f>
        <v>2021–22 190</v>
      </c>
      <c r="I790" s="56" t="str">
        <f t="shared" si="49"/>
        <v>MLWI</v>
      </c>
      <c r="J790" s="57">
        <f t="shared" si="50"/>
        <v>0</v>
      </c>
      <c r="K790" s="57">
        <f t="shared" si="51"/>
        <v>0.10430581</v>
      </c>
    </row>
    <row r="791" spans="1:11" x14ac:dyDescent="0.2">
      <c r="A791" t="s">
        <v>651</v>
      </c>
      <c r="B791" t="s">
        <v>226</v>
      </c>
      <c r="C791" s="37">
        <v>47551.92</v>
      </c>
      <c r="D791" s="37">
        <v>968818.8</v>
      </c>
      <c r="E791" s="40"/>
      <c r="F791" s="56" t="str">
        <f t="shared" si="48"/>
        <v>2021–22 MNGL</v>
      </c>
      <c r="G791" s="56" t="str">
        <f t="array" ref="G791">A791&amp;" "&amp;SUM(IF(A791=FinyearIm,IF(C791&lt;=QldIm,1,0),0))</f>
        <v>2021–22 145</v>
      </c>
      <c r="H791" s="56" t="str">
        <f t="array" ref="H791">A791&amp;" "&amp;SUM(IF(A791=FinyearIm,IF(D791&lt;=AustraliaIm,1,0),0))</f>
        <v>2021–22 153</v>
      </c>
      <c r="I791" s="56" t="str">
        <f t="shared" si="49"/>
        <v>MNGL</v>
      </c>
      <c r="J791" s="57">
        <f t="shared" si="50"/>
        <v>4.7551919999999998E-2</v>
      </c>
      <c r="K791" s="57">
        <f t="shared" si="51"/>
        <v>0.96881880000000009</v>
      </c>
    </row>
    <row r="792" spans="1:11" x14ac:dyDescent="0.2">
      <c r="A792" t="s">
        <v>651</v>
      </c>
      <c r="B792" t="s">
        <v>352</v>
      </c>
      <c r="C792" s="37">
        <v>4268.84</v>
      </c>
      <c r="D792" s="37">
        <v>14054.21</v>
      </c>
      <c r="E792" s="40"/>
      <c r="F792" s="56" t="str">
        <f t="shared" si="48"/>
        <v>2021–22 MONT</v>
      </c>
      <c r="G792" s="56" t="str">
        <f t="array" ref="G792">A792&amp;" "&amp;SUM(IF(A792=FinyearIm,IF(C792&lt;=QldIm,1,0),0))</f>
        <v>2021–22 174</v>
      </c>
      <c r="H792" s="56" t="str">
        <f t="array" ref="H792">A792&amp;" "&amp;SUM(IF(A792=FinyearIm,IF(D792&lt;=AustraliaIm,1,0),0))</f>
        <v>2021–22 210</v>
      </c>
      <c r="I792" s="56" t="str">
        <f t="shared" si="49"/>
        <v>MONT</v>
      </c>
      <c r="J792" s="57">
        <f t="shared" si="50"/>
        <v>4.2688400000000003E-3</v>
      </c>
      <c r="K792" s="57">
        <f t="shared" si="51"/>
        <v>1.4054209999999999E-2</v>
      </c>
    </row>
    <row r="793" spans="1:11" x14ac:dyDescent="0.2">
      <c r="A793" t="s">
        <v>651</v>
      </c>
      <c r="B793" t="s">
        <v>227</v>
      </c>
      <c r="C793" s="37">
        <v>73489527.329999998</v>
      </c>
      <c r="D793" s="37">
        <v>360442341.67000002</v>
      </c>
      <c r="E793" s="40"/>
      <c r="F793" s="56" t="str">
        <f t="shared" si="48"/>
        <v>2021–22 MORO</v>
      </c>
      <c r="G793" s="56" t="str">
        <f t="array" ref="G793">A793&amp;" "&amp;SUM(IF(A793=FinyearIm,IF(C793&lt;=QldIm,1,0),0))</f>
        <v>2021–22 50</v>
      </c>
      <c r="H793" s="56" t="str">
        <f t="array" ref="H793">A793&amp;" "&amp;SUM(IF(A793=FinyearIm,IF(D793&lt;=AustraliaIm,1,0),0))</f>
        <v>2021–22 58</v>
      </c>
      <c r="I793" s="56" t="str">
        <f t="shared" si="49"/>
        <v>MORO</v>
      </c>
      <c r="J793" s="57">
        <f t="shared" si="50"/>
        <v>73.489527330000001</v>
      </c>
      <c r="K793" s="57">
        <f t="shared" si="51"/>
        <v>360.44234167000002</v>
      </c>
    </row>
    <row r="794" spans="1:11" x14ac:dyDescent="0.2">
      <c r="A794" t="s">
        <v>651</v>
      </c>
      <c r="B794" t="s">
        <v>228</v>
      </c>
      <c r="C794" s="37">
        <v>2450.7800000000002</v>
      </c>
      <c r="D794" s="37">
        <v>2032199.08</v>
      </c>
      <c r="E794" s="40"/>
      <c r="F794" s="56" t="str">
        <f t="shared" si="48"/>
        <v>2021–22 MOZA</v>
      </c>
      <c r="G794" s="56" t="str">
        <f t="array" ref="G794">A794&amp;" "&amp;SUM(IF(A794=FinyearIm,IF(C794&lt;=QldIm,1,0),0))</f>
        <v>2021–22 178</v>
      </c>
      <c r="H794" s="56" t="str">
        <f t="array" ref="H794">A794&amp;" "&amp;SUM(IF(A794=FinyearIm,IF(D794&lt;=AustraliaIm,1,0),0))</f>
        <v>2021–22 141</v>
      </c>
      <c r="I794" s="56" t="str">
        <f t="shared" si="49"/>
        <v>MOZA</v>
      </c>
      <c r="J794" s="57">
        <f t="shared" si="50"/>
        <v>2.4507800000000001E-3</v>
      </c>
      <c r="K794" s="57">
        <f t="shared" si="51"/>
        <v>2.0321990800000003</v>
      </c>
    </row>
    <row r="795" spans="1:11" x14ac:dyDescent="0.2">
      <c r="A795" t="s">
        <v>651</v>
      </c>
      <c r="B795" t="s">
        <v>229</v>
      </c>
      <c r="C795">
        <v>2344.29</v>
      </c>
      <c r="D795">
        <v>77384.240000000005</v>
      </c>
      <c r="E795" s="40"/>
      <c r="F795" s="56" t="str">
        <f t="shared" si="48"/>
        <v>2021–22 MRNS</v>
      </c>
      <c r="G795" s="56" t="str">
        <f t="array" ref="G795">A795&amp;" "&amp;SUM(IF(A795=FinyearIm,IF(C795&lt;=QldIm,1,0),0))</f>
        <v>2021–22 179</v>
      </c>
      <c r="H795" s="56" t="str">
        <f t="array" ref="H795">A795&amp;" "&amp;SUM(IF(A795=FinyearIm,IF(D795&lt;=AustraliaIm,1,0),0))</f>
        <v>2021–22 192</v>
      </c>
      <c r="I795" s="56" t="str">
        <f t="shared" si="49"/>
        <v>MRNS</v>
      </c>
      <c r="J795" s="57">
        <f t="shared" si="50"/>
        <v>2.3442900000000002E-3</v>
      </c>
      <c r="K795" s="57">
        <f t="shared" si="51"/>
        <v>7.7384240000000007E-2</v>
      </c>
    </row>
    <row r="796" spans="1:11" x14ac:dyDescent="0.2">
      <c r="A796" t="s">
        <v>651</v>
      </c>
      <c r="B796" t="s">
        <v>230</v>
      </c>
      <c r="C796" s="37">
        <v>0</v>
      </c>
      <c r="D796" s="37">
        <v>169492867.00999999</v>
      </c>
      <c r="E796" s="40"/>
      <c r="F796" s="56" t="str">
        <f t="shared" si="48"/>
        <v>2021–22 MRTN</v>
      </c>
      <c r="G796" s="56" t="str">
        <f t="array" ref="G796">A796&amp;" "&amp;SUM(IF(A796=FinyearIm,IF(C796&lt;=QldIm,1,0),0))</f>
        <v>2021–22 222</v>
      </c>
      <c r="H796" s="56" t="str">
        <f t="array" ref="H796">A796&amp;" "&amp;SUM(IF(A796=FinyearIm,IF(D796&lt;=AustraliaIm,1,0),0))</f>
        <v>2021–22 73</v>
      </c>
      <c r="I796" s="56" t="str">
        <f t="shared" si="49"/>
        <v>MRTN</v>
      </c>
      <c r="J796" s="57">
        <f t="shared" si="50"/>
        <v>0</v>
      </c>
      <c r="K796" s="57">
        <f t="shared" si="51"/>
        <v>169.49286701</v>
      </c>
    </row>
    <row r="797" spans="1:11" x14ac:dyDescent="0.2">
      <c r="A797" t="s">
        <v>651</v>
      </c>
      <c r="B797" t="s">
        <v>335</v>
      </c>
      <c r="C797" s="37">
        <v>25714.62</v>
      </c>
      <c r="D797" s="37">
        <v>550952.43000000005</v>
      </c>
      <c r="E797" s="40"/>
      <c r="F797" s="56" t="str">
        <f t="shared" si="48"/>
        <v>2021–22 MTEN</v>
      </c>
      <c r="G797" s="56" t="str">
        <f t="array" ref="G797">A797&amp;" "&amp;SUM(IF(A797=FinyearIm,IF(C797&lt;=QldIm,1,0),0))</f>
        <v>2021–22 152</v>
      </c>
      <c r="H797" s="56" t="str">
        <f t="array" ref="H797">A797&amp;" "&amp;SUM(IF(A797=FinyearIm,IF(D797&lt;=AustraliaIm,1,0),0))</f>
        <v>2021–22 162</v>
      </c>
      <c r="I797" s="56" t="str">
        <f t="shared" si="49"/>
        <v>MTEN</v>
      </c>
      <c r="J797" s="57">
        <f t="shared" si="50"/>
        <v>2.5714620000000001E-2</v>
      </c>
      <c r="K797" s="57">
        <f t="shared" si="51"/>
        <v>0.55095243000000005</v>
      </c>
    </row>
    <row r="798" spans="1:11" x14ac:dyDescent="0.2">
      <c r="A798" t="s">
        <v>651</v>
      </c>
      <c r="B798" t="s">
        <v>231</v>
      </c>
      <c r="C798" s="37">
        <v>1192551.53</v>
      </c>
      <c r="D798" s="37">
        <v>10588618.390000001</v>
      </c>
      <c r="E798" s="40"/>
      <c r="F798" s="56" t="str">
        <f t="shared" si="48"/>
        <v>2021–22 NAMI</v>
      </c>
      <c r="G798" s="56" t="str">
        <f t="array" ref="G798">A798&amp;" "&amp;SUM(IF(A798=FinyearIm,IF(C798&lt;=QldIm,1,0),0))</f>
        <v>2021–22 99</v>
      </c>
      <c r="H798" s="56" t="str">
        <f t="array" ref="H798">A798&amp;" "&amp;SUM(IF(A798=FinyearIm,IF(D798&lt;=AustraliaIm,1,0),0))</f>
        <v>2021–22 118</v>
      </c>
      <c r="I798" s="56" t="str">
        <f t="shared" si="49"/>
        <v>NAMI</v>
      </c>
      <c r="J798" s="57">
        <f t="shared" si="50"/>
        <v>1.19255153</v>
      </c>
      <c r="K798" s="57">
        <f t="shared" si="51"/>
        <v>10.588618390000001</v>
      </c>
    </row>
    <row r="799" spans="1:11" x14ac:dyDescent="0.2">
      <c r="A799" t="s">
        <v>651</v>
      </c>
      <c r="B799" t="s">
        <v>232</v>
      </c>
      <c r="C799" s="37">
        <v>28698.86</v>
      </c>
      <c r="D799" s="37">
        <v>7220731.5599999996</v>
      </c>
      <c r="E799" s="40"/>
      <c r="F799" s="56" t="str">
        <f t="shared" si="48"/>
        <v>2021–22 NAUR</v>
      </c>
      <c r="G799" s="56" t="str">
        <f t="array" ref="G799">A799&amp;" "&amp;SUM(IF(A799=FinyearIm,IF(C799&lt;=QldIm,1,0),0))</f>
        <v>2021–22 150</v>
      </c>
      <c r="H799" s="56" t="str">
        <f t="array" ref="H799">A799&amp;" "&amp;SUM(IF(A799=FinyearIm,IF(D799&lt;=AustraliaIm,1,0),0))</f>
        <v>2021–22 123</v>
      </c>
      <c r="I799" s="56" t="str">
        <f t="shared" si="49"/>
        <v>NAUR</v>
      </c>
      <c r="J799" s="57">
        <f t="shared" si="50"/>
        <v>2.869886E-2</v>
      </c>
      <c r="K799" s="57">
        <f t="shared" si="51"/>
        <v>7.2207315599999999</v>
      </c>
    </row>
    <row r="800" spans="1:11" x14ac:dyDescent="0.2">
      <c r="A800" t="s">
        <v>651</v>
      </c>
      <c r="B800" t="s">
        <v>233</v>
      </c>
      <c r="C800" s="37">
        <v>6190834.5199999996</v>
      </c>
      <c r="D800" s="37">
        <v>24699057.77</v>
      </c>
      <c r="E800" s="40"/>
      <c r="F800" s="56" t="str">
        <f t="shared" si="48"/>
        <v>2021–22 NCAL</v>
      </c>
      <c r="G800" s="56" t="str">
        <f t="array" ref="G800">A800&amp;" "&amp;SUM(IF(A800=FinyearIm,IF(C800&lt;=QldIm,1,0),0))</f>
        <v>2021–22 74</v>
      </c>
      <c r="H800" s="56" t="str">
        <f t="array" ref="H800">A800&amp;" "&amp;SUM(IF(A800=FinyearIm,IF(D800&lt;=AustraliaIm,1,0),0))</f>
        <v>2021–22 102</v>
      </c>
      <c r="I800" s="56" t="str">
        <f t="shared" si="49"/>
        <v>NCAL</v>
      </c>
      <c r="J800" s="57">
        <f t="shared" si="50"/>
        <v>6.1908345199999992</v>
      </c>
      <c r="K800" s="57">
        <f t="shared" si="51"/>
        <v>24.69905777</v>
      </c>
    </row>
    <row r="801" spans="1:11" x14ac:dyDescent="0.2">
      <c r="A801" t="s">
        <v>651</v>
      </c>
      <c r="B801" t="s">
        <v>234</v>
      </c>
      <c r="C801" s="37">
        <v>659332.06000000006</v>
      </c>
      <c r="D801" s="37">
        <v>11393018.41</v>
      </c>
      <c r="E801" s="40"/>
      <c r="F801" s="56" t="str">
        <f t="shared" si="48"/>
        <v>2021–22 NEPA</v>
      </c>
      <c r="G801" s="56" t="str">
        <f t="array" ref="G801">A801&amp;" "&amp;SUM(IF(A801=FinyearIm,IF(C801&lt;=QldIm,1,0),0))</f>
        <v>2021–22 108</v>
      </c>
      <c r="H801" s="56" t="str">
        <f t="array" ref="H801">A801&amp;" "&amp;SUM(IF(A801=FinyearIm,IF(D801&lt;=AustraliaIm,1,0),0))</f>
        <v>2021–22 114</v>
      </c>
      <c r="I801" s="56" t="str">
        <f t="shared" si="49"/>
        <v>NEPA</v>
      </c>
      <c r="J801" s="57">
        <f t="shared" si="50"/>
        <v>0.65933206000000011</v>
      </c>
      <c r="K801" s="57">
        <f t="shared" si="51"/>
        <v>11.39301841</v>
      </c>
    </row>
    <row r="802" spans="1:11" x14ac:dyDescent="0.2">
      <c r="A802" t="s">
        <v>651</v>
      </c>
      <c r="B802" t="s">
        <v>235</v>
      </c>
      <c r="C802" s="37">
        <v>343727289.04000002</v>
      </c>
      <c r="D802" s="37">
        <v>3396882657.0700002</v>
      </c>
      <c r="E802" s="40"/>
      <c r="F802" s="56" t="str">
        <f t="shared" si="48"/>
        <v>2021–22 NETH</v>
      </c>
      <c r="G802" s="56" t="str">
        <f t="array" ref="G802">A802&amp;" "&amp;SUM(IF(A802=FinyearIm,IF(C802&lt;=QldIm,1,0),0))</f>
        <v>2021–22 22</v>
      </c>
      <c r="H802" s="56" t="str">
        <f t="array" ref="H802">A802&amp;" "&amp;SUM(IF(A802=FinyearIm,IF(D802&lt;=AustraliaIm,1,0),0))</f>
        <v>2021–22 21</v>
      </c>
      <c r="I802" s="56" t="str">
        <f t="shared" si="49"/>
        <v>NETH</v>
      </c>
      <c r="J802" s="57">
        <f t="shared" si="50"/>
        <v>343.72728904000002</v>
      </c>
      <c r="K802" s="57">
        <f t="shared" si="51"/>
        <v>3396.8826570700003</v>
      </c>
    </row>
    <row r="803" spans="1:11" x14ac:dyDescent="0.2">
      <c r="A803" t="s">
        <v>651</v>
      </c>
      <c r="B803" t="s">
        <v>236</v>
      </c>
      <c r="C803" s="37">
        <v>106701980.91</v>
      </c>
      <c r="D803" s="37">
        <v>108071910.59</v>
      </c>
      <c r="E803" s="40"/>
      <c r="F803" s="56" t="str">
        <f t="shared" si="48"/>
        <v>2021–22 NGRA</v>
      </c>
      <c r="G803" s="56" t="str">
        <f t="array" ref="G803">A803&amp;" "&amp;SUM(IF(A803=FinyearIm,IF(C803&lt;=QldIm,1,0),0))</f>
        <v>2021–22 44</v>
      </c>
      <c r="H803" s="56" t="str">
        <f t="array" ref="H803">A803&amp;" "&amp;SUM(IF(A803=FinyearIm,IF(D803&lt;=AustraliaIm,1,0),0))</f>
        <v>2021–22 78</v>
      </c>
      <c r="I803" s="56" t="str">
        <f t="shared" si="49"/>
        <v>NGRA</v>
      </c>
      <c r="J803" s="57">
        <f t="shared" si="50"/>
        <v>106.70198091</v>
      </c>
      <c r="K803" s="57">
        <f t="shared" si="51"/>
        <v>108.07191059</v>
      </c>
    </row>
    <row r="804" spans="1:11" x14ac:dyDescent="0.2">
      <c r="A804" t="s">
        <v>651</v>
      </c>
      <c r="B804" t="s">
        <v>237</v>
      </c>
      <c r="C804" s="37">
        <v>1017308.27</v>
      </c>
      <c r="D804" s="37">
        <v>25906692.399999999</v>
      </c>
      <c r="E804" s="40"/>
      <c r="F804" s="56" t="str">
        <f t="shared" si="48"/>
        <v>2021–22 NICA</v>
      </c>
      <c r="G804" s="56" t="str">
        <f t="array" ref="G804">A804&amp;" "&amp;SUM(IF(A804=FinyearIm,IF(C804&lt;=QldIm,1,0),0))</f>
        <v>2021–22 104</v>
      </c>
      <c r="H804" s="56" t="str">
        <f t="array" ref="H804">A804&amp;" "&amp;SUM(IF(A804=FinyearIm,IF(D804&lt;=AustraliaIm,1,0),0))</f>
        <v>2021–22 100</v>
      </c>
      <c r="I804" s="56" t="str">
        <f t="shared" si="49"/>
        <v>NICA</v>
      </c>
      <c r="J804" s="57">
        <f t="shared" si="50"/>
        <v>1.01730827</v>
      </c>
      <c r="K804" s="57">
        <f t="shared" si="51"/>
        <v>25.906692399999997</v>
      </c>
    </row>
    <row r="805" spans="1:11" x14ac:dyDescent="0.2">
      <c r="A805" t="s">
        <v>651</v>
      </c>
      <c r="B805" t="s">
        <v>238</v>
      </c>
      <c r="C805">
        <v>74537.56</v>
      </c>
      <c r="D805" s="37">
        <v>1767492.92</v>
      </c>
      <c r="E805" s="40"/>
      <c r="F805" s="56" t="str">
        <f t="shared" si="48"/>
        <v>2021–22 NIGE</v>
      </c>
      <c r="G805" s="56" t="str">
        <f t="array" ref="G805">A805&amp;" "&amp;SUM(IF(A805=FinyearIm,IF(C805&lt;=QldIm,1,0),0))</f>
        <v>2021–22 136</v>
      </c>
      <c r="H805" s="56" t="str">
        <f t="array" ref="H805">A805&amp;" "&amp;SUM(IF(A805=FinyearIm,IF(D805&lt;=AustraliaIm,1,0),0))</f>
        <v>2021–22 143</v>
      </c>
      <c r="I805" s="56" t="str">
        <f t="shared" si="49"/>
        <v>NIGE</v>
      </c>
      <c r="J805" s="57">
        <f t="shared" si="50"/>
        <v>7.4537560000000003E-2</v>
      </c>
      <c r="K805" s="57">
        <f t="shared" si="51"/>
        <v>1.76749292</v>
      </c>
    </row>
    <row r="806" spans="1:11" x14ac:dyDescent="0.2">
      <c r="A806" t="s">
        <v>651</v>
      </c>
      <c r="B806" t="s">
        <v>239</v>
      </c>
      <c r="C806" s="37">
        <v>24761.16</v>
      </c>
      <c r="D806" s="37">
        <v>556986.41</v>
      </c>
      <c r="E806" s="40"/>
      <c r="F806" s="56" t="str">
        <f t="shared" si="48"/>
        <v>2021–22 NIUE</v>
      </c>
      <c r="G806" s="56" t="str">
        <f t="array" ref="G806">A806&amp;" "&amp;SUM(IF(A806=FinyearIm,IF(C806&lt;=QldIm,1,0),0))</f>
        <v>2021–22 153</v>
      </c>
      <c r="H806" s="56" t="str">
        <f t="array" ref="H806">A806&amp;" "&amp;SUM(IF(A806=FinyearIm,IF(D806&lt;=AustraliaIm,1,0),0))</f>
        <v>2021–22 161</v>
      </c>
      <c r="I806" s="56" t="str">
        <f t="shared" si="49"/>
        <v>NIUE</v>
      </c>
      <c r="J806" s="57">
        <f t="shared" si="50"/>
        <v>2.4761160000000001E-2</v>
      </c>
      <c r="K806" s="57">
        <f t="shared" si="51"/>
        <v>0.55698641000000004</v>
      </c>
    </row>
    <row r="807" spans="1:11" x14ac:dyDescent="0.2">
      <c r="A807" t="s">
        <v>651</v>
      </c>
      <c r="B807" t="s">
        <v>240</v>
      </c>
      <c r="C807" s="37">
        <v>104122.5</v>
      </c>
      <c r="D807" s="37">
        <v>133349.37</v>
      </c>
      <c r="E807" s="40"/>
      <c r="F807" s="56" t="str">
        <f t="shared" si="48"/>
        <v>2021–22 NORF</v>
      </c>
      <c r="G807" s="56" t="str">
        <f t="array" ref="G807">A807&amp;" "&amp;SUM(IF(A807=FinyearIm,IF(C807&lt;=QldIm,1,0),0))</f>
        <v>2021–22 132</v>
      </c>
      <c r="H807" s="56" t="str">
        <f t="array" ref="H807">A807&amp;" "&amp;SUM(IF(A807=FinyearIm,IF(D807&lt;=AustraliaIm,1,0),0))</f>
        <v>2021–22 186</v>
      </c>
      <c r="I807" s="56" t="str">
        <f t="shared" si="49"/>
        <v>NORF</v>
      </c>
      <c r="J807" s="57">
        <f t="shared" si="50"/>
        <v>0.10412250000000001</v>
      </c>
      <c r="K807" s="57">
        <f t="shared" si="51"/>
        <v>0.13334936999999999</v>
      </c>
    </row>
    <row r="808" spans="1:11" x14ac:dyDescent="0.2">
      <c r="A808" t="s">
        <v>651</v>
      </c>
      <c r="B808" t="s">
        <v>241</v>
      </c>
      <c r="C808" s="37">
        <v>59098243.289999999</v>
      </c>
      <c r="D808" s="37">
        <v>464703685.08999997</v>
      </c>
      <c r="E808" s="40"/>
      <c r="F808" s="56" t="str">
        <f t="shared" si="48"/>
        <v>2021–22 NWAY</v>
      </c>
      <c r="G808" s="56" t="str">
        <f t="array" ref="G808">A808&amp;" "&amp;SUM(IF(A808=FinyearIm,IF(C808&lt;=QldIm,1,0),0))</f>
        <v>2021–22 54</v>
      </c>
      <c r="H808" s="56" t="str">
        <f t="array" ref="H808">A808&amp;" "&amp;SUM(IF(A808=FinyearIm,IF(D808&lt;=AustraliaIm,1,0),0))</f>
        <v>2021–22 54</v>
      </c>
      <c r="I808" s="56" t="str">
        <f t="shared" si="49"/>
        <v>NWAY</v>
      </c>
      <c r="J808" s="57">
        <f t="shared" si="50"/>
        <v>59.098243289999999</v>
      </c>
      <c r="K808" s="57">
        <f t="shared" si="51"/>
        <v>464.70368508999996</v>
      </c>
    </row>
    <row r="809" spans="1:11" x14ac:dyDescent="0.2">
      <c r="A809" t="s">
        <v>651</v>
      </c>
      <c r="B809" t="s">
        <v>242</v>
      </c>
      <c r="C809">
        <v>989130663.560004</v>
      </c>
      <c r="D809" s="37">
        <v>6779625489.0299902</v>
      </c>
      <c r="E809" s="40"/>
      <c r="F809" s="56" t="str">
        <f t="shared" si="48"/>
        <v>2021–22 NZ</v>
      </c>
      <c r="G809" s="56" t="str">
        <f t="array" ref="G809">A809&amp;" "&amp;SUM(IF(A809=FinyearIm,IF(C809&lt;=QldIm,1,0),0))</f>
        <v>2021–22 13</v>
      </c>
      <c r="H809" s="56" t="str">
        <f t="array" ref="H809">A809&amp;" "&amp;SUM(IF(A809=FinyearIm,IF(D809&lt;=AustraliaIm,1,0),0))</f>
        <v>2021–22 14</v>
      </c>
      <c r="I809" s="56" t="str">
        <f t="shared" si="49"/>
        <v>NZ</v>
      </c>
      <c r="J809" s="57">
        <f t="shared" si="50"/>
        <v>989.130663560004</v>
      </c>
      <c r="K809" s="57">
        <f t="shared" si="51"/>
        <v>6779.6254890299906</v>
      </c>
    </row>
    <row r="810" spans="1:11" x14ac:dyDescent="0.2">
      <c r="A810" t="s">
        <v>651</v>
      </c>
      <c r="B810" t="s">
        <v>243</v>
      </c>
      <c r="C810" s="37">
        <v>8427462.8800000008</v>
      </c>
      <c r="D810" s="37">
        <v>213262337.06</v>
      </c>
      <c r="E810" s="40"/>
      <c r="F810" s="56" t="str">
        <f t="shared" si="48"/>
        <v>2021–22 OMAN</v>
      </c>
      <c r="G810" s="56" t="str">
        <f t="array" ref="G810">A810&amp;" "&amp;SUM(IF(A810=FinyearIm,IF(C810&lt;=QldIm,1,0),0))</f>
        <v>2021–22 69</v>
      </c>
      <c r="H810" s="56" t="str">
        <f t="array" ref="H810">A810&amp;" "&amp;SUM(IF(A810=FinyearIm,IF(D810&lt;=AustraliaIm,1,0),0))</f>
        <v>2021–22 67</v>
      </c>
      <c r="I810" s="56" t="str">
        <f t="shared" si="49"/>
        <v>OMAN</v>
      </c>
      <c r="J810" s="57">
        <f t="shared" si="50"/>
        <v>8.4274628800000002</v>
      </c>
      <c r="K810" s="57">
        <f t="shared" si="51"/>
        <v>213.26233705999999</v>
      </c>
    </row>
    <row r="811" spans="1:11" x14ac:dyDescent="0.2">
      <c r="A811" t="s">
        <v>651</v>
      </c>
      <c r="B811" t="s">
        <v>244</v>
      </c>
      <c r="C811">
        <v>67385112.170000002</v>
      </c>
      <c r="D811" s="37">
        <v>416568105.24000001</v>
      </c>
      <c r="E811" s="40"/>
      <c r="F811" s="56" t="str">
        <f t="shared" si="48"/>
        <v>2021–22 PAKI</v>
      </c>
      <c r="G811" s="56" t="str">
        <f t="array" ref="G811">A811&amp;" "&amp;SUM(IF(A811=FinyearIm,IF(C811&lt;=QldIm,1,0),0))</f>
        <v>2021–22 52</v>
      </c>
      <c r="H811" s="56" t="str">
        <f t="array" ref="H811">A811&amp;" "&amp;SUM(IF(A811=FinyearIm,IF(D811&lt;=AustraliaIm,1,0),0))</f>
        <v>2021–22 55</v>
      </c>
      <c r="I811" s="56" t="str">
        <f t="shared" si="49"/>
        <v>PAKI</v>
      </c>
      <c r="J811" s="57">
        <f t="shared" si="50"/>
        <v>67.385112169999999</v>
      </c>
      <c r="K811" s="57">
        <f t="shared" si="51"/>
        <v>416.56810524000002</v>
      </c>
    </row>
    <row r="812" spans="1:11" x14ac:dyDescent="0.2">
      <c r="A812" t="s">
        <v>651</v>
      </c>
      <c r="B812" t="s">
        <v>245</v>
      </c>
      <c r="C812" s="37">
        <v>38616.54</v>
      </c>
      <c r="D812" s="37">
        <v>308961.40000000002</v>
      </c>
      <c r="E812" s="40"/>
      <c r="F812" s="56" t="str">
        <f t="shared" si="48"/>
        <v>2021–22 PALU</v>
      </c>
      <c r="G812" s="56" t="str">
        <f t="array" ref="G812">A812&amp;" "&amp;SUM(IF(A812=FinyearIm,IF(C812&lt;=QldIm,1,0),0))</f>
        <v>2021–22 147</v>
      </c>
      <c r="H812" s="56" t="str">
        <f t="array" ref="H812">A812&amp;" "&amp;SUM(IF(A812=FinyearIm,IF(D812&lt;=AustraliaIm,1,0),0))</f>
        <v>2021–22 170</v>
      </c>
      <c r="I812" s="56" t="str">
        <f t="shared" si="49"/>
        <v>PALU</v>
      </c>
      <c r="J812" s="57">
        <f t="shared" si="50"/>
        <v>3.8616539999999998E-2</v>
      </c>
      <c r="K812" s="57">
        <f t="shared" si="51"/>
        <v>0.3089614</v>
      </c>
    </row>
    <row r="813" spans="1:11" x14ac:dyDescent="0.2">
      <c r="A813" t="s">
        <v>651</v>
      </c>
      <c r="B813" t="s">
        <v>246</v>
      </c>
      <c r="C813" s="37">
        <v>62643579.880000003</v>
      </c>
      <c r="D813" s="37">
        <v>228956042.09</v>
      </c>
      <c r="E813" s="40"/>
      <c r="F813" s="56" t="str">
        <f t="shared" si="48"/>
        <v>2021–22 PERU</v>
      </c>
      <c r="G813" s="56" t="str">
        <f t="array" ref="G813">A813&amp;" "&amp;SUM(IF(A813=FinyearIm,IF(C813&lt;=QldIm,1,0),0))</f>
        <v>2021–22 53</v>
      </c>
      <c r="H813" s="56" t="str">
        <f t="array" ref="H813">A813&amp;" "&amp;SUM(IF(A813=FinyearIm,IF(D813&lt;=AustraliaIm,1,0),0))</f>
        <v>2021–22 64</v>
      </c>
      <c r="I813" s="56" t="str">
        <f t="shared" si="49"/>
        <v>PERU</v>
      </c>
      <c r="J813" s="57">
        <f t="shared" si="50"/>
        <v>62.643579880000004</v>
      </c>
      <c r="K813" s="57">
        <f t="shared" si="51"/>
        <v>228.95604209000001</v>
      </c>
    </row>
    <row r="814" spans="1:11" x14ac:dyDescent="0.2">
      <c r="A814" t="s">
        <v>651</v>
      </c>
      <c r="B814" t="s">
        <v>247</v>
      </c>
      <c r="C814" s="37">
        <v>196510748.62</v>
      </c>
      <c r="D814" s="37">
        <v>891811782.32000005</v>
      </c>
      <c r="E814" s="40"/>
      <c r="F814" s="56" t="str">
        <f t="shared" si="48"/>
        <v>2021–22 PHIL</v>
      </c>
      <c r="G814" s="56" t="str">
        <f t="array" ref="G814">A814&amp;" "&amp;SUM(IF(A814=FinyearIm,IF(C814&lt;=QldIm,1,0),0))</f>
        <v>2021–22 33</v>
      </c>
      <c r="H814" s="56" t="str">
        <f t="array" ref="H814">A814&amp;" "&amp;SUM(IF(A814=FinyearIm,IF(D814&lt;=AustraliaIm,1,0),0))</f>
        <v>2021–22 42</v>
      </c>
      <c r="I814" s="56" t="str">
        <f t="shared" si="49"/>
        <v>PHIL</v>
      </c>
      <c r="J814" s="57">
        <f t="shared" si="50"/>
        <v>196.51074862000002</v>
      </c>
      <c r="K814" s="57">
        <f t="shared" si="51"/>
        <v>891.81178232000002</v>
      </c>
    </row>
    <row r="815" spans="1:11" x14ac:dyDescent="0.2">
      <c r="A815" t="s">
        <v>651</v>
      </c>
      <c r="B815" t="s">
        <v>248</v>
      </c>
      <c r="C815">
        <v>0</v>
      </c>
      <c r="D815" s="37">
        <v>15366.44</v>
      </c>
      <c r="E815" s="40"/>
      <c r="F815" s="56" t="str">
        <f t="shared" si="48"/>
        <v>2021–22 PITC</v>
      </c>
      <c r="G815" s="56" t="str">
        <f t="array" ref="G815">A815&amp;" "&amp;SUM(IF(A815=FinyearIm,IF(C815&lt;=QldIm,1,0),0))</f>
        <v>2021–22 222</v>
      </c>
      <c r="H815" s="56" t="str">
        <f t="array" ref="H815">A815&amp;" "&amp;SUM(IF(A815=FinyearIm,IF(D815&lt;=AustraliaIm,1,0),0))</f>
        <v>2021–22 208</v>
      </c>
      <c r="I815" s="56" t="str">
        <f t="shared" si="49"/>
        <v>PITC</v>
      </c>
      <c r="J815" s="57">
        <f t="shared" si="50"/>
        <v>0</v>
      </c>
      <c r="K815" s="57">
        <f t="shared" si="51"/>
        <v>1.536644E-2</v>
      </c>
    </row>
    <row r="816" spans="1:11" x14ac:dyDescent="0.2">
      <c r="A816" t="s">
        <v>651</v>
      </c>
      <c r="B816" t="s">
        <v>249</v>
      </c>
      <c r="C816" s="37">
        <v>331365.96999999997</v>
      </c>
      <c r="D816" s="37">
        <v>1735413.45</v>
      </c>
      <c r="E816" s="40"/>
      <c r="F816" s="56" t="str">
        <f t="shared" si="48"/>
        <v>2021–22 PLYN</v>
      </c>
      <c r="G816" s="56" t="str">
        <f t="array" ref="G816">A816&amp;" "&amp;SUM(IF(A816=FinyearIm,IF(C816&lt;=QldIm,1,0),0))</f>
        <v>2021–22 118</v>
      </c>
      <c r="H816" s="56" t="str">
        <f t="array" ref="H816">A816&amp;" "&amp;SUM(IF(A816=FinyearIm,IF(D816&lt;=AustraliaIm,1,0),0))</f>
        <v>2021–22 144</v>
      </c>
      <c r="I816" s="56" t="str">
        <f t="shared" si="49"/>
        <v>PLYN</v>
      </c>
      <c r="J816" s="57">
        <f t="shared" si="50"/>
        <v>0.33136596999999995</v>
      </c>
      <c r="K816" s="57">
        <f t="shared" si="51"/>
        <v>1.73541345</v>
      </c>
    </row>
    <row r="817" spans="1:11" x14ac:dyDescent="0.2">
      <c r="A817" t="s">
        <v>651</v>
      </c>
      <c r="B817" t="s">
        <v>250</v>
      </c>
      <c r="C817" s="37">
        <v>2133193170.52</v>
      </c>
      <c r="D817" s="37">
        <v>2215228931.9299998</v>
      </c>
      <c r="E817" s="40"/>
      <c r="F817" s="56" t="str">
        <f t="shared" si="48"/>
        <v>2021–22 PNG</v>
      </c>
      <c r="G817" s="56" t="str">
        <f t="array" ref="G817">A817&amp;" "&amp;SUM(IF(A817=FinyearIm,IF(C817&lt;=QldIm,1,0),0))</f>
        <v>2021–22 8</v>
      </c>
      <c r="H817" s="56" t="str">
        <f t="array" ref="H817">A817&amp;" "&amp;SUM(IF(A817=FinyearIm,IF(D817&lt;=AustraliaIm,1,0),0))</f>
        <v>2021–22 27</v>
      </c>
      <c r="I817" s="56" t="str">
        <f t="shared" si="49"/>
        <v>PNG</v>
      </c>
      <c r="J817" s="57">
        <f t="shared" si="50"/>
        <v>2133.19317052</v>
      </c>
      <c r="K817" s="57">
        <f t="shared" si="51"/>
        <v>2215.2289319299998</v>
      </c>
    </row>
    <row r="818" spans="1:11" x14ac:dyDescent="0.2">
      <c r="A818" t="s">
        <v>651</v>
      </c>
      <c r="B818" t="s">
        <v>251</v>
      </c>
      <c r="C818" s="37">
        <v>2038424.36</v>
      </c>
      <c r="D818" s="37">
        <v>7265783.7199999997</v>
      </c>
      <c r="E818" s="40"/>
      <c r="F818" s="56" t="str">
        <f t="shared" si="48"/>
        <v>2021–22 PNMA</v>
      </c>
      <c r="G818" s="56" t="str">
        <f t="array" ref="G818">A818&amp;" "&amp;SUM(IF(A818=FinyearIm,IF(C818&lt;=QldIm,1,0),0))</f>
        <v>2021–22 85</v>
      </c>
      <c r="H818" s="56" t="str">
        <f t="array" ref="H818">A818&amp;" "&amp;SUM(IF(A818=FinyearIm,IF(D818&lt;=AustraliaIm,1,0),0))</f>
        <v>2021–22 122</v>
      </c>
      <c r="I818" s="56" t="str">
        <f t="shared" si="49"/>
        <v>PNMA</v>
      </c>
      <c r="J818" s="57">
        <f t="shared" si="50"/>
        <v>2.03842436</v>
      </c>
      <c r="K818" s="57">
        <f t="shared" si="51"/>
        <v>7.2657837199999999</v>
      </c>
    </row>
    <row r="819" spans="1:11" x14ac:dyDescent="0.2">
      <c r="A819" t="s">
        <v>651</v>
      </c>
      <c r="B819" t="s">
        <v>252</v>
      </c>
      <c r="C819" s="37">
        <v>169925576.75999999</v>
      </c>
      <c r="D819" s="37">
        <v>1652418222.97</v>
      </c>
      <c r="E819" s="40"/>
      <c r="F819" s="56" t="str">
        <f t="shared" si="48"/>
        <v>2021–22 POLA</v>
      </c>
      <c r="G819" s="56" t="str">
        <f t="array" ref="G819">A819&amp;" "&amp;SUM(IF(A819=FinyearIm,IF(C819&lt;=QldIm,1,0),0))</f>
        <v>2021–22 36</v>
      </c>
      <c r="H819" s="56" t="str">
        <f t="array" ref="H819">A819&amp;" "&amp;SUM(IF(A819=FinyearIm,IF(D819&lt;=AustraliaIm,1,0),0))</f>
        <v>2021–22 29</v>
      </c>
      <c r="I819" s="56" t="str">
        <f t="shared" si="49"/>
        <v>POLA</v>
      </c>
      <c r="J819" s="57">
        <f t="shared" si="50"/>
        <v>169.92557675999998</v>
      </c>
      <c r="K819" s="57">
        <f t="shared" si="51"/>
        <v>1652.41822297</v>
      </c>
    </row>
    <row r="820" spans="1:11" x14ac:dyDescent="0.2">
      <c r="A820" t="s">
        <v>651</v>
      </c>
      <c r="B820" t="s">
        <v>253</v>
      </c>
      <c r="C820">
        <v>41262157.289999999</v>
      </c>
      <c r="D820" s="37">
        <v>374559515.01999998</v>
      </c>
      <c r="E820" s="40"/>
      <c r="F820" s="56" t="str">
        <f t="shared" si="48"/>
        <v>2021–22 PORT</v>
      </c>
      <c r="G820" s="56" t="str">
        <f t="array" ref="G820">A820&amp;" "&amp;SUM(IF(A820=FinyearIm,IF(C820&lt;=QldIm,1,0),0))</f>
        <v>2021–22 56</v>
      </c>
      <c r="H820" s="56" t="str">
        <f t="array" ref="H820">A820&amp;" "&amp;SUM(IF(A820=FinyearIm,IF(D820&lt;=AustraliaIm,1,0),0))</f>
        <v>2021–22 56</v>
      </c>
      <c r="I820" s="56" t="str">
        <f t="shared" si="49"/>
        <v>PORT</v>
      </c>
      <c r="J820" s="57">
        <f t="shared" si="50"/>
        <v>41.262157289999998</v>
      </c>
      <c r="K820" s="57">
        <f t="shared" si="51"/>
        <v>374.55951501999999</v>
      </c>
    </row>
    <row r="821" spans="1:11" x14ac:dyDescent="0.2">
      <c r="A821" t="s">
        <v>651</v>
      </c>
      <c r="B821" t="s">
        <v>254</v>
      </c>
      <c r="C821" s="37">
        <v>1565314</v>
      </c>
      <c r="D821" s="37">
        <v>6005517.5199999996</v>
      </c>
      <c r="E821" s="40"/>
      <c r="F821" s="56" t="str">
        <f t="shared" si="48"/>
        <v>2021–22 PRGY</v>
      </c>
      <c r="G821" s="56" t="str">
        <f t="array" ref="G821">A821&amp;" "&amp;SUM(IF(A821=FinyearIm,IF(C821&lt;=QldIm,1,0),0))</f>
        <v>2021–22 90</v>
      </c>
      <c r="H821" s="56" t="str">
        <f t="array" ref="H821">A821&amp;" "&amp;SUM(IF(A821=FinyearIm,IF(D821&lt;=AustraliaIm,1,0),0))</f>
        <v>2021–22 124</v>
      </c>
      <c r="I821" s="56" t="str">
        <f t="shared" si="49"/>
        <v>PRGY</v>
      </c>
      <c r="J821" s="57">
        <f t="shared" si="50"/>
        <v>1.5653140000000001</v>
      </c>
      <c r="K821" s="57">
        <f t="shared" si="51"/>
        <v>6.0055175199999997</v>
      </c>
    </row>
    <row r="822" spans="1:11" x14ac:dyDescent="0.2">
      <c r="A822" t="s">
        <v>651</v>
      </c>
      <c r="B822" t="s">
        <v>255</v>
      </c>
      <c r="C822" s="37">
        <v>1058475.3700000001</v>
      </c>
      <c r="D822" s="37">
        <v>30712967.359999999</v>
      </c>
      <c r="E822" s="40"/>
      <c r="F822" s="56" t="str">
        <f t="shared" si="48"/>
        <v>2021–22 PSIA</v>
      </c>
      <c r="G822" s="56" t="str">
        <f t="array" ref="G822">A822&amp;" "&amp;SUM(IF(A822=FinyearIm,IF(C822&lt;=QldIm,1,0),0))</f>
        <v>2021–22 102</v>
      </c>
      <c r="H822" s="56" t="str">
        <f t="array" ref="H822">A822&amp;" "&amp;SUM(IF(A822=FinyearIm,IF(D822&lt;=AustraliaIm,1,0),0))</f>
        <v>2021–22 97</v>
      </c>
      <c r="I822" s="56" t="str">
        <f t="shared" si="49"/>
        <v>PSIA</v>
      </c>
      <c r="J822" s="57">
        <f t="shared" si="50"/>
        <v>1.05847537</v>
      </c>
      <c r="K822" s="57">
        <f t="shared" si="51"/>
        <v>30.71296736</v>
      </c>
    </row>
    <row r="823" spans="1:11" x14ac:dyDescent="0.2">
      <c r="A823" t="s">
        <v>651</v>
      </c>
      <c r="B823" t="s">
        <v>256</v>
      </c>
      <c r="C823" s="37">
        <v>74167148</v>
      </c>
      <c r="D823" s="37">
        <v>762937775.03999996</v>
      </c>
      <c r="E823" s="40"/>
      <c r="F823" s="56" t="str">
        <f t="shared" si="48"/>
        <v>2021–22 QATA</v>
      </c>
      <c r="G823" s="56" t="str">
        <f t="array" ref="G823">A823&amp;" "&amp;SUM(IF(A823=FinyearIm,IF(C823&lt;=QldIm,1,0),0))</f>
        <v>2021–22 49</v>
      </c>
      <c r="H823" s="56" t="str">
        <f t="array" ref="H823">A823&amp;" "&amp;SUM(IF(A823=FinyearIm,IF(D823&lt;=AustraliaIm,1,0),0))</f>
        <v>2021–22 45</v>
      </c>
      <c r="I823" s="56" t="str">
        <f t="shared" si="49"/>
        <v>QATA</v>
      </c>
      <c r="J823" s="57">
        <f t="shared" si="50"/>
        <v>74.167147999999997</v>
      </c>
      <c r="K823" s="57">
        <f t="shared" si="51"/>
        <v>762.93777503999991</v>
      </c>
    </row>
    <row r="824" spans="1:11" x14ac:dyDescent="0.2">
      <c r="A824" t="s">
        <v>651</v>
      </c>
      <c r="B824" t="s">
        <v>257</v>
      </c>
      <c r="C824" s="37">
        <v>0</v>
      </c>
      <c r="D824" s="37">
        <v>662475.98</v>
      </c>
      <c r="E824" s="40"/>
      <c r="F824" s="56" t="str">
        <f t="shared" si="48"/>
        <v>2021–22 REUN</v>
      </c>
      <c r="G824" s="56" t="str">
        <f t="array" ref="G824">A824&amp;" "&amp;SUM(IF(A824=FinyearIm,IF(C824&lt;=QldIm,1,0),0))</f>
        <v>2021–22 222</v>
      </c>
      <c r="H824" s="56" t="str">
        <f t="array" ref="H824">A824&amp;" "&amp;SUM(IF(A824=FinyearIm,IF(D824&lt;=AustraliaIm,1,0),0))</f>
        <v>2021–22 156</v>
      </c>
      <c r="I824" s="56" t="str">
        <f t="shared" si="49"/>
        <v>REUN</v>
      </c>
      <c r="J824" s="57">
        <f t="shared" si="50"/>
        <v>0</v>
      </c>
      <c r="K824" s="57">
        <f t="shared" si="51"/>
        <v>0.66247597999999996</v>
      </c>
    </row>
    <row r="825" spans="1:11" x14ac:dyDescent="0.2">
      <c r="A825" t="s">
        <v>651</v>
      </c>
      <c r="B825" t="s">
        <v>258</v>
      </c>
      <c r="C825" s="37">
        <v>5166148.0999999996</v>
      </c>
      <c r="D825" s="37">
        <v>209779114.09</v>
      </c>
      <c r="E825" s="40"/>
      <c r="F825" s="56" t="str">
        <f t="shared" si="48"/>
        <v>2021–22 RICO</v>
      </c>
      <c r="G825" s="56" t="str">
        <f t="array" ref="G825">A825&amp;" "&amp;SUM(IF(A825=FinyearIm,IF(C825&lt;=QldIm,1,0),0))</f>
        <v>2021–22 76</v>
      </c>
      <c r="H825" s="56" t="str">
        <f t="array" ref="H825">A825&amp;" "&amp;SUM(IF(A825=FinyearIm,IF(D825&lt;=AustraliaIm,1,0),0))</f>
        <v>2021–22 68</v>
      </c>
      <c r="I825" s="56" t="str">
        <f t="shared" si="49"/>
        <v>RICO</v>
      </c>
      <c r="J825" s="57">
        <f t="shared" si="50"/>
        <v>5.1661481</v>
      </c>
      <c r="K825" s="57">
        <f t="shared" si="51"/>
        <v>209.77911409000001</v>
      </c>
    </row>
    <row r="826" spans="1:11" x14ac:dyDescent="0.2">
      <c r="A826" t="s">
        <v>651</v>
      </c>
      <c r="B826" t="s">
        <v>259</v>
      </c>
      <c r="C826">
        <v>6024073914.0100002</v>
      </c>
      <c r="D826" s="37">
        <v>19320980469.060001</v>
      </c>
      <c r="E826" s="40"/>
      <c r="F826" s="56" t="str">
        <f t="shared" si="48"/>
        <v>2021–22 RKOR</v>
      </c>
      <c r="G826" s="56" t="str">
        <f t="array" ref="G826">A826&amp;" "&amp;SUM(IF(A826=FinyearIm,IF(C826&lt;=QldIm,1,0),0))</f>
        <v>2021–22 3</v>
      </c>
      <c r="H826" s="56" t="str">
        <f t="array" ref="H826">A826&amp;" "&amp;SUM(IF(A826=FinyearIm,IF(D826&lt;=AustraliaIm,1,0),0))</f>
        <v>2021–22 4</v>
      </c>
      <c r="I826" s="56" t="str">
        <f t="shared" si="49"/>
        <v>RKOR</v>
      </c>
      <c r="J826" s="57">
        <f t="shared" si="50"/>
        <v>6024.0739140100004</v>
      </c>
      <c r="K826" s="57">
        <f t="shared" si="51"/>
        <v>19320.980469060003</v>
      </c>
    </row>
    <row r="827" spans="1:11" x14ac:dyDescent="0.2">
      <c r="A827" t="s">
        <v>651</v>
      </c>
      <c r="B827" t="s">
        <v>260</v>
      </c>
      <c r="C827" s="37">
        <v>26452774.609999999</v>
      </c>
      <c r="D827" s="37">
        <v>277679160.70999998</v>
      </c>
      <c r="E827" s="40"/>
      <c r="F827" s="56" t="str">
        <f t="shared" si="48"/>
        <v>2021–22 ROUM</v>
      </c>
      <c r="G827" s="56" t="str">
        <f t="array" ref="G827">A827&amp;" "&amp;SUM(IF(A827=FinyearIm,IF(C827&lt;=QldIm,1,0),0))</f>
        <v>2021–22 61</v>
      </c>
      <c r="H827" s="56" t="str">
        <f t="array" ref="H827">A827&amp;" "&amp;SUM(IF(A827=FinyearIm,IF(D827&lt;=AustraliaIm,1,0),0))</f>
        <v>2021–22 62</v>
      </c>
      <c r="I827" s="56" t="str">
        <f t="shared" si="49"/>
        <v>ROUM</v>
      </c>
      <c r="J827" s="57">
        <f t="shared" si="50"/>
        <v>26.452774609999999</v>
      </c>
      <c r="K827" s="57">
        <f t="shared" si="51"/>
        <v>277.67916070999996</v>
      </c>
    </row>
    <row r="828" spans="1:11" x14ac:dyDescent="0.2">
      <c r="A828" t="s">
        <v>651</v>
      </c>
      <c r="B828" t="s">
        <v>261</v>
      </c>
      <c r="C828" s="37">
        <v>122337628.97</v>
      </c>
      <c r="D828" s="37">
        <v>993512609.16999996</v>
      </c>
      <c r="E828" s="40"/>
      <c r="F828" s="56" t="str">
        <f t="shared" si="48"/>
        <v>2021–22 RUSS</v>
      </c>
      <c r="G828" s="56" t="str">
        <f t="array" ref="G828">A828&amp;" "&amp;SUM(IF(A828=FinyearIm,IF(C828&lt;=QldIm,1,0),0))</f>
        <v>2021–22 42</v>
      </c>
      <c r="H828" s="56" t="str">
        <f t="array" ref="H828">A828&amp;" "&amp;SUM(IF(A828=FinyearIm,IF(D828&lt;=AustraliaIm,1,0),0))</f>
        <v>2021–22 39</v>
      </c>
      <c r="I828" s="56" t="str">
        <f t="shared" si="49"/>
        <v>RUSS</v>
      </c>
      <c r="J828" s="57">
        <f t="shared" si="50"/>
        <v>122.33762897</v>
      </c>
      <c r="K828" s="57">
        <f t="shared" si="51"/>
        <v>993.51260916999991</v>
      </c>
    </row>
    <row r="829" spans="1:11" x14ac:dyDescent="0.2">
      <c r="A829" t="s">
        <v>651</v>
      </c>
      <c r="B829" t="s">
        <v>324</v>
      </c>
      <c r="C829" s="37">
        <v>66346.47</v>
      </c>
      <c r="D829" s="37">
        <v>2157632.25</v>
      </c>
      <c r="E829" s="40"/>
      <c r="F829" s="56" t="str">
        <f t="shared" si="48"/>
        <v>2021–22 RWAN</v>
      </c>
      <c r="G829" s="56" t="str">
        <f t="array" ref="G829">A829&amp;" "&amp;SUM(IF(A829=FinyearIm,IF(C829&lt;=QldIm,1,0),0))</f>
        <v>2021–22 140</v>
      </c>
      <c r="H829" s="56" t="str">
        <f t="array" ref="H829">A829&amp;" "&amp;SUM(IF(A829=FinyearIm,IF(D829&lt;=AustraliaIm,1,0),0))</f>
        <v>2021–22 138</v>
      </c>
      <c r="I829" s="56" t="str">
        <f t="shared" si="49"/>
        <v>RWAN</v>
      </c>
      <c r="J829" s="57">
        <f t="shared" si="50"/>
        <v>6.6346470000000005E-2</v>
      </c>
      <c r="K829" s="57">
        <f t="shared" si="51"/>
        <v>2.1576322499999998</v>
      </c>
    </row>
    <row r="830" spans="1:11" x14ac:dyDescent="0.2">
      <c r="A830" t="s">
        <v>651</v>
      </c>
      <c r="B830" t="s">
        <v>262</v>
      </c>
      <c r="C830" s="37">
        <v>222182189.38</v>
      </c>
      <c r="D830" s="37">
        <v>1281629693.48</v>
      </c>
      <c r="E830" s="40"/>
      <c r="F830" s="56" t="str">
        <f t="shared" si="48"/>
        <v>2021–22 SAFR</v>
      </c>
      <c r="G830" s="56" t="str">
        <f t="array" ref="G830">A830&amp;" "&amp;SUM(IF(A830=FinyearIm,IF(C830&lt;=QldIm,1,0),0))</f>
        <v>2021–22 29</v>
      </c>
      <c r="H830" s="56" t="str">
        <f t="array" ref="H830">A830&amp;" "&amp;SUM(IF(A830=FinyearIm,IF(D830&lt;=AustraliaIm,1,0),0))</f>
        <v>2021–22 35</v>
      </c>
      <c r="I830" s="56" t="str">
        <f t="shared" si="49"/>
        <v>SAFR</v>
      </c>
      <c r="J830" s="57">
        <f t="shared" si="50"/>
        <v>222.18218937999998</v>
      </c>
      <c r="K830" s="57">
        <f t="shared" si="51"/>
        <v>1281.62969348</v>
      </c>
    </row>
    <row r="831" spans="1:11" x14ac:dyDescent="0.2">
      <c r="A831" t="s">
        <v>651</v>
      </c>
      <c r="B831" t="s">
        <v>263</v>
      </c>
      <c r="C831" s="37">
        <v>1416048.49</v>
      </c>
      <c r="D831" s="37">
        <v>13910342.35</v>
      </c>
      <c r="E831" s="40"/>
      <c r="F831" s="56" t="str">
        <f t="shared" si="48"/>
        <v>2021–22 SALV</v>
      </c>
      <c r="G831" s="56" t="str">
        <f t="array" ref="G831">A831&amp;" "&amp;SUM(IF(A831=FinyearIm,IF(C831&lt;=QldIm,1,0),0))</f>
        <v>2021–22 95</v>
      </c>
      <c r="H831" s="56" t="str">
        <f t="array" ref="H831">A831&amp;" "&amp;SUM(IF(A831=FinyearIm,IF(D831&lt;=AustraliaIm,1,0),0))</f>
        <v>2021–22 111</v>
      </c>
      <c r="I831" s="56" t="str">
        <f t="shared" si="49"/>
        <v>SALV</v>
      </c>
      <c r="J831" s="57">
        <f t="shared" si="50"/>
        <v>1.4160484899999999</v>
      </c>
      <c r="K831" s="57">
        <f t="shared" si="51"/>
        <v>13.910342349999999</v>
      </c>
    </row>
    <row r="832" spans="1:11" x14ac:dyDescent="0.2">
      <c r="A832" t="s">
        <v>651</v>
      </c>
      <c r="B832" t="s">
        <v>264</v>
      </c>
      <c r="C832" s="37">
        <v>293760.31</v>
      </c>
      <c r="D832" s="37">
        <v>7412730.79</v>
      </c>
      <c r="E832" s="40"/>
      <c r="F832" s="56" t="str">
        <f t="shared" si="48"/>
        <v>2021–22 SAMO</v>
      </c>
      <c r="G832" s="56" t="str">
        <f t="array" ref="G832">A832&amp;" "&amp;SUM(IF(A832=FinyearIm,IF(C832&lt;=QldIm,1,0),0))</f>
        <v>2021–22 121</v>
      </c>
      <c r="H832" s="56" t="str">
        <f t="array" ref="H832">A832&amp;" "&amp;SUM(IF(A832=FinyearIm,IF(D832&lt;=AustraliaIm,1,0),0))</f>
        <v>2021–22 121</v>
      </c>
      <c r="I832" s="56" t="str">
        <f t="shared" si="49"/>
        <v>SAMO</v>
      </c>
      <c r="J832" s="57">
        <f t="shared" si="50"/>
        <v>0.29376031000000002</v>
      </c>
      <c r="K832" s="57">
        <f t="shared" si="51"/>
        <v>7.4127307900000003</v>
      </c>
    </row>
    <row r="833" spans="1:11" x14ac:dyDescent="0.2">
      <c r="A833" t="s">
        <v>651</v>
      </c>
      <c r="B833" t="s">
        <v>354</v>
      </c>
      <c r="C833" s="37">
        <v>6085.75</v>
      </c>
      <c r="D833" s="37">
        <v>184013.62</v>
      </c>
      <c r="E833" s="40"/>
      <c r="F833" s="56" t="str">
        <f t="shared" si="48"/>
        <v>2021–22 SAOT</v>
      </c>
      <c r="G833" s="56" t="str">
        <f t="array" ref="G833">A833&amp;" "&amp;SUM(IF(A833=FinyearIm,IF(C833&lt;=QldIm,1,0),0))</f>
        <v>2021–22 169</v>
      </c>
      <c r="H833" s="56" t="str">
        <f t="array" ref="H833">A833&amp;" "&amp;SUM(IF(A833=FinyearIm,IF(D833&lt;=AustraliaIm,1,0),0))</f>
        <v>2021–22 181</v>
      </c>
      <c r="I833" s="56" t="str">
        <f t="shared" si="49"/>
        <v>SAOT</v>
      </c>
      <c r="J833" s="57">
        <f t="shared" si="50"/>
        <v>6.08575E-3</v>
      </c>
      <c r="K833" s="57">
        <f t="shared" si="51"/>
        <v>0.18401361999999999</v>
      </c>
    </row>
    <row r="834" spans="1:11" x14ac:dyDescent="0.2">
      <c r="A834" t="s">
        <v>651</v>
      </c>
      <c r="B834" t="s">
        <v>355</v>
      </c>
      <c r="C834" s="37">
        <v>0</v>
      </c>
      <c r="D834" s="37">
        <v>13044.96</v>
      </c>
      <c r="E834" s="40"/>
      <c r="F834" s="56" t="str">
        <f t="shared" ref="F834:F897" si="52">A834&amp;" "&amp;B834</f>
        <v>2021–22 SARA</v>
      </c>
      <c r="G834" s="56" t="str">
        <f t="array" ref="G834">A834&amp;" "&amp;SUM(IF(A834=FinyearIm,IF(C834&lt;=QldIm,1,0),0))</f>
        <v>2021–22 222</v>
      </c>
      <c r="H834" s="56" t="str">
        <f t="array" ref="H834">A834&amp;" "&amp;SUM(IF(A834=FinyearIm,IF(D834&lt;=AustraliaIm,1,0),0))</f>
        <v>2021–22 211</v>
      </c>
      <c r="I834" s="56" t="str">
        <f t="shared" ref="I834:I897" si="53">B834</f>
        <v>SARA</v>
      </c>
      <c r="J834" s="57">
        <f t="shared" ref="J834:J897" si="54">C834/1000000</f>
        <v>0</v>
      </c>
      <c r="K834" s="57">
        <f t="shared" ref="K834:K897" si="55">D834/1000000</f>
        <v>1.304496E-2</v>
      </c>
    </row>
    <row r="835" spans="1:11" x14ac:dyDescent="0.2">
      <c r="A835" t="s">
        <v>651</v>
      </c>
      <c r="B835" t="s">
        <v>265</v>
      </c>
      <c r="C835">
        <v>100649735.45999999</v>
      </c>
      <c r="D835">
        <v>1109764962.0999999</v>
      </c>
      <c r="E835" s="40"/>
      <c r="F835" s="56" t="str">
        <f t="shared" si="52"/>
        <v>2021–22 SAUD</v>
      </c>
      <c r="G835" s="56" t="str">
        <f t="array" ref="G835">A835&amp;" "&amp;SUM(IF(A835=FinyearIm,IF(C835&lt;=QldIm,1,0),0))</f>
        <v>2021–22 45</v>
      </c>
      <c r="H835" s="56" t="str">
        <f t="array" ref="H835">A835&amp;" "&amp;SUM(IF(A835=FinyearIm,IF(D835&lt;=AustraliaIm,1,0),0))</f>
        <v>2021–22 36</v>
      </c>
      <c r="I835" s="56" t="str">
        <f t="shared" si="53"/>
        <v>SAUD</v>
      </c>
      <c r="J835" s="57">
        <f t="shared" si="54"/>
        <v>100.64973545999999</v>
      </c>
      <c r="K835" s="57">
        <f t="shared" si="55"/>
        <v>1109.7649620999998</v>
      </c>
    </row>
    <row r="836" spans="1:11" x14ac:dyDescent="0.2">
      <c r="A836" t="s">
        <v>651</v>
      </c>
      <c r="B836" t="s">
        <v>266</v>
      </c>
      <c r="C836">
        <v>84458.57</v>
      </c>
      <c r="D836">
        <v>287792521.63</v>
      </c>
      <c r="E836" s="40"/>
      <c r="F836" s="56" t="str">
        <f t="shared" si="52"/>
        <v>2021–22 SENE</v>
      </c>
      <c r="G836" s="56" t="str">
        <f t="array" ref="G836">A836&amp;" "&amp;SUM(IF(A836=FinyearIm,IF(C836&lt;=QldIm,1,0),0))</f>
        <v>2021–22 133</v>
      </c>
      <c r="H836" s="56" t="str">
        <f t="array" ref="H836">A836&amp;" "&amp;SUM(IF(A836=FinyearIm,IF(D836&lt;=AustraliaIm,1,0),0))</f>
        <v>2021–22 61</v>
      </c>
      <c r="I836" s="56" t="str">
        <f t="shared" si="53"/>
        <v>SENE</v>
      </c>
      <c r="J836" s="57">
        <f t="shared" si="54"/>
        <v>8.4458570000000011E-2</v>
      </c>
      <c r="K836" s="57">
        <f t="shared" si="55"/>
        <v>287.79252163000001</v>
      </c>
    </row>
    <row r="837" spans="1:11" x14ac:dyDescent="0.2">
      <c r="A837" t="s">
        <v>651</v>
      </c>
      <c r="B837" t="s">
        <v>267</v>
      </c>
      <c r="C837" s="37">
        <v>4550878.6500000004</v>
      </c>
      <c r="D837" s="37">
        <v>65923789.420000002</v>
      </c>
      <c r="E837" s="40"/>
      <c r="F837" s="56" t="str">
        <f t="shared" si="52"/>
        <v>2021–22 SERB</v>
      </c>
      <c r="G837" s="56" t="str">
        <f t="array" ref="G837">A837&amp;" "&amp;SUM(IF(A837=FinyearIm,IF(C837&lt;=QldIm,1,0),0))</f>
        <v>2021–22 79</v>
      </c>
      <c r="H837" s="56" t="str">
        <f t="array" ref="H837">A837&amp;" "&amp;SUM(IF(A837=FinyearIm,IF(D837&lt;=AustraliaIm,1,0),0))</f>
        <v>2021–22 83</v>
      </c>
      <c r="I837" s="56" t="str">
        <f t="shared" si="53"/>
        <v>SERB</v>
      </c>
      <c r="J837" s="57">
        <f t="shared" si="54"/>
        <v>4.5508786500000005</v>
      </c>
      <c r="K837" s="57">
        <f t="shared" si="55"/>
        <v>65.923789420000006</v>
      </c>
    </row>
    <row r="838" spans="1:11" x14ac:dyDescent="0.2">
      <c r="A838" t="s">
        <v>651</v>
      </c>
      <c r="B838" t="s">
        <v>268</v>
      </c>
      <c r="C838" s="37">
        <v>7997.05</v>
      </c>
      <c r="D838" s="37">
        <v>2569623.42</v>
      </c>
      <c r="E838" s="40"/>
      <c r="F838" s="56" t="str">
        <f t="shared" si="52"/>
        <v>2021–22 SEYC</v>
      </c>
      <c r="G838" s="56" t="str">
        <f t="array" ref="G838">A838&amp;" "&amp;SUM(IF(A838=FinyearIm,IF(C838&lt;=QldIm,1,0),0))</f>
        <v>2021–22 166</v>
      </c>
      <c r="H838" s="56" t="str">
        <f t="array" ref="H838">A838&amp;" "&amp;SUM(IF(A838=FinyearIm,IF(D838&lt;=AustraliaIm,1,0),0))</f>
        <v>2021–22 135</v>
      </c>
      <c r="I838" s="56" t="str">
        <f t="shared" si="53"/>
        <v>SEYC</v>
      </c>
      <c r="J838" s="57">
        <f t="shared" si="54"/>
        <v>7.9970500000000003E-3</v>
      </c>
      <c r="K838" s="57">
        <f t="shared" si="55"/>
        <v>2.5696234200000001</v>
      </c>
    </row>
    <row r="839" spans="1:11" x14ac:dyDescent="0.2">
      <c r="A839" t="s">
        <v>651</v>
      </c>
      <c r="B839" t="s">
        <v>270</v>
      </c>
      <c r="C839" s="37">
        <v>1796796849.52</v>
      </c>
      <c r="D839" s="37">
        <v>17733732573.869999</v>
      </c>
      <c r="E839" s="40"/>
      <c r="F839" s="56" t="str">
        <f t="shared" si="52"/>
        <v>2021–22 SING</v>
      </c>
      <c r="G839" s="56" t="str">
        <f t="array" ref="G839">A839&amp;" "&amp;SUM(IF(A839=FinyearIm,IF(C839&lt;=QldIm,1,0),0))</f>
        <v>2021–22 9</v>
      </c>
      <c r="H839" s="56" t="str">
        <f t="array" ref="H839">A839&amp;" "&amp;SUM(IF(A839=FinyearIm,IF(D839&lt;=AustraliaIm,1,0),0))</f>
        <v>2021–22 5</v>
      </c>
      <c r="I839" s="56" t="str">
        <f t="shared" si="53"/>
        <v>SING</v>
      </c>
      <c r="J839" s="57">
        <f t="shared" si="54"/>
        <v>1796.79684952</v>
      </c>
      <c r="K839" s="57">
        <f t="shared" si="55"/>
        <v>17733.732573869998</v>
      </c>
    </row>
    <row r="840" spans="1:11" x14ac:dyDescent="0.2">
      <c r="A840" t="s">
        <v>651</v>
      </c>
      <c r="B840" t="s">
        <v>271</v>
      </c>
      <c r="C840" s="37">
        <v>511665.12</v>
      </c>
      <c r="D840" s="37">
        <v>4011949.06</v>
      </c>
      <c r="E840" s="40"/>
      <c r="F840" s="56" t="str">
        <f t="shared" si="52"/>
        <v>2021–22 SLEO</v>
      </c>
      <c r="G840" s="56" t="str">
        <f t="array" ref="G840">A840&amp;" "&amp;SUM(IF(A840=FinyearIm,IF(C840&lt;=QldIm,1,0),0))</f>
        <v>2021–22 112</v>
      </c>
      <c r="H840" s="56" t="str">
        <f t="array" ref="H840">A840&amp;" "&amp;SUM(IF(A840=FinyearIm,IF(D840&lt;=AustraliaIm,1,0),0))</f>
        <v>2021–22 129</v>
      </c>
      <c r="I840" s="56" t="str">
        <f t="shared" si="53"/>
        <v>SLEO</v>
      </c>
      <c r="J840" s="57">
        <f t="shared" si="54"/>
        <v>0.51166511999999997</v>
      </c>
      <c r="K840" s="57">
        <f t="shared" si="55"/>
        <v>4.0119490600000001</v>
      </c>
    </row>
    <row r="841" spans="1:11" x14ac:dyDescent="0.2">
      <c r="A841" t="s">
        <v>651</v>
      </c>
      <c r="B841" t="s">
        <v>272</v>
      </c>
      <c r="C841" s="37">
        <v>20796214.600000001</v>
      </c>
      <c r="D841" s="37">
        <v>193335739.56999999</v>
      </c>
      <c r="E841" s="40"/>
      <c r="F841" s="56" t="str">
        <f t="shared" si="52"/>
        <v>2021–22 SLOV</v>
      </c>
      <c r="G841" s="56" t="str">
        <f t="array" ref="G841">A841&amp;" "&amp;SUM(IF(A841=FinyearIm,IF(C841&lt;=QldIm,1,0),0))</f>
        <v>2021–22 65</v>
      </c>
      <c r="H841" s="56" t="str">
        <f t="array" ref="H841">A841&amp;" "&amp;SUM(IF(A841=FinyearIm,IF(D841&lt;=AustraliaIm,1,0),0))</f>
        <v>2021–22 69</v>
      </c>
      <c r="I841" s="56" t="str">
        <f t="shared" si="53"/>
        <v>SLOV</v>
      </c>
      <c r="J841" s="57">
        <f t="shared" si="54"/>
        <v>20.796214600000003</v>
      </c>
      <c r="K841" s="57">
        <f t="shared" si="55"/>
        <v>193.33573956999999</v>
      </c>
    </row>
    <row r="842" spans="1:11" x14ac:dyDescent="0.2">
      <c r="A842" t="s">
        <v>651</v>
      </c>
      <c r="B842" t="s">
        <v>273</v>
      </c>
      <c r="C842" s="37">
        <v>16321837.060000001</v>
      </c>
      <c r="D842" s="37">
        <v>19198025.100000001</v>
      </c>
      <c r="E842" s="40"/>
      <c r="F842" s="56" t="str">
        <f t="shared" si="52"/>
        <v>2021–22 SOLO</v>
      </c>
      <c r="G842" s="56" t="str">
        <f t="array" ref="G842">A842&amp;" "&amp;SUM(IF(A842=FinyearIm,IF(C842&lt;=QldIm,1,0),0))</f>
        <v>2021–22 66</v>
      </c>
      <c r="H842" s="56" t="str">
        <f t="array" ref="H842">A842&amp;" "&amp;SUM(IF(A842=FinyearIm,IF(D842&lt;=AustraliaIm,1,0),0))</f>
        <v>2021–22 106</v>
      </c>
      <c r="I842" s="56" t="str">
        <f t="shared" si="53"/>
        <v>SOLO</v>
      </c>
      <c r="J842" s="57">
        <f t="shared" si="54"/>
        <v>16.32183706</v>
      </c>
      <c r="K842" s="57">
        <f t="shared" si="55"/>
        <v>19.198025100000002</v>
      </c>
    </row>
    <row r="843" spans="1:11" x14ac:dyDescent="0.2">
      <c r="A843" t="s">
        <v>651</v>
      </c>
      <c r="B843" t="s">
        <v>274</v>
      </c>
      <c r="C843" s="37">
        <v>3258.88</v>
      </c>
      <c r="D843" s="37">
        <v>51759.22</v>
      </c>
      <c r="E843" s="40"/>
      <c r="F843" s="56" t="str">
        <f t="shared" si="52"/>
        <v>2021–22 SOML</v>
      </c>
      <c r="G843" s="56" t="str">
        <f t="array" ref="G843">A843&amp;" "&amp;SUM(IF(A843=FinyearIm,IF(C843&lt;=QldIm,1,0),0))</f>
        <v>2021–22 176</v>
      </c>
      <c r="H843" s="56" t="str">
        <f t="array" ref="H843">A843&amp;" "&amp;SUM(IF(A843=FinyearIm,IF(D843&lt;=AustraliaIm,1,0),0))</f>
        <v>2021–22 198</v>
      </c>
      <c r="I843" s="56" t="str">
        <f t="shared" si="53"/>
        <v>SOML</v>
      </c>
      <c r="J843" s="57">
        <f t="shared" si="54"/>
        <v>3.25888E-3</v>
      </c>
      <c r="K843" s="57">
        <f t="shared" si="55"/>
        <v>5.1759220000000002E-2</v>
      </c>
    </row>
    <row r="844" spans="1:11" x14ac:dyDescent="0.2">
      <c r="A844" t="s">
        <v>651</v>
      </c>
      <c r="B844" t="s">
        <v>275</v>
      </c>
      <c r="C844" s="37">
        <v>342713320.47000003</v>
      </c>
      <c r="D844" s="37">
        <v>2584946764.26999</v>
      </c>
      <c r="E844" s="40"/>
      <c r="F844" s="56" t="str">
        <f t="shared" si="52"/>
        <v>2021–22 SPAI</v>
      </c>
      <c r="G844" s="56" t="str">
        <f t="array" ref="G844">A844&amp;" "&amp;SUM(IF(A844=FinyearIm,IF(C844&lt;=QldIm,1,0),0))</f>
        <v>2021–22 23</v>
      </c>
      <c r="H844" s="56" t="str">
        <f t="array" ref="H844">A844&amp;" "&amp;SUM(IF(A844=FinyearIm,IF(D844&lt;=AustraliaIm,1,0),0))</f>
        <v>2021–22 24</v>
      </c>
      <c r="I844" s="56" t="str">
        <f t="shared" si="53"/>
        <v>SPAI</v>
      </c>
      <c r="J844" s="57">
        <f t="shared" si="54"/>
        <v>342.71332047000004</v>
      </c>
      <c r="K844" s="57">
        <f t="shared" si="55"/>
        <v>2584.9467642699901</v>
      </c>
    </row>
    <row r="845" spans="1:11" x14ac:dyDescent="0.2">
      <c r="A845" t="s">
        <v>651</v>
      </c>
      <c r="B845" t="s">
        <v>276</v>
      </c>
      <c r="C845" s="37">
        <v>32679885.890000001</v>
      </c>
      <c r="D845" s="37">
        <v>351016955.73000002</v>
      </c>
      <c r="E845" s="40"/>
      <c r="F845" s="56" t="str">
        <f t="shared" si="52"/>
        <v>2021–22 SRIL</v>
      </c>
      <c r="G845" s="56" t="str">
        <f t="array" ref="G845">A845&amp;" "&amp;SUM(IF(A845=FinyearIm,IF(C845&lt;=QldIm,1,0),0))</f>
        <v>2021–22 57</v>
      </c>
      <c r="H845" s="56" t="str">
        <f t="array" ref="H845">A845&amp;" "&amp;SUM(IF(A845=FinyearIm,IF(D845&lt;=AustraliaIm,1,0),0))</f>
        <v>2021–22 59</v>
      </c>
      <c r="I845" s="56" t="str">
        <f t="shared" si="53"/>
        <v>SRIL</v>
      </c>
      <c r="J845" s="57">
        <f t="shared" si="54"/>
        <v>32.679885890000001</v>
      </c>
      <c r="K845" s="57">
        <f t="shared" si="55"/>
        <v>351.01695573000001</v>
      </c>
    </row>
    <row r="846" spans="1:11" x14ac:dyDescent="0.2">
      <c r="A846" t="s">
        <v>651</v>
      </c>
      <c r="B846" t="s">
        <v>277</v>
      </c>
      <c r="C846" s="37">
        <v>23565.29</v>
      </c>
      <c r="D846" s="37">
        <v>618731.22</v>
      </c>
      <c r="E846" s="40"/>
      <c r="F846" s="56" t="str">
        <f t="shared" si="52"/>
        <v>2021–22 SRNM</v>
      </c>
      <c r="G846" s="56" t="str">
        <f t="array" ref="G846">A846&amp;" "&amp;SUM(IF(A846=FinyearIm,IF(C846&lt;=QldIm,1,0),0))</f>
        <v>2021–22 155</v>
      </c>
      <c r="H846" s="56" t="str">
        <f t="array" ref="H846">A846&amp;" "&amp;SUM(IF(A846=FinyearIm,IF(D846&lt;=AustraliaIm,1,0),0))</f>
        <v>2021–22 158</v>
      </c>
      <c r="I846" s="56" t="str">
        <f t="shared" si="53"/>
        <v>SRNM</v>
      </c>
      <c r="J846" s="57">
        <f t="shared" si="54"/>
        <v>2.3565289999999999E-2</v>
      </c>
      <c r="K846" s="57">
        <f t="shared" si="55"/>
        <v>0.61873122000000003</v>
      </c>
    </row>
    <row r="847" spans="1:11" x14ac:dyDescent="0.2">
      <c r="A847" t="s">
        <v>651</v>
      </c>
      <c r="B847" t="s">
        <v>325</v>
      </c>
      <c r="C847" s="37">
        <v>5540.04</v>
      </c>
      <c r="D847" s="37">
        <v>24251.46</v>
      </c>
      <c r="E847" s="40"/>
      <c r="F847" s="56" t="str">
        <f t="shared" si="52"/>
        <v>2021–22 SSUD</v>
      </c>
      <c r="G847" s="56" t="str">
        <f t="array" ref="G847">A847&amp;" "&amp;SUM(IF(A847=FinyearIm,IF(C847&lt;=QldIm,1,0),0))</f>
        <v>2021–22 171</v>
      </c>
      <c r="H847" s="56" t="str">
        <f t="array" ref="H847">A847&amp;" "&amp;SUM(IF(A847=FinyearIm,IF(D847&lt;=AustraliaIm,1,0),0))</f>
        <v>2021–22 203</v>
      </c>
      <c r="I847" s="56" t="str">
        <f t="shared" si="53"/>
        <v>SSUD</v>
      </c>
      <c r="J847" s="57">
        <f t="shared" si="54"/>
        <v>5.5400399999999995E-3</v>
      </c>
      <c r="K847" s="57">
        <f t="shared" si="55"/>
        <v>2.4251459999999999E-2</v>
      </c>
    </row>
    <row r="848" spans="1:11" x14ac:dyDescent="0.2">
      <c r="A848" t="s">
        <v>651</v>
      </c>
      <c r="B848" t="s">
        <v>278</v>
      </c>
      <c r="C848" s="37">
        <v>72091.509999999995</v>
      </c>
      <c r="D848" s="37">
        <v>204050.74</v>
      </c>
      <c r="E848" s="40"/>
      <c r="F848" s="56" t="str">
        <f t="shared" si="52"/>
        <v>2021–22 STCN</v>
      </c>
      <c r="G848" s="56" t="str">
        <f t="array" ref="G848">A848&amp;" "&amp;SUM(IF(A848=FinyearIm,IF(C848&lt;=QldIm,1,0),0))</f>
        <v>2021–22 137</v>
      </c>
      <c r="H848" s="56" t="str">
        <f t="array" ref="H848">A848&amp;" "&amp;SUM(IF(A848=FinyearIm,IF(D848&lt;=AustraliaIm,1,0),0))</f>
        <v>2021–22 178</v>
      </c>
      <c r="I848" s="56" t="str">
        <f t="shared" si="53"/>
        <v>STCN</v>
      </c>
      <c r="J848" s="57">
        <f t="shared" si="54"/>
        <v>7.2091509999999998E-2</v>
      </c>
      <c r="K848" s="57">
        <f t="shared" si="55"/>
        <v>0.20405073999999998</v>
      </c>
    </row>
    <row r="849" spans="1:11" x14ac:dyDescent="0.2">
      <c r="A849" t="s">
        <v>651</v>
      </c>
      <c r="B849" t="s">
        <v>279</v>
      </c>
      <c r="C849" s="37">
        <v>0</v>
      </c>
      <c r="D849" s="37">
        <v>744910.44</v>
      </c>
      <c r="E849" s="40"/>
      <c r="F849" s="56" t="str">
        <f t="shared" si="52"/>
        <v>2021–22 STHE</v>
      </c>
      <c r="G849" s="56" t="str">
        <f t="array" ref="G849">A849&amp;" "&amp;SUM(IF(A849=FinyearIm,IF(C849&lt;=QldIm,1,0),0))</f>
        <v>2021–22 222</v>
      </c>
      <c r="H849" s="56" t="str">
        <f t="array" ref="H849">A849&amp;" "&amp;SUM(IF(A849=FinyearIm,IF(D849&lt;=AustraliaIm,1,0),0))</f>
        <v>2021–22 155</v>
      </c>
      <c r="I849" s="56" t="str">
        <f t="shared" si="53"/>
        <v>STHE</v>
      </c>
      <c r="J849" s="57">
        <f t="shared" si="54"/>
        <v>0</v>
      </c>
      <c r="K849" s="57">
        <f t="shared" si="55"/>
        <v>0.74491043999999995</v>
      </c>
    </row>
    <row r="850" spans="1:11" x14ac:dyDescent="0.2">
      <c r="A850" t="s">
        <v>651</v>
      </c>
      <c r="B850" t="s">
        <v>280</v>
      </c>
      <c r="C850" s="37">
        <v>0</v>
      </c>
      <c r="D850" s="37">
        <v>28609.96</v>
      </c>
      <c r="E850" s="43"/>
      <c r="F850" s="56" t="str">
        <f t="shared" si="52"/>
        <v>2021–22 STLU</v>
      </c>
      <c r="G850" s="56" t="str">
        <f t="array" ref="G850">A850&amp;" "&amp;SUM(IF(A850=FinyearIm,IF(C850&lt;=QldIm,1,0),0))</f>
        <v>2021–22 222</v>
      </c>
      <c r="H850" s="56" t="str">
        <f t="array" ref="H850">A850&amp;" "&amp;SUM(IF(A850=FinyearIm,IF(D850&lt;=AustraliaIm,1,0),0))</f>
        <v>2021–22 201</v>
      </c>
      <c r="I850" s="56" t="str">
        <f t="shared" si="53"/>
        <v>STLU</v>
      </c>
      <c r="J850" s="57">
        <f t="shared" si="54"/>
        <v>0</v>
      </c>
      <c r="K850" s="57">
        <f t="shared" si="55"/>
        <v>2.860996E-2</v>
      </c>
    </row>
    <row r="851" spans="1:11" x14ac:dyDescent="0.2">
      <c r="A851" t="s">
        <v>651</v>
      </c>
      <c r="B851" t="s">
        <v>336</v>
      </c>
      <c r="C851" s="37">
        <v>0</v>
      </c>
      <c r="D851" s="37">
        <v>8176.88</v>
      </c>
      <c r="E851" s="56"/>
      <c r="F851" s="56" t="str">
        <f t="shared" si="52"/>
        <v>2021–22 STVI</v>
      </c>
      <c r="G851" s="56" t="str">
        <f t="array" ref="G851">A851&amp;" "&amp;SUM(IF(A851=FinyearIm,IF(C851&lt;=QldIm,1,0),0))</f>
        <v>2021–22 222</v>
      </c>
      <c r="H851" s="56" t="str">
        <f t="array" ref="H851">A851&amp;" "&amp;SUM(IF(A851=FinyearIm,IF(D851&lt;=AustraliaIm,1,0),0))</f>
        <v>2021–22 216</v>
      </c>
      <c r="I851" s="56" t="str">
        <f t="shared" si="53"/>
        <v>STVI</v>
      </c>
      <c r="J851" s="57">
        <f t="shared" si="54"/>
        <v>0</v>
      </c>
      <c r="K851" s="57">
        <f t="shared" si="55"/>
        <v>8.176880000000001E-3</v>
      </c>
    </row>
    <row r="852" spans="1:11" x14ac:dyDescent="0.2">
      <c r="A852" t="s">
        <v>651</v>
      </c>
      <c r="B852" t="s">
        <v>281</v>
      </c>
      <c r="C852" s="37">
        <v>0</v>
      </c>
      <c r="D852" s="37">
        <v>130174.1</v>
      </c>
      <c r="E852" s="56"/>
      <c r="F852" s="56" t="str">
        <f t="shared" si="52"/>
        <v>2021–22 SUDN</v>
      </c>
      <c r="G852" s="56" t="str">
        <f t="array" ref="G852">A852&amp;" "&amp;SUM(IF(A852=FinyearIm,IF(C852&lt;=QldIm,1,0),0))</f>
        <v>2021–22 222</v>
      </c>
      <c r="H852" s="56" t="str">
        <f t="array" ref="H852">A852&amp;" "&amp;SUM(IF(A852=FinyearIm,IF(D852&lt;=AustraliaIm,1,0),0))</f>
        <v>2021–22 187</v>
      </c>
      <c r="I852" s="56" t="str">
        <f t="shared" si="53"/>
        <v>SUDN</v>
      </c>
      <c r="J852" s="57">
        <f t="shared" si="54"/>
        <v>0</v>
      </c>
      <c r="K852" s="57">
        <f t="shared" si="55"/>
        <v>0.13017410000000001</v>
      </c>
    </row>
    <row r="853" spans="1:11" x14ac:dyDescent="0.2">
      <c r="A853" t="s">
        <v>651</v>
      </c>
      <c r="B853" t="s">
        <v>282</v>
      </c>
      <c r="C853" s="37">
        <v>75989637.370000005</v>
      </c>
      <c r="D853" s="37">
        <v>515431838.88</v>
      </c>
      <c r="E853" s="56"/>
      <c r="F853" s="56" t="str">
        <f t="shared" si="52"/>
        <v>2021–22 SVAK</v>
      </c>
      <c r="G853" s="56" t="str">
        <f t="array" ref="G853">A853&amp;" "&amp;SUM(IF(A853=FinyearIm,IF(C853&lt;=QldIm,1,0),0))</f>
        <v>2021–22 48</v>
      </c>
      <c r="H853" s="56" t="str">
        <f t="array" ref="H853">A853&amp;" "&amp;SUM(IF(A853=FinyearIm,IF(D853&lt;=AustraliaIm,1,0),0))</f>
        <v>2021–22 51</v>
      </c>
      <c r="I853" s="56" t="str">
        <f t="shared" si="53"/>
        <v>SVAK</v>
      </c>
      <c r="J853" s="57">
        <f t="shared" si="54"/>
        <v>75.989637370000011</v>
      </c>
      <c r="K853" s="57">
        <f t="shared" si="55"/>
        <v>515.43183887999999</v>
      </c>
    </row>
    <row r="854" spans="1:11" x14ac:dyDescent="0.2">
      <c r="A854" t="s">
        <v>651</v>
      </c>
      <c r="B854" t="s">
        <v>283</v>
      </c>
      <c r="C854" s="37">
        <v>481268435.87999898</v>
      </c>
      <c r="D854" s="37">
        <v>2378860752.8699999</v>
      </c>
      <c r="E854" s="56"/>
      <c r="F854" s="56" t="str">
        <f t="shared" si="52"/>
        <v>2021–22 SWED</v>
      </c>
      <c r="G854" s="56" t="str">
        <f t="array" ref="G854">A854&amp;" "&amp;SUM(IF(A854=FinyearIm,IF(C854&lt;=QldIm,1,0),0))</f>
        <v>2021–22 19</v>
      </c>
      <c r="H854" s="56" t="str">
        <f t="array" ref="H854">A854&amp;" "&amp;SUM(IF(A854=FinyearIm,IF(D854&lt;=AustraliaIm,1,0),0))</f>
        <v>2021–22 25</v>
      </c>
      <c r="I854" s="56" t="str">
        <f t="shared" si="53"/>
        <v>SWED</v>
      </c>
      <c r="J854" s="57">
        <f t="shared" si="54"/>
        <v>481.268435879999</v>
      </c>
      <c r="K854" s="57">
        <f t="shared" si="55"/>
        <v>2378.8607528699999</v>
      </c>
    </row>
    <row r="855" spans="1:11" x14ac:dyDescent="0.2">
      <c r="A855" t="s">
        <v>651</v>
      </c>
      <c r="B855" t="s">
        <v>284</v>
      </c>
      <c r="C855">
        <v>146393474.59999999</v>
      </c>
      <c r="D855">
        <v>3694586672.0700102</v>
      </c>
      <c r="E855" s="43"/>
      <c r="F855" s="56" t="str">
        <f t="shared" si="52"/>
        <v>2021–22 SWIT</v>
      </c>
      <c r="G855" s="56" t="str">
        <f t="array" ref="G855">A855&amp;" "&amp;SUM(IF(A855=FinyearIm,IF(C855&lt;=QldIm,1,0),0))</f>
        <v>2021–22 39</v>
      </c>
      <c r="H855" s="56" t="str">
        <f t="array" ref="H855">A855&amp;" "&amp;SUM(IF(A855=FinyearIm,IF(D855&lt;=AustraliaIm,1,0),0))</f>
        <v>2021–22 19</v>
      </c>
      <c r="I855" s="56" t="str">
        <f t="shared" si="53"/>
        <v>SWIT</v>
      </c>
      <c r="J855" s="57">
        <f t="shared" si="54"/>
        <v>146.39347459999999</v>
      </c>
      <c r="K855" s="57">
        <f t="shared" si="55"/>
        <v>3694.5866720700101</v>
      </c>
    </row>
    <row r="856" spans="1:11" x14ac:dyDescent="0.2">
      <c r="A856" t="s">
        <v>651</v>
      </c>
      <c r="B856" t="s">
        <v>285</v>
      </c>
      <c r="C856" s="37">
        <v>83369.91</v>
      </c>
      <c r="D856" s="37">
        <v>534274.04</v>
      </c>
      <c r="E856" s="56"/>
      <c r="F856" s="56" t="str">
        <f t="shared" si="52"/>
        <v>2021–22 SWZI</v>
      </c>
      <c r="G856" s="56" t="str">
        <f t="array" ref="G856">A856&amp;" "&amp;SUM(IF(A856=FinyearIm,IF(C856&lt;=QldIm,1,0),0))</f>
        <v>2021–22 134</v>
      </c>
      <c r="H856" s="56" t="str">
        <f t="array" ref="H856">A856&amp;" "&amp;SUM(IF(A856=FinyearIm,IF(D856&lt;=AustraliaIm,1,0),0))</f>
        <v>2021–22 163</v>
      </c>
      <c r="I856" s="56" t="str">
        <f t="shared" si="53"/>
        <v>SWZI</v>
      </c>
      <c r="J856" s="57">
        <f t="shared" si="54"/>
        <v>8.3369910000000005E-2</v>
      </c>
      <c r="K856" s="57">
        <f t="shared" si="55"/>
        <v>0.53427404000000001</v>
      </c>
    </row>
    <row r="857" spans="1:11" x14ac:dyDescent="0.2">
      <c r="A857" t="s">
        <v>651</v>
      </c>
      <c r="B857" t="s">
        <v>286</v>
      </c>
      <c r="C857" s="37">
        <v>4901.29</v>
      </c>
      <c r="D857" s="37">
        <v>1544393.33</v>
      </c>
      <c r="E857" s="56"/>
      <c r="F857" s="56" t="str">
        <f t="shared" si="52"/>
        <v>2021–22 SYRI</v>
      </c>
      <c r="G857" s="56" t="str">
        <f t="array" ref="G857">A857&amp;" "&amp;SUM(IF(A857=FinyearIm,IF(C857&lt;=QldIm,1,0),0))</f>
        <v>2021–22 173</v>
      </c>
      <c r="H857" s="56" t="str">
        <f t="array" ref="H857">A857&amp;" "&amp;SUM(IF(A857=FinyearIm,IF(D857&lt;=AustraliaIm,1,0),0))</f>
        <v>2021–22 146</v>
      </c>
      <c r="I857" s="56" t="str">
        <f t="shared" si="53"/>
        <v>SYRI</v>
      </c>
      <c r="J857" s="57">
        <f t="shared" si="54"/>
        <v>4.90129E-3</v>
      </c>
      <c r="K857" s="57">
        <f t="shared" si="55"/>
        <v>1.5443933300000001</v>
      </c>
    </row>
    <row r="858" spans="1:11" x14ac:dyDescent="0.2">
      <c r="A858" t="s">
        <v>651</v>
      </c>
      <c r="B858" t="s">
        <v>287</v>
      </c>
      <c r="C858" s="37">
        <v>1580110532.8499899</v>
      </c>
      <c r="D858" s="37">
        <v>9081171701.4899998</v>
      </c>
      <c r="E858" s="56"/>
      <c r="F858" s="56" t="str">
        <f t="shared" si="52"/>
        <v>2021–22 TAIW</v>
      </c>
      <c r="G858" s="56" t="str">
        <f t="array" ref="G858">A858&amp;" "&amp;SUM(IF(A858=FinyearIm,IF(C858&lt;=QldIm,1,0),0))</f>
        <v>2021–22 10</v>
      </c>
      <c r="H858" s="56" t="str">
        <f t="array" ref="H858">A858&amp;" "&amp;SUM(IF(A858=FinyearIm,IF(D858&lt;=AustraliaIm,1,0),0))</f>
        <v>2021–22 10</v>
      </c>
      <c r="I858" s="56" t="str">
        <f t="shared" si="53"/>
        <v>TAIW</v>
      </c>
      <c r="J858" s="57">
        <f t="shared" si="54"/>
        <v>1580.1105328499898</v>
      </c>
      <c r="K858" s="57">
        <f t="shared" si="55"/>
        <v>9081.1717014900005</v>
      </c>
    </row>
    <row r="859" spans="1:11" x14ac:dyDescent="0.2">
      <c r="A859" t="s">
        <v>651</v>
      </c>
      <c r="B859" t="s">
        <v>326</v>
      </c>
      <c r="C859" s="37">
        <v>0</v>
      </c>
      <c r="D859" s="37">
        <v>11751.95</v>
      </c>
      <c r="E859" s="56"/>
      <c r="F859" s="56" t="str">
        <f t="shared" si="52"/>
        <v>2021–22 TAJI</v>
      </c>
      <c r="G859" s="56" t="str">
        <f t="array" ref="G859">A859&amp;" "&amp;SUM(IF(A859=FinyearIm,IF(C859&lt;=QldIm,1,0),0))</f>
        <v>2021–22 222</v>
      </c>
      <c r="H859" s="56" t="str">
        <f t="array" ref="H859">A859&amp;" "&amp;SUM(IF(A859=FinyearIm,IF(D859&lt;=AustraliaIm,1,0),0))</f>
        <v>2021–22 213</v>
      </c>
      <c r="I859" s="56" t="str">
        <f t="shared" si="53"/>
        <v>TAJI</v>
      </c>
      <c r="J859" s="57">
        <f t="shared" si="54"/>
        <v>0</v>
      </c>
      <c r="K859" s="57">
        <f t="shared" si="55"/>
        <v>1.1751950000000001E-2</v>
      </c>
    </row>
    <row r="860" spans="1:11" x14ac:dyDescent="0.2">
      <c r="A860" t="s">
        <v>651</v>
      </c>
      <c r="B860" t="s">
        <v>288</v>
      </c>
      <c r="C860" s="37">
        <v>599993.39</v>
      </c>
      <c r="D860" s="37">
        <v>11231612.369999999</v>
      </c>
      <c r="E860" s="56"/>
      <c r="F860" s="56" t="str">
        <f t="shared" si="52"/>
        <v>2021–22 TANZ</v>
      </c>
      <c r="G860" s="56" t="str">
        <f t="array" ref="G860">A860&amp;" "&amp;SUM(IF(A860=FinyearIm,IF(C860&lt;=QldIm,1,0),0))</f>
        <v>2021–22 109</v>
      </c>
      <c r="H860" s="56" t="str">
        <f t="array" ref="H860">A860&amp;" "&amp;SUM(IF(A860=FinyearIm,IF(D860&lt;=AustraliaIm,1,0),0))</f>
        <v>2021–22 115</v>
      </c>
      <c r="I860" s="56" t="str">
        <f t="shared" si="53"/>
        <v>TANZ</v>
      </c>
      <c r="J860" s="57">
        <f t="shared" si="54"/>
        <v>0.59999338999999996</v>
      </c>
      <c r="K860" s="57">
        <f t="shared" si="55"/>
        <v>11.231612369999999</v>
      </c>
    </row>
    <row r="861" spans="1:11" x14ac:dyDescent="0.2">
      <c r="A861" t="s">
        <v>651</v>
      </c>
      <c r="B861" t="s">
        <v>289</v>
      </c>
      <c r="C861" s="37">
        <v>3382767709.3399901</v>
      </c>
      <c r="D861" s="37">
        <v>15651215577.02</v>
      </c>
      <c r="E861" s="56"/>
      <c r="F861" s="56" t="str">
        <f t="shared" si="52"/>
        <v>2021–22 THAI</v>
      </c>
      <c r="G861" s="56" t="str">
        <f t="array" ref="G861">A861&amp;" "&amp;SUM(IF(A861=FinyearIm,IF(C861&lt;=QldIm,1,0),0))</f>
        <v>2021–22 6</v>
      </c>
      <c r="H861" s="56" t="str">
        <f t="array" ref="H861">A861&amp;" "&amp;SUM(IF(A861=FinyearIm,IF(D861&lt;=AustraliaIm,1,0),0))</f>
        <v>2021–22 6</v>
      </c>
      <c r="I861" s="56" t="str">
        <f t="shared" si="53"/>
        <v>THAI</v>
      </c>
      <c r="J861" s="57">
        <f t="shared" si="54"/>
        <v>3382.7677093399902</v>
      </c>
      <c r="K861" s="57">
        <f t="shared" si="55"/>
        <v>15651.215577020001</v>
      </c>
    </row>
    <row r="862" spans="1:11" x14ac:dyDescent="0.2">
      <c r="A862" t="s">
        <v>651</v>
      </c>
      <c r="B862" t="s">
        <v>290</v>
      </c>
      <c r="C862" s="37">
        <v>822502.63</v>
      </c>
      <c r="D862" s="37">
        <v>2142896.83</v>
      </c>
      <c r="E862" s="56"/>
      <c r="F862" s="56" t="str">
        <f t="shared" si="52"/>
        <v>2021–22 TNGA</v>
      </c>
      <c r="G862" s="56" t="str">
        <f t="array" ref="G862">A862&amp;" "&amp;SUM(IF(A862=FinyearIm,IF(C862&lt;=QldIm,1,0),0))</f>
        <v>2021–22 105</v>
      </c>
      <c r="H862" s="56" t="str">
        <f t="array" ref="H862">A862&amp;" "&amp;SUM(IF(A862=FinyearIm,IF(D862&lt;=AustraliaIm,1,0),0))</f>
        <v>2021–22 139</v>
      </c>
      <c r="I862" s="56" t="str">
        <f t="shared" si="53"/>
        <v>TNGA</v>
      </c>
      <c r="J862" s="57">
        <f t="shared" si="54"/>
        <v>0.82250263000000001</v>
      </c>
      <c r="K862" s="57">
        <f t="shared" si="55"/>
        <v>2.1428968300000002</v>
      </c>
    </row>
    <row r="863" spans="1:11" x14ac:dyDescent="0.2">
      <c r="A863" t="s">
        <v>651</v>
      </c>
      <c r="B863" t="s">
        <v>291</v>
      </c>
      <c r="C863" s="37">
        <v>0</v>
      </c>
      <c r="D863" s="37">
        <v>24823940.73</v>
      </c>
      <c r="E863" s="56"/>
      <c r="F863" s="56" t="str">
        <f t="shared" si="52"/>
        <v>2021–22 TOGO</v>
      </c>
      <c r="G863" s="56" t="str">
        <f t="array" ref="G863">A863&amp;" "&amp;SUM(IF(A863=FinyearIm,IF(C863&lt;=QldIm,1,0),0))</f>
        <v>2021–22 222</v>
      </c>
      <c r="H863" s="56" t="str">
        <f t="array" ref="H863">A863&amp;" "&amp;SUM(IF(A863=FinyearIm,IF(D863&lt;=AustraliaIm,1,0),0))</f>
        <v>2021–22 101</v>
      </c>
      <c r="I863" s="56" t="str">
        <f t="shared" si="53"/>
        <v>TOGO</v>
      </c>
      <c r="J863" s="57">
        <f t="shared" si="54"/>
        <v>0</v>
      </c>
      <c r="K863" s="57">
        <f t="shared" si="55"/>
        <v>24.82394073</v>
      </c>
    </row>
    <row r="864" spans="1:11" x14ac:dyDescent="0.2">
      <c r="A864" t="s">
        <v>651</v>
      </c>
      <c r="B864" t="s">
        <v>327</v>
      </c>
      <c r="C864" s="37">
        <v>0</v>
      </c>
      <c r="D864" s="37">
        <v>212966.32</v>
      </c>
      <c r="E864" s="56"/>
      <c r="F864" s="56" t="str">
        <f t="shared" si="52"/>
        <v>2021–22 TRCA</v>
      </c>
      <c r="G864" s="56" t="str">
        <f t="array" ref="G864">A864&amp;" "&amp;SUM(IF(A864=FinyearIm,IF(C864&lt;=QldIm,1,0),0))</f>
        <v>2021–22 222</v>
      </c>
      <c r="H864" s="56" t="str">
        <f t="array" ref="H864">A864&amp;" "&amp;SUM(IF(A864=FinyearIm,IF(D864&lt;=AustraliaIm,1,0),0))</f>
        <v>2021–22 176</v>
      </c>
      <c r="I864" s="56" t="str">
        <f t="shared" si="53"/>
        <v>TRCA</v>
      </c>
      <c r="J864" s="57">
        <f t="shared" si="54"/>
        <v>0</v>
      </c>
      <c r="K864" s="57">
        <f t="shared" si="55"/>
        <v>0.21296632000000001</v>
      </c>
    </row>
    <row r="865" spans="1:11" x14ac:dyDescent="0.2">
      <c r="A865" t="s">
        <v>651</v>
      </c>
      <c r="B865" t="s">
        <v>292</v>
      </c>
      <c r="C865" s="37">
        <v>1126035.8899999999</v>
      </c>
      <c r="D865" s="37">
        <v>38854418.869999997</v>
      </c>
      <c r="E865" s="56"/>
      <c r="F865" s="56" t="str">
        <f t="shared" si="52"/>
        <v>2021–22 TRIN</v>
      </c>
      <c r="G865" s="56" t="str">
        <f t="array" ref="G865">A865&amp;" "&amp;SUM(IF(A865=FinyearIm,IF(C865&lt;=QldIm,1,0),0))</f>
        <v>2021–22 101</v>
      </c>
      <c r="H865" s="56" t="str">
        <f t="array" ref="H865">A865&amp;" "&amp;SUM(IF(A865=FinyearIm,IF(D865&lt;=AustraliaIm,1,0),0))</f>
        <v>2021–22 92</v>
      </c>
      <c r="I865" s="56" t="str">
        <f t="shared" si="53"/>
        <v>TRIN</v>
      </c>
      <c r="J865" s="57">
        <f t="shared" si="54"/>
        <v>1.1260358899999998</v>
      </c>
      <c r="K865" s="57">
        <f t="shared" si="55"/>
        <v>38.854418869999996</v>
      </c>
    </row>
    <row r="866" spans="1:11" x14ac:dyDescent="0.2">
      <c r="A866" t="s">
        <v>651</v>
      </c>
      <c r="B866" t="s">
        <v>293</v>
      </c>
      <c r="C866" s="37">
        <v>6380747.7199999997</v>
      </c>
      <c r="D866" s="37">
        <v>64433128.770000003</v>
      </c>
      <c r="E866" s="56"/>
      <c r="F866" s="56" t="str">
        <f t="shared" si="52"/>
        <v>2021–22 TUNI</v>
      </c>
      <c r="G866" s="56" t="str">
        <f t="array" ref="G866">A866&amp;" "&amp;SUM(IF(A866=FinyearIm,IF(C866&lt;=QldIm,1,0),0))</f>
        <v>2021–22 72</v>
      </c>
      <c r="H866" s="56" t="str">
        <f t="array" ref="H866">A866&amp;" "&amp;SUM(IF(A866=FinyearIm,IF(D866&lt;=AustraliaIm,1,0),0))</f>
        <v>2021–22 84</v>
      </c>
      <c r="I866" s="56" t="str">
        <f t="shared" si="53"/>
        <v>TUNI</v>
      </c>
      <c r="J866" s="57">
        <f t="shared" si="54"/>
        <v>6.3807477199999996</v>
      </c>
      <c r="K866" s="57">
        <f t="shared" si="55"/>
        <v>64.43312877000001</v>
      </c>
    </row>
    <row r="867" spans="1:11" x14ac:dyDescent="0.2">
      <c r="A867" t="s">
        <v>651</v>
      </c>
      <c r="B867" t="s">
        <v>294</v>
      </c>
      <c r="C867" s="37">
        <v>199914822.81999999</v>
      </c>
      <c r="D867" s="37">
        <v>1356727368.76</v>
      </c>
      <c r="E867" s="56"/>
      <c r="F867" s="56" t="str">
        <f t="shared" si="52"/>
        <v>2021–22 TURK</v>
      </c>
      <c r="G867" s="56" t="str">
        <f t="array" ref="G867">A867&amp;" "&amp;SUM(IF(A867=FinyearIm,IF(C867&lt;=QldIm,1,0),0))</f>
        <v>2021–22 32</v>
      </c>
      <c r="H867" s="56" t="str">
        <f t="array" ref="H867">A867&amp;" "&amp;SUM(IF(A867=FinyearIm,IF(D867&lt;=AustraliaIm,1,0),0))</f>
        <v>2021–22 33</v>
      </c>
      <c r="I867" s="56" t="str">
        <f t="shared" si="53"/>
        <v>TURK</v>
      </c>
      <c r="J867" s="57">
        <f t="shared" si="54"/>
        <v>199.91482281999998</v>
      </c>
      <c r="K867" s="57">
        <f t="shared" si="55"/>
        <v>1356.72736876</v>
      </c>
    </row>
    <row r="868" spans="1:11" x14ac:dyDescent="0.2">
      <c r="A868" t="s">
        <v>651</v>
      </c>
      <c r="B868" t="s">
        <v>295</v>
      </c>
      <c r="C868" s="37">
        <v>0</v>
      </c>
      <c r="D868" s="37">
        <v>6143.09</v>
      </c>
      <c r="E868" s="56"/>
      <c r="F868" s="56" t="str">
        <f t="shared" si="52"/>
        <v>2021–22 TURS</v>
      </c>
      <c r="G868" s="56" t="str">
        <f t="array" ref="G868">A868&amp;" "&amp;SUM(IF(A868=FinyearIm,IF(C868&lt;=QldIm,1,0),0))</f>
        <v>2021–22 222</v>
      </c>
      <c r="H868" s="56" t="str">
        <f t="array" ref="H868">A868&amp;" "&amp;SUM(IF(A868=FinyearIm,IF(D868&lt;=AustraliaIm,1,0),0))</f>
        <v>2021–22 218</v>
      </c>
      <c r="I868" s="56" t="str">
        <f t="shared" si="53"/>
        <v>TURS</v>
      </c>
      <c r="J868" s="57">
        <f t="shared" si="54"/>
        <v>0</v>
      </c>
      <c r="K868" s="57">
        <f t="shared" si="55"/>
        <v>6.1430900000000004E-3</v>
      </c>
    </row>
    <row r="869" spans="1:11" x14ac:dyDescent="0.2">
      <c r="A869" t="s">
        <v>651</v>
      </c>
      <c r="B869" t="s">
        <v>296</v>
      </c>
      <c r="C869">
        <v>21659.64</v>
      </c>
      <c r="D869" s="37">
        <v>221769.09</v>
      </c>
      <c r="E869" s="56"/>
      <c r="F869" s="56" t="str">
        <f t="shared" si="52"/>
        <v>2021–22 TUVA</v>
      </c>
      <c r="G869" s="56" t="str">
        <f t="array" ref="G869">A869&amp;" "&amp;SUM(IF(A869=FinyearIm,IF(C869&lt;=QldIm,1,0),0))</f>
        <v>2021–22 156</v>
      </c>
      <c r="H869" s="56" t="str">
        <f t="array" ref="H869">A869&amp;" "&amp;SUM(IF(A869=FinyearIm,IF(D869&lt;=AustraliaIm,1,0),0))</f>
        <v>2021–22 174</v>
      </c>
      <c r="I869" s="56" t="str">
        <f t="shared" si="53"/>
        <v>TUVA</v>
      </c>
      <c r="J869" s="57">
        <f t="shared" si="54"/>
        <v>2.1659640000000001E-2</v>
      </c>
      <c r="K869" s="57">
        <f t="shared" si="55"/>
        <v>0.22176909</v>
      </c>
    </row>
    <row r="870" spans="1:11" x14ac:dyDescent="0.2">
      <c r="A870" t="s">
        <v>651</v>
      </c>
      <c r="B870" t="s">
        <v>297</v>
      </c>
      <c r="C870" s="37">
        <v>163898716.25</v>
      </c>
      <c r="D870" s="37">
        <v>1571776390.97</v>
      </c>
      <c r="E870" s="56"/>
      <c r="F870" s="56" t="str">
        <f t="shared" si="52"/>
        <v>2021–22 UAEM</v>
      </c>
      <c r="G870" s="56" t="str">
        <f t="array" ref="G870">A870&amp;" "&amp;SUM(IF(A870=FinyearIm,IF(C870&lt;=QldIm,1,0),0))</f>
        <v>2021–22 37</v>
      </c>
      <c r="H870" s="56" t="str">
        <f t="array" ref="H870">A870&amp;" "&amp;SUM(IF(A870=FinyearIm,IF(D870&lt;=AustraliaIm,1,0),0))</f>
        <v>2021–22 31</v>
      </c>
      <c r="I870" s="56" t="str">
        <f t="shared" si="53"/>
        <v>UAEM</v>
      </c>
      <c r="J870" s="57">
        <f t="shared" si="54"/>
        <v>163.89871625000001</v>
      </c>
      <c r="K870" s="57">
        <f t="shared" si="55"/>
        <v>1571.77639097</v>
      </c>
    </row>
    <row r="871" spans="1:11" x14ac:dyDescent="0.2">
      <c r="A871" t="s">
        <v>651</v>
      </c>
      <c r="B871" t="s">
        <v>298</v>
      </c>
      <c r="C871">
        <v>1727368.87</v>
      </c>
      <c r="D871" s="37">
        <v>7595893.0700000003</v>
      </c>
      <c r="E871" s="56"/>
      <c r="F871" s="56" t="str">
        <f t="shared" si="52"/>
        <v>2021–22 UGAN</v>
      </c>
      <c r="G871" s="56" t="str">
        <f t="array" ref="G871">A871&amp;" "&amp;SUM(IF(A871=FinyearIm,IF(C871&lt;=QldIm,1,0),0))</f>
        <v>2021–22 88</v>
      </c>
      <c r="H871" s="56" t="str">
        <f t="array" ref="H871">A871&amp;" "&amp;SUM(IF(A871=FinyearIm,IF(D871&lt;=AustraliaIm,1,0),0))</f>
        <v>2021–22 120</v>
      </c>
      <c r="I871" s="56" t="str">
        <f t="shared" si="53"/>
        <v>UGAN</v>
      </c>
      <c r="J871" s="57">
        <f t="shared" si="54"/>
        <v>1.7273688700000001</v>
      </c>
      <c r="K871" s="57">
        <f t="shared" si="55"/>
        <v>7.5958930700000007</v>
      </c>
    </row>
    <row r="872" spans="1:11" x14ac:dyDescent="0.2">
      <c r="A872" t="s">
        <v>651</v>
      </c>
      <c r="B872" t="s">
        <v>299</v>
      </c>
      <c r="C872">
        <v>703470163.44000196</v>
      </c>
      <c r="D872" s="37">
        <v>6926682363.7600002</v>
      </c>
      <c r="E872" s="56"/>
      <c r="F872" s="56" t="str">
        <f t="shared" si="52"/>
        <v>2021–22 UK</v>
      </c>
      <c r="G872" s="56" t="str">
        <f t="array" ref="G872">A872&amp;" "&amp;SUM(IF(A872=FinyearIm,IF(C872&lt;=QldIm,1,0),0))</f>
        <v>2021–22 18</v>
      </c>
      <c r="H872" s="56" t="str">
        <f t="array" ref="H872">A872&amp;" "&amp;SUM(IF(A872=FinyearIm,IF(D872&lt;=AustraliaIm,1,0),0))</f>
        <v>2021–22 13</v>
      </c>
      <c r="I872" s="56" t="str">
        <f t="shared" si="53"/>
        <v>UK</v>
      </c>
      <c r="J872" s="57">
        <f t="shared" si="54"/>
        <v>703.47016344000201</v>
      </c>
      <c r="K872" s="57">
        <f t="shared" si="55"/>
        <v>6926.68236376</v>
      </c>
    </row>
    <row r="873" spans="1:11" x14ac:dyDescent="0.2">
      <c r="A873" t="s">
        <v>651</v>
      </c>
      <c r="B873" t="s">
        <v>300</v>
      </c>
      <c r="C873">
        <v>7762674.0700000003</v>
      </c>
      <c r="D873" s="37">
        <v>121490813.67</v>
      </c>
      <c r="E873" s="56"/>
      <c r="F873" s="56" t="str">
        <f t="shared" si="52"/>
        <v>2021–22 UKRA</v>
      </c>
      <c r="G873" s="56" t="str">
        <f t="array" ref="G873">A873&amp;" "&amp;SUM(IF(A873=FinyearIm,IF(C873&lt;=QldIm,1,0),0))</f>
        <v>2021–22 70</v>
      </c>
      <c r="H873" s="56" t="str">
        <f t="array" ref="H873">A873&amp;" "&amp;SUM(IF(A873=FinyearIm,IF(D873&lt;=AustraliaIm,1,0),0))</f>
        <v>2021–22 77</v>
      </c>
      <c r="I873" s="56" t="str">
        <f t="shared" si="53"/>
        <v>UKRA</v>
      </c>
      <c r="J873" s="57">
        <f t="shared" si="54"/>
        <v>7.7626740700000001</v>
      </c>
      <c r="K873" s="57">
        <f t="shared" si="55"/>
        <v>121.49081367000001</v>
      </c>
    </row>
    <row r="874" spans="1:11" x14ac:dyDescent="0.2">
      <c r="A874" t="s">
        <v>651</v>
      </c>
      <c r="B874" t="s">
        <v>301</v>
      </c>
      <c r="C874" s="37">
        <v>251649.66</v>
      </c>
      <c r="D874" s="37">
        <v>11051259.710000001</v>
      </c>
      <c r="E874" s="56"/>
      <c r="F874" s="56" t="str">
        <f t="shared" si="52"/>
        <v>2021–22 URUG</v>
      </c>
      <c r="G874" s="56" t="str">
        <f t="array" ref="G874">A874&amp;" "&amp;SUM(IF(A874=FinyearIm,IF(C874&lt;=QldIm,1,0),0))</f>
        <v>2021–22 124</v>
      </c>
      <c r="H874" s="56" t="str">
        <f t="array" ref="H874">A874&amp;" "&amp;SUM(IF(A874=FinyearIm,IF(D874&lt;=AustraliaIm,1,0),0))</f>
        <v>2021–22 116</v>
      </c>
      <c r="I874" s="56" t="str">
        <f t="shared" si="53"/>
        <v>URUG</v>
      </c>
      <c r="J874" s="57">
        <f t="shared" si="54"/>
        <v>0.25164966</v>
      </c>
      <c r="K874" s="57">
        <f t="shared" si="55"/>
        <v>11.05125971</v>
      </c>
    </row>
    <row r="875" spans="1:11" x14ac:dyDescent="0.2">
      <c r="A875" t="s">
        <v>651</v>
      </c>
      <c r="B875" t="s">
        <v>302</v>
      </c>
      <c r="C875" s="37">
        <v>6391059830.9200602</v>
      </c>
      <c r="D875" s="37">
        <v>37509352534.870102</v>
      </c>
      <c r="E875" s="56"/>
      <c r="F875" s="56" t="str">
        <f t="shared" si="52"/>
        <v>2021–22 USA</v>
      </c>
      <c r="G875" s="56" t="str">
        <f t="array" ref="G875">A875&amp;" "&amp;SUM(IF(A875=FinyearIm,IF(C875&lt;=QldIm,1,0),0))</f>
        <v>2021–22 2</v>
      </c>
      <c r="H875" s="56" t="str">
        <f t="array" ref="H875">A875&amp;" "&amp;SUM(IF(A875=FinyearIm,IF(D875&lt;=AustraliaIm,1,0),0))</f>
        <v>2021–22 2</v>
      </c>
      <c r="I875" s="56" t="str">
        <f t="shared" si="53"/>
        <v>USA</v>
      </c>
      <c r="J875" s="57">
        <f t="shared" si="54"/>
        <v>6391.0598309200604</v>
      </c>
      <c r="K875" s="57">
        <f t="shared" si="55"/>
        <v>37509.3525348701</v>
      </c>
    </row>
    <row r="876" spans="1:11" x14ac:dyDescent="0.2">
      <c r="A876" t="s">
        <v>651</v>
      </c>
      <c r="B876" t="s">
        <v>318</v>
      </c>
      <c r="C876" s="37">
        <v>0</v>
      </c>
      <c r="D876" s="37">
        <v>332879.05</v>
      </c>
      <c r="E876" s="56"/>
      <c r="F876" s="56" t="str">
        <f t="shared" si="52"/>
        <v>2021–22 USOI</v>
      </c>
      <c r="G876" s="56" t="str">
        <f t="array" ref="G876">A876&amp;" "&amp;SUM(IF(A876=FinyearIm,IF(C876&lt;=QldIm,1,0),0))</f>
        <v>2021–22 222</v>
      </c>
      <c r="H876" s="56" t="str">
        <f t="array" ref="H876">A876&amp;" "&amp;SUM(IF(A876=FinyearIm,IF(D876&lt;=AustraliaIm,1,0),0))</f>
        <v>2021–22 169</v>
      </c>
      <c r="I876" s="56" t="str">
        <f t="shared" si="53"/>
        <v>USOI</v>
      </c>
      <c r="J876" s="57">
        <f t="shared" si="54"/>
        <v>0</v>
      </c>
      <c r="K876" s="57">
        <f t="shared" si="55"/>
        <v>0.33287905000000001</v>
      </c>
    </row>
    <row r="877" spans="1:11" x14ac:dyDescent="0.2">
      <c r="A877" t="s">
        <v>651</v>
      </c>
      <c r="B877" t="s">
        <v>329</v>
      </c>
      <c r="C877" s="37">
        <v>69802.98</v>
      </c>
      <c r="D877" s="37">
        <v>1123064.57</v>
      </c>
      <c r="E877" s="56"/>
      <c r="F877" s="56" t="str">
        <f t="shared" si="52"/>
        <v>2021–22 UZBK</v>
      </c>
      <c r="G877" s="56" t="str">
        <f t="array" ref="G877">A877&amp;" "&amp;SUM(IF(A877=FinyearIm,IF(C877&lt;=QldIm,1,0),0))</f>
        <v>2021–22 139</v>
      </c>
      <c r="H877" s="56" t="str">
        <f t="array" ref="H877">A877&amp;" "&amp;SUM(IF(A877=FinyearIm,IF(D877&lt;=AustraliaIm,1,0),0))</f>
        <v>2021–22 149</v>
      </c>
      <c r="I877" s="56" t="str">
        <f t="shared" si="53"/>
        <v>UZBK</v>
      </c>
      <c r="J877" s="57">
        <f t="shared" si="54"/>
        <v>6.9802980000000001E-2</v>
      </c>
      <c r="K877" s="57">
        <f t="shared" si="55"/>
        <v>1.1230645700000002</v>
      </c>
    </row>
    <row r="878" spans="1:11" x14ac:dyDescent="0.2">
      <c r="A878" t="s">
        <v>651</v>
      </c>
      <c r="B878" t="s">
        <v>303</v>
      </c>
      <c r="C878">
        <v>1978362.81</v>
      </c>
      <c r="D878" s="37">
        <v>2677383.6800000002</v>
      </c>
      <c r="E878" s="56"/>
      <c r="F878" s="56" t="str">
        <f t="shared" si="52"/>
        <v>2021–22 VANU</v>
      </c>
      <c r="G878" s="56" t="str">
        <f t="array" ref="G878">A878&amp;" "&amp;SUM(IF(A878=FinyearIm,IF(C878&lt;=QldIm,1,0),0))</f>
        <v>2021–22 87</v>
      </c>
      <c r="H878" s="56" t="str">
        <f t="array" ref="H878">A878&amp;" "&amp;SUM(IF(A878=FinyearIm,IF(D878&lt;=AustraliaIm,1,0),0))</f>
        <v>2021–22 134</v>
      </c>
      <c r="I878" s="56" t="str">
        <f t="shared" si="53"/>
        <v>VANU</v>
      </c>
      <c r="J878" s="57">
        <f t="shared" si="54"/>
        <v>1.9783628100000001</v>
      </c>
      <c r="K878" s="57">
        <f t="shared" si="55"/>
        <v>2.6773836800000002</v>
      </c>
    </row>
    <row r="879" spans="1:11" x14ac:dyDescent="0.2">
      <c r="A879" t="s">
        <v>651</v>
      </c>
      <c r="B879" t="s">
        <v>304</v>
      </c>
      <c r="C879" s="37">
        <v>51951.68</v>
      </c>
      <c r="D879" s="37">
        <v>1902453.5</v>
      </c>
      <c r="E879" s="56"/>
      <c r="F879" s="56" t="str">
        <f t="shared" si="52"/>
        <v>2021–22 VENZ</v>
      </c>
      <c r="G879" s="56" t="str">
        <f t="array" ref="G879">A879&amp;" "&amp;SUM(IF(A879=FinyearIm,IF(C879&lt;=QldIm,1,0),0))</f>
        <v>2021–22 143</v>
      </c>
      <c r="H879" s="56" t="str">
        <f t="array" ref="H879">A879&amp;" "&amp;SUM(IF(A879=FinyearIm,IF(D879&lt;=AustraliaIm,1,0),0))</f>
        <v>2021–22 142</v>
      </c>
      <c r="I879" s="56" t="str">
        <f t="shared" si="53"/>
        <v>VENZ</v>
      </c>
      <c r="J879" s="57">
        <f t="shared" si="54"/>
        <v>5.195168E-2</v>
      </c>
      <c r="K879" s="57">
        <f t="shared" si="55"/>
        <v>1.9024535</v>
      </c>
    </row>
    <row r="880" spans="1:11" x14ac:dyDescent="0.2">
      <c r="A880" t="s">
        <v>651</v>
      </c>
      <c r="B880" t="s">
        <v>305</v>
      </c>
      <c r="C880">
        <v>1247971140.4400001</v>
      </c>
      <c r="D880" s="37">
        <v>7972511630.46</v>
      </c>
      <c r="E880" s="56"/>
      <c r="F880" s="56" t="str">
        <f t="shared" si="52"/>
        <v>2021–22 VIET</v>
      </c>
      <c r="G880" s="56" t="str">
        <f t="array" ref="G880">A880&amp;" "&amp;SUM(IF(A880=FinyearIm,IF(C880&lt;=QldIm,1,0),0))</f>
        <v>2021–22 11</v>
      </c>
      <c r="H880" s="56" t="str">
        <f t="array" ref="H880">A880&amp;" "&amp;SUM(IF(A880=FinyearIm,IF(D880&lt;=AustraliaIm,1,0),0))</f>
        <v>2021–22 12</v>
      </c>
      <c r="I880" s="56" t="str">
        <f t="shared" si="53"/>
        <v>VIET</v>
      </c>
      <c r="J880" s="57">
        <f t="shared" si="54"/>
        <v>1247.97114044</v>
      </c>
      <c r="K880" s="57">
        <f t="shared" si="55"/>
        <v>7972.5116304599997</v>
      </c>
    </row>
    <row r="881" spans="1:11" x14ac:dyDescent="0.2">
      <c r="A881" t="s">
        <v>651</v>
      </c>
      <c r="B881" t="s">
        <v>330</v>
      </c>
      <c r="C881" s="37">
        <v>46936.61</v>
      </c>
      <c r="D881" s="37">
        <v>561977.28</v>
      </c>
      <c r="E881" s="56"/>
      <c r="F881" s="56" t="str">
        <f t="shared" si="52"/>
        <v>2021–22 VIRG</v>
      </c>
      <c r="G881" s="56" t="str">
        <f t="array" ref="G881">A881&amp;" "&amp;SUM(IF(A881=FinyearIm,IF(C881&lt;=QldIm,1,0),0))</f>
        <v>2021–22 146</v>
      </c>
      <c r="H881" s="56" t="str">
        <f t="array" ref="H881">A881&amp;" "&amp;SUM(IF(A881=FinyearIm,IF(D881&lt;=AustraliaIm,1,0),0))</f>
        <v>2021–22 160</v>
      </c>
      <c r="I881" s="56" t="str">
        <f t="shared" si="53"/>
        <v>VIRG</v>
      </c>
      <c r="J881" s="57">
        <f t="shared" si="54"/>
        <v>4.6936610000000004E-2</v>
      </c>
      <c r="K881" s="57">
        <f t="shared" si="55"/>
        <v>0.56197728000000002</v>
      </c>
    </row>
    <row r="882" spans="1:11" x14ac:dyDescent="0.2">
      <c r="A882" t="s">
        <v>651</v>
      </c>
      <c r="B882" t="s">
        <v>307</v>
      </c>
      <c r="C882" s="37">
        <v>1285802.21</v>
      </c>
      <c r="D882" s="37">
        <v>3522969.55</v>
      </c>
      <c r="E882" s="56"/>
      <c r="F882" s="56" t="str">
        <f t="shared" si="52"/>
        <v>2021–22 WSAM</v>
      </c>
      <c r="G882" s="56" t="str">
        <f t="array" ref="G882">A882&amp;" "&amp;SUM(IF(A882=FinyearIm,IF(C882&lt;=QldIm,1,0),0))</f>
        <v>2021–22 97</v>
      </c>
      <c r="H882" s="56" t="str">
        <f t="array" ref="H882">A882&amp;" "&amp;SUM(IF(A882=FinyearIm,IF(D882&lt;=AustraliaIm,1,0),0))</f>
        <v>2021–22 131</v>
      </c>
      <c r="I882" s="56" t="str">
        <f t="shared" si="53"/>
        <v>WSAM</v>
      </c>
      <c r="J882" s="57">
        <f t="shared" si="54"/>
        <v>1.2858022099999999</v>
      </c>
      <c r="K882" s="57">
        <f t="shared" si="55"/>
        <v>3.52296955</v>
      </c>
    </row>
    <row r="883" spans="1:11" x14ac:dyDescent="0.2">
      <c r="A883" t="s">
        <v>651</v>
      </c>
      <c r="B883" t="s">
        <v>308</v>
      </c>
      <c r="C883" s="37">
        <v>16204.15</v>
      </c>
      <c r="D883" s="37">
        <v>156736.6</v>
      </c>
      <c r="E883" s="56"/>
      <c r="F883" s="56" t="str">
        <f t="shared" si="52"/>
        <v>2021–22 YEMN</v>
      </c>
      <c r="G883" s="56" t="str">
        <f t="array" ref="G883">A883&amp;" "&amp;SUM(IF(A883=FinyearIm,IF(C883&lt;=QldIm,1,0),0))</f>
        <v>2021–22 161</v>
      </c>
      <c r="H883" s="56" t="str">
        <f t="array" ref="H883">A883&amp;" "&amp;SUM(IF(A883=FinyearIm,IF(D883&lt;=AustraliaIm,1,0),0))</f>
        <v>2021–22 183</v>
      </c>
      <c r="I883" s="56" t="str">
        <f t="shared" si="53"/>
        <v>YEMN</v>
      </c>
      <c r="J883" s="57">
        <f t="shared" si="54"/>
        <v>1.620415E-2</v>
      </c>
      <c r="K883" s="57">
        <f t="shared" si="55"/>
        <v>0.1567366</v>
      </c>
    </row>
    <row r="884" spans="1:11" x14ac:dyDescent="0.2">
      <c r="A884" t="s">
        <v>651</v>
      </c>
      <c r="B884" t="s">
        <v>309</v>
      </c>
      <c r="C884">
        <v>2167.65</v>
      </c>
      <c r="D884" s="37">
        <v>70510.259999999995</v>
      </c>
      <c r="E884" s="56"/>
      <c r="F884" s="56" t="str">
        <f t="shared" si="52"/>
        <v>2021–22 ZAIR</v>
      </c>
      <c r="G884" s="56" t="str">
        <f t="array" ref="G884">A884&amp;" "&amp;SUM(IF(A884=FinyearIm,IF(C884&lt;=QldIm,1,0),0))</f>
        <v>2021–22 181</v>
      </c>
      <c r="H884" s="56" t="str">
        <f t="array" ref="H884">A884&amp;" "&amp;SUM(IF(A884=FinyearIm,IF(D884&lt;=AustraliaIm,1,0),0))</f>
        <v>2021–22 193</v>
      </c>
      <c r="I884" s="56" t="str">
        <f t="shared" si="53"/>
        <v>ZAIR</v>
      </c>
      <c r="J884" s="57">
        <f t="shared" si="54"/>
        <v>2.1676500000000001E-3</v>
      </c>
      <c r="K884" s="57">
        <f t="shared" si="55"/>
        <v>7.0510259999999991E-2</v>
      </c>
    </row>
    <row r="885" spans="1:11" x14ac:dyDescent="0.2">
      <c r="A885" t="s">
        <v>651</v>
      </c>
      <c r="B885" t="s">
        <v>310</v>
      </c>
      <c r="C885">
        <v>28162.5</v>
      </c>
      <c r="D885" s="37">
        <v>499617.56</v>
      </c>
      <c r="E885" s="56"/>
      <c r="F885" s="56" t="str">
        <f t="shared" si="52"/>
        <v>2021–22 ZIMB</v>
      </c>
      <c r="G885" s="56" t="str">
        <f t="array" ref="G885">A885&amp;" "&amp;SUM(IF(A885=FinyearIm,IF(C885&lt;=QldIm,1,0),0))</f>
        <v>2021–22 151</v>
      </c>
      <c r="H885" s="56" t="str">
        <f t="array" ref="H885">A885&amp;" "&amp;SUM(IF(A885=FinyearIm,IF(D885&lt;=AustraliaIm,1,0),0))</f>
        <v>2021–22 165</v>
      </c>
      <c r="I885" s="56" t="str">
        <f t="shared" si="53"/>
        <v>ZIMB</v>
      </c>
      <c r="J885" s="57">
        <f t="shared" si="54"/>
        <v>2.81625E-2</v>
      </c>
      <c r="K885" s="57">
        <f t="shared" si="55"/>
        <v>0.49961756000000002</v>
      </c>
    </row>
    <row r="886" spans="1:11" x14ac:dyDescent="0.2">
      <c r="A886" t="s">
        <v>651</v>
      </c>
      <c r="B886" t="s">
        <v>311</v>
      </c>
      <c r="C886">
        <v>8532.2000000000007</v>
      </c>
      <c r="D886" s="37">
        <v>1418289.7</v>
      </c>
      <c r="E886" s="56"/>
      <c r="F886" s="56" t="str">
        <f t="shared" si="52"/>
        <v>2021–22 ZMBA</v>
      </c>
      <c r="G886" s="56" t="str">
        <f t="array" ref="G886">A886&amp;" "&amp;SUM(IF(A886=FinyearIm,IF(C886&lt;=QldIm,1,0),0))</f>
        <v>2021–22 164</v>
      </c>
      <c r="H886" s="56" t="str">
        <f t="array" ref="H886">A886&amp;" "&amp;SUM(IF(A886=FinyearIm,IF(D886&lt;=AustraliaIm,1,0),0))</f>
        <v>2021–22 147</v>
      </c>
      <c r="I886" s="56" t="str">
        <f t="shared" si="53"/>
        <v>ZMBA</v>
      </c>
      <c r="J886" s="57">
        <f t="shared" si="54"/>
        <v>8.5322000000000002E-3</v>
      </c>
      <c r="K886" s="57">
        <f t="shared" si="55"/>
        <v>1.4182896999999999</v>
      </c>
    </row>
    <row r="887" spans="1:11" x14ac:dyDescent="0.2">
      <c r="A887" t="s">
        <v>651</v>
      </c>
      <c r="B887" t="s">
        <v>148</v>
      </c>
      <c r="C887" s="37">
        <v>0</v>
      </c>
      <c r="D887" s="37">
        <v>17984.57</v>
      </c>
      <c r="E887" s="56"/>
      <c r="F887" s="56" t="str">
        <f t="shared" si="52"/>
        <v>2021–22 CHAD</v>
      </c>
      <c r="G887" s="56" t="str">
        <f t="array" ref="G887">A887&amp;" "&amp;SUM(IF(A887=FinyearIm,IF(C887&lt;=QldIm,1,0),0))</f>
        <v>2021–22 222</v>
      </c>
      <c r="H887" s="56" t="str">
        <f t="array" ref="H887">A887&amp;" "&amp;SUM(IF(A887=FinyearIm,IF(D887&lt;=AustraliaIm,1,0),0))</f>
        <v>2021–22 206</v>
      </c>
      <c r="I887" s="56" t="str">
        <f t="shared" si="53"/>
        <v>CHAD</v>
      </c>
      <c r="J887" s="57">
        <f t="shared" si="54"/>
        <v>0</v>
      </c>
      <c r="K887" s="57">
        <f t="shared" si="55"/>
        <v>1.7984569999999998E-2</v>
      </c>
    </row>
    <row r="888" spans="1:11" x14ac:dyDescent="0.2">
      <c r="A888" t="s">
        <v>651</v>
      </c>
      <c r="B888" t="s">
        <v>306</v>
      </c>
      <c r="C888" s="37">
        <v>16545.07</v>
      </c>
      <c r="D888" s="37">
        <v>16545.07</v>
      </c>
      <c r="E888" s="56"/>
      <c r="F888" s="56" t="str">
        <f t="shared" si="52"/>
        <v>2021–22 WALL</v>
      </c>
      <c r="G888" s="56" t="str">
        <f t="array" ref="G888">A888&amp;" "&amp;SUM(IF(A888=FinyearIm,IF(C888&lt;=QldIm,1,0),0))</f>
        <v>2021–22 160</v>
      </c>
      <c r="H888" s="56" t="str">
        <f t="array" ref="H888">A888&amp;" "&amp;SUM(IF(A888=FinyearIm,IF(D888&lt;=AustraliaIm,1,0),0))</f>
        <v>2021–22 207</v>
      </c>
      <c r="I888" s="56" t="str">
        <f t="shared" si="53"/>
        <v>WALL</v>
      </c>
      <c r="J888" s="57">
        <f t="shared" si="54"/>
        <v>1.6545069999999999E-2</v>
      </c>
      <c r="K888" s="57">
        <f t="shared" si="55"/>
        <v>1.6545069999999999E-2</v>
      </c>
    </row>
    <row r="889" spans="1:11" x14ac:dyDescent="0.2">
      <c r="A889" t="s">
        <v>651</v>
      </c>
      <c r="B889" t="s">
        <v>350</v>
      </c>
      <c r="C889">
        <v>0</v>
      </c>
      <c r="D889" s="37">
        <v>6932.87</v>
      </c>
      <c r="E889" s="56"/>
      <c r="F889" s="56" t="str">
        <f t="shared" si="52"/>
        <v>2021–22 GNDA</v>
      </c>
      <c r="G889" s="56" t="str">
        <f t="array" ref="G889">A889&amp;" "&amp;SUM(IF(A889=FinyearIm,IF(C889&lt;=QldIm,1,0),0))</f>
        <v>2021–22 222</v>
      </c>
      <c r="H889" s="56" t="str">
        <f t="array" ref="H889">A889&amp;" "&amp;SUM(IF(A889=FinyearIm,IF(D889&lt;=AustraliaIm,1,0),0))</f>
        <v>2021–22 217</v>
      </c>
      <c r="I889" s="56" t="str">
        <f t="shared" si="53"/>
        <v>GNDA</v>
      </c>
      <c r="J889" s="57">
        <f t="shared" si="54"/>
        <v>0</v>
      </c>
      <c r="K889" s="57">
        <f t="shared" si="55"/>
        <v>6.9328699999999998E-3</v>
      </c>
    </row>
    <row r="890" spans="1:11" x14ac:dyDescent="0.2">
      <c r="A890" t="s">
        <v>651</v>
      </c>
      <c r="B890" t="s">
        <v>323</v>
      </c>
      <c r="C890" s="37">
        <v>0</v>
      </c>
      <c r="D890" s="37">
        <v>5640373429.71</v>
      </c>
      <c r="E890" s="56"/>
      <c r="F890" s="56" t="str">
        <f t="shared" si="52"/>
        <v>2021–22 NCD</v>
      </c>
      <c r="G890" s="56" t="str">
        <f t="array" ref="G890">A890&amp;" "&amp;SUM(IF(A890=FinyearIm,IF(C890&lt;=QldIm,1,0),0))</f>
        <v>2021–22 222</v>
      </c>
      <c r="H890" s="56" t="str">
        <f t="array" ref="H890">A890&amp;" "&amp;SUM(IF(A890=FinyearIm,IF(D890&lt;=AustraliaIm,1,0),0))</f>
        <v>2021–22 16</v>
      </c>
      <c r="I890" s="56" t="str">
        <f t="shared" si="53"/>
        <v>NCD</v>
      </c>
      <c r="J890" s="57">
        <f t="shared" si="54"/>
        <v>0</v>
      </c>
      <c r="K890" s="57">
        <f t="shared" si="55"/>
        <v>5640.37342971</v>
      </c>
    </row>
    <row r="891" spans="1:11" x14ac:dyDescent="0.2">
      <c r="A891" t="s">
        <v>660</v>
      </c>
      <c r="B891" t="s">
        <v>118</v>
      </c>
      <c r="C891" s="37">
        <v>92141.25</v>
      </c>
      <c r="D891" s="37">
        <v>1195443.94</v>
      </c>
      <c r="E891" s="56"/>
      <c r="F891" s="56" t="str">
        <f t="shared" si="52"/>
        <v>2022–23 AFGH</v>
      </c>
      <c r="G891" s="56" t="str">
        <f t="array" ref="G891">A891&amp;" "&amp;SUM(IF(A891=FinyearIm,IF(C891&lt;=QldIm,1,0),0))</f>
        <v>2022–23 137</v>
      </c>
      <c r="H891" s="56" t="str">
        <f t="array" ref="H891">A891&amp;" "&amp;SUM(IF(A891=FinyearIm,IF(D891&lt;=AustraliaIm,1,0),0))</f>
        <v>2022–23 151</v>
      </c>
      <c r="I891" s="56" t="str">
        <f t="shared" si="53"/>
        <v>AFGH</v>
      </c>
      <c r="J891" s="57">
        <f t="shared" si="54"/>
        <v>9.2141249999999994E-2</v>
      </c>
      <c r="K891" s="57">
        <f t="shared" si="55"/>
        <v>1.1954439399999999</v>
      </c>
    </row>
    <row r="892" spans="1:11" x14ac:dyDescent="0.2">
      <c r="A892" t="s">
        <v>660</v>
      </c>
      <c r="B892" t="s">
        <v>119</v>
      </c>
      <c r="C892" s="37">
        <v>5133.6000000000004</v>
      </c>
      <c r="D892" s="37">
        <v>14763686.550000001</v>
      </c>
      <c r="E892" s="56"/>
      <c r="F892" s="56" t="str">
        <f t="shared" si="52"/>
        <v>2022–23 AGUA</v>
      </c>
      <c r="G892" s="56" t="str">
        <f t="array" ref="G892">A892&amp;" "&amp;SUM(IF(A892=FinyearIm,IF(C892&lt;=QldIm,1,0),0))</f>
        <v>2022–23 174</v>
      </c>
      <c r="H892" s="56" t="str">
        <f t="array" ref="H892">A892&amp;" "&amp;SUM(IF(A892=FinyearIm,IF(D892&lt;=AustraliaIm,1,0),0))</f>
        <v>2022–23 115</v>
      </c>
      <c r="I892" s="56" t="str">
        <f t="shared" si="53"/>
        <v>AGUA</v>
      </c>
      <c r="J892" s="57">
        <f t="shared" si="54"/>
        <v>5.1336000000000003E-3</v>
      </c>
      <c r="K892" s="57">
        <f t="shared" si="55"/>
        <v>14.763686550000001</v>
      </c>
    </row>
    <row r="893" spans="1:11" x14ac:dyDescent="0.2">
      <c r="A893" t="s">
        <v>660</v>
      </c>
      <c r="B893" t="s">
        <v>120</v>
      </c>
      <c r="C893" s="37">
        <v>394548.25</v>
      </c>
      <c r="D893" s="37">
        <v>6444376.5199999996</v>
      </c>
      <c r="E893" s="56"/>
      <c r="F893" s="56" t="str">
        <f t="shared" si="52"/>
        <v>2022–23 ALBA</v>
      </c>
      <c r="G893" s="56" t="str">
        <f t="array" ref="G893">A893&amp;" "&amp;SUM(IF(A893=FinyearIm,IF(C893&lt;=QldIm,1,0),0))</f>
        <v>2022–23 118</v>
      </c>
      <c r="H893" s="56" t="str">
        <f t="array" ref="H893">A893&amp;" "&amp;SUM(IF(A893=FinyearIm,IF(D893&lt;=AustraliaIm,1,0),0))</f>
        <v>2022–23 126</v>
      </c>
      <c r="I893" s="56" t="str">
        <f t="shared" si="53"/>
        <v>ALBA</v>
      </c>
      <c r="J893" s="57">
        <f t="shared" si="54"/>
        <v>0.39454824999999999</v>
      </c>
      <c r="K893" s="57">
        <f t="shared" si="55"/>
        <v>6.4443765199999996</v>
      </c>
    </row>
    <row r="894" spans="1:11" x14ac:dyDescent="0.2">
      <c r="A894" t="s">
        <v>660</v>
      </c>
      <c r="B894" t="s">
        <v>121</v>
      </c>
      <c r="C894" s="37">
        <v>315472636.63999999</v>
      </c>
      <c r="D894" s="37">
        <v>315640742.52999997</v>
      </c>
      <c r="E894" s="56"/>
      <c r="F894" s="56" t="str">
        <f t="shared" si="52"/>
        <v>2022–23 ALGR</v>
      </c>
      <c r="G894" s="56" t="str">
        <f t="array" ref="G894">A894&amp;" "&amp;SUM(IF(A894=FinyearIm,IF(C894&lt;=QldIm,1,0),0))</f>
        <v>2022–23 29</v>
      </c>
      <c r="H894" s="56" t="str">
        <f t="array" ref="H894">A894&amp;" "&amp;SUM(IF(A894=FinyearIm,IF(D894&lt;=AustraliaIm,1,0),0))</f>
        <v>2022–23 61</v>
      </c>
      <c r="I894" s="56" t="str">
        <f t="shared" si="53"/>
        <v>ALGR</v>
      </c>
      <c r="J894" s="57">
        <f t="shared" si="54"/>
        <v>315.47263663999996</v>
      </c>
      <c r="K894" s="57">
        <f t="shared" si="55"/>
        <v>315.64074252999995</v>
      </c>
    </row>
    <row r="895" spans="1:11" x14ac:dyDescent="0.2">
      <c r="A895" t="s">
        <v>660</v>
      </c>
      <c r="B895" t="s">
        <v>346</v>
      </c>
      <c r="C895" s="37">
        <v>0</v>
      </c>
      <c r="D895" s="37">
        <v>12116.68</v>
      </c>
      <c r="E895" s="56"/>
      <c r="F895" s="56" t="str">
        <f t="shared" si="52"/>
        <v>2022–23 ANGA</v>
      </c>
      <c r="G895" s="56" t="str">
        <f t="array" ref="G895">A895&amp;" "&amp;SUM(IF(A895=FinyearIm,IF(C895&lt;=QldIm,1,0),0))</f>
        <v>2022–23 225</v>
      </c>
      <c r="H895" s="56" t="str">
        <f t="array" ref="H895">A895&amp;" "&amp;SUM(IF(A895=FinyearIm,IF(D895&lt;=AustraliaIm,1,0),0))</f>
        <v>2022–23 216</v>
      </c>
      <c r="I895" s="56" t="str">
        <f t="shared" si="53"/>
        <v>ANGA</v>
      </c>
      <c r="J895" s="57">
        <f t="shared" si="54"/>
        <v>0</v>
      </c>
      <c r="K895" s="57">
        <f t="shared" si="55"/>
        <v>1.2116679999999999E-2</v>
      </c>
    </row>
    <row r="896" spans="1:11" x14ac:dyDescent="0.2">
      <c r="A896" t="s">
        <v>660</v>
      </c>
      <c r="B896" t="s">
        <v>122</v>
      </c>
      <c r="C896" s="37">
        <v>145198.38</v>
      </c>
      <c r="D896" s="37">
        <v>50780497.5</v>
      </c>
      <c r="E896" s="56"/>
      <c r="F896" s="56" t="str">
        <f t="shared" si="52"/>
        <v>2022–23 ANGO</v>
      </c>
      <c r="G896" s="56" t="str">
        <f t="array" ref="G896">A896&amp;" "&amp;SUM(IF(A896=FinyearIm,IF(C896&lt;=QldIm,1,0),0))</f>
        <v>2022–23 132</v>
      </c>
      <c r="H896" s="56" t="str">
        <f t="array" ref="H896">A896&amp;" "&amp;SUM(IF(A896=FinyearIm,IF(D896&lt;=AustraliaIm,1,0),0))</f>
        <v>2022–23 90</v>
      </c>
      <c r="I896" s="56" t="str">
        <f t="shared" si="53"/>
        <v>ANGO</v>
      </c>
      <c r="J896" s="57">
        <f t="shared" si="54"/>
        <v>0.14519838000000002</v>
      </c>
      <c r="K896" s="57">
        <f t="shared" si="55"/>
        <v>50.780497500000003</v>
      </c>
    </row>
    <row r="897" spans="1:11" x14ac:dyDescent="0.2">
      <c r="A897" t="s">
        <v>660</v>
      </c>
      <c r="B897" t="s">
        <v>124</v>
      </c>
      <c r="C897" s="37">
        <v>5430.19</v>
      </c>
      <c r="D897" s="37">
        <v>210464.62</v>
      </c>
      <c r="E897" s="56"/>
      <c r="F897" s="56" t="str">
        <f t="shared" si="52"/>
        <v>2022–23 ANTI</v>
      </c>
      <c r="G897" s="56" t="str">
        <f t="array" ref="G897">A897&amp;" "&amp;SUM(IF(A897=FinyearIm,IF(C897&lt;=QldIm,1,0),0))</f>
        <v>2022–23 173</v>
      </c>
      <c r="H897" s="56" t="str">
        <f t="array" ref="H897">A897&amp;" "&amp;SUM(IF(A897=FinyearIm,IF(D897&lt;=AustraliaIm,1,0),0))</f>
        <v>2022–23 185</v>
      </c>
      <c r="I897" s="56" t="str">
        <f t="shared" si="53"/>
        <v>ANTI</v>
      </c>
      <c r="J897" s="57">
        <f t="shared" si="54"/>
        <v>5.4301899999999997E-3</v>
      </c>
      <c r="K897" s="57">
        <f t="shared" si="55"/>
        <v>0.21046461999999999</v>
      </c>
    </row>
    <row r="898" spans="1:11" x14ac:dyDescent="0.2">
      <c r="A898" t="s">
        <v>660</v>
      </c>
      <c r="B898" t="s">
        <v>125</v>
      </c>
      <c r="C898" s="37">
        <v>173012013.63999999</v>
      </c>
      <c r="D898" s="37">
        <v>908653847.74000001</v>
      </c>
      <c r="E898" s="56"/>
      <c r="F898" s="56" t="str">
        <f t="shared" ref="F898:F961" si="56">A898&amp;" "&amp;B898</f>
        <v>2022–23 ARGE</v>
      </c>
      <c r="G898" s="56" t="str">
        <f t="array" ref="G898">A898&amp;" "&amp;SUM(IF(A898=FinyearIm,IF(C898&lt;=QldIm,1,0),0))</f>
        <v>2022–23 38</v>
      </c>
      <c r="H898" s="56" t="str">
        <f t="array" ref="H898">A898&amp;" "&amp;SUM(IF(A898=FinyearIm,IF(D898&lt;=AustraliaIm,1,0),0))</f>
        <v>2022–23 42</v>
      </c>
      <c r="I898" s="56" t="str">
        <f t="shared" ref="I898:I961" si="57">B898</f>
        <v>ARGE</v>
      </c>
      <c r="J898" s="57">
        <f t="shared" ref="J898:J961" si="58">C898/1000000</f>
        <v>173.01201363999999</v>
      </c>
      <c r="K898" s="57">
        <f t="shared" ref="K898:K961" si="59">D898/1000000</f>
        <v>908.65384774000006</v>
      </c>
    </row>
    <row r="899" spans="1:11" x14ac:dyDescent="0.2">
      <c r="A899" t="s">
        <v>660</v>
      </c>
      <c r="B899" t="s">
        <v>126</v>
      </c>
      <c r="C899" s="37">
        <v>321545.86</v>
      </c>
      <c r="D899" s="37">
        <v>3169759.12</v>
      </c>
      <c r="E899" s="56"/>
      <c r="F899" s="56" t="str">
        <f t="shared" si="56"/>
        <v>2022–23 ARMN</v>
      </c>
      <c r="G899" s="56" t="str">
        <f t="array" ref="G899">A899&amp;" "&amp;SUM(IF(A899=FinyearIm,IF(C899&lt;=QldIm,1,0),0))</f>
        <v>2022–23 120</v>
      </c>
      <c r="H899" s="56" t="str">
        <f t="array" ref="H899">A899&amp;" "&amp;SUM(IF(A899=FinyearIm,IF(D899&lt;=AustraliaIm,1,0),0))</f>
        <v>2022–23 135</v>
      </c>
      <c r="I899" s="56" t="str">
        <f t="shared" si="57"/>
        <v>ARMN</v>
      </c>
      <c r="J899" s="57">
        <f t="shared" si="58"/>
        <v>0.32154585999999996</v>
      </c>
      <c r="K899" s="57">
        <f t="shared" si="59"/>
        <v>3.1697591200000002</v>
      </c>
    </row>
    <row r="900" spans="1:11" x14ac:dyDescent="0.2">
      <c r="A900" t="s">
        <v>660</v>
      </c>
      <c r="B900" t="s">
        <v>127</v>
      </c>
      <c r="C900" s="37">
        <v>399232094.11000001</v>
      </c>
      <c r="D900" s="37">
        <v>2143720532.1700001</v>
      </c>
      <c r="E900" s="56"/>
      <c r="F900" s="56" t="str">
        <f t="shared" si="56"/>
        <v>2022–23 ASTA</v>
      </c>
      <c r="G900" s="56" t="str">
        <f t="array" ref="G900">A900&amp;" "&amp;SUM(IF(A900=FinyearIm,IF(C900&lt;=QldIm,1,0),0))</f>
        <v>2022–23 25</v>
      </c>
      <c r="H900" s="56" t="str">
        <f t="array" ref="H900">A900&amp;" "&amp;SUM(IF(A900=FinyearIm,IF(D900&lt;=AustraliaIm,1,0),0))</f>
        <v>2022–23 28</v>
      </c>
      <c r="I900" s="56" t="str">
        <f t="shared" si="57"/>
        <v>ASTA</v>
      </c>
      <c r="J900" s="57">
        <f t="shared" si="58"/>
        <v>399.23209410999999</v>
      </c>
      <c r="K900" s="57">
        <f t="shared" si="59"/>
        <v>2143.7205321700003</v>
      </c>
    </row>
    <row r="901" spans="1:11" x14ac:dyDescent="0.2">
      <c r="A901" t="s">
        <v>660</v>
      </c>
      <c r="B901" t="s">
        <v>356</v>
      </c>
      <c r="C901" s="37">
        <v>139585989.88999999</v>
      </c>
      <c r="D901" s="37">
        <v>816745200.63000202</v>
      </c>
      <c r="E901" s="56"/>
      <c r="F901" s="56" t="str">
        <f t="shared" si="56"/>
        <v>2022–23 AUST</v>
      </c>
      <c r="G901" s="56" t="str">
        <f t="array" ref="G901">A901&amp;" "&amp;SUM(IF(A901=FinyearIm,IF(C901&lt;=QldIm,1,0),0))</f>
        <v>2022–23 44</v>
      </c>
      <c r="H901" s="56" t="str">
        <f t="array" ref="H901">A901&amp;" "&amp;SUM(IF(A901=FinyearIm,IF(D901&lt;=AustraliaIm,1,0),0))</f>
        <v>2022–23 45</v>
      </c>
      <c r="I901" s="56" t="str">
        <f t="shared" si="57"/>
        <v>AUST</v>
      </c>
      <c r="J901" s="57">
        <f t="shared" si="58"/>
        <v>139.58598988999998</v>
      </c>
      <c r="K901" s="57">
        <f t="shared" si="59"/>
        <v>816.74520063000205</v>
      </c>
    </row>
    <row r="902" spans="1:11" x14ac:dyDescent="0.2">
      <c r="A902" t="s">
        <v>660</v>
      </c>
      <c r="B902" t="s">
        <v>128</v>
      </c>
      <c r="C902" s="37">
        <v>31222.400000000001</v>
      </c>
      <c r="D902" s="37">
        <v>164934567.83000001</v>
      </c>
      <c r="E902" s="56"/>
      <c r="F902" s="56" t="str">
        <f t="shared" si="56"/>
        <v>2022–23 AZBJ</v>
      </c>
      <c r="G902" s="56" t="str">
        <f t="array" ref="G902">A902&amp;" "&amp;SUM(IF(A902=FinyearIm,IF(C902&lt;=QldIm,1,0),0))</f>
        <v>2022–23 154</v>
      </c>
      <c r="H902" s="56" t="str">
        <f t="array" ref="H902">A902&amp;" "&amp;SUM(IF(A902=FinyearIm,IF(D902&lt;=AustraliaIm,1,0),0))</f>
        <v>2022–23 71</v>
      </c>
      <c r="I902" s="56" t="str">
        <f t="shared" si="57"/>
        <v>AZBJ</v>
      </c>
      <c r="J902" s="57">
        <f t="shared" si="58"/>
        <v>3.1222400000000001E-2</v>
      </c>
      <c r="K902" s="57">
        <f t="shared" si="59"/>
        <v>164.93456783000002</v>
      </c>
    </row>
    <row r="903" spans="1:11" x14ac:dyDescent="0.2">
      <c r="A903" t="s">
        <v>660</v>
      </c>
      <c r="B903" t="s">
        <v>129</v>
      </c>
      <c r="C903">
        <v>214829023.94</v>
      </c>
      <c r="D903" s="37">
        <v>1498763743.1500001</v>
      </c>
      <c r="E903" s="56"/>
      <c r="F903" s="56" t="str">
        <f t="shared" si="56"/>
        <v>2022–23 BADE</v>
      </c>
      <c r="G903" s="56" t="str">
        <f t="array" ref="G903">A903&amp;" "&amp;SUM(IF(A903=FinyearIm,IF(C903&lt;=QldIm,1,0),0))</f>
        <v>2022–23 34</v>
      </c>
      <c r="H903" s="56" t="str">
        <f t="array" ref="H903">A903&amp;" "&amp;SUM(IF(A903=FinyearIm,IF(D903&lt;=AustraliaIm,1,0),0))</f>
        <v>2022–23 33</v>
      </c>
      <c r="I903" s="56" t="str">
        <f t="shared" si="57"/>
        <v>BADE</v>
      </c>
      <c r="J903" s="57">
        <f t="shared" si="58"/>
        <v>214.82902393999998</v>
      </c>
      <c r="K903" s="57">
        <f t="shared" si="59"/>
        <v>1498.76374315</v>
      </c>
    </row>
    <row r="904" spans="1:11" x14ac:dyDescent="0.2">
      <c r="A904" t="s">
        <v>660</v>
      </c>
      <c r="B904" t="s">
        <v>312</v>
      </c>
      <c r="C904" s="37">
        <v>0</v>
      </c>
      <c r="D904" s="37">
        <v>2043615.4</v>
      </c>
      <c r="E904" s="56"/>
      <c r="F904" s="56" t="str">
        <f t="shared" si="56"/>
        <v>2022–23 BAHA</v>
      </c>
      <c r="G904" s="56" t="str">
        <f t="array" ref="G904">A904&amp;" "&amp;SUM(IF(A904=FinyearIm,IF(C904&lt;=QldIm,1,0),0))</f>
        <v>2022–23 225</v>
      </c>
      <c r="H904" s="56" t="str">
        <f t="array" ref="H904">A904&amp;" "&amp;SUM(IF(A904=FinyearIm,IF(D904&lt;=AustraliaIm,1,0),0))</f>
        <v>2022–23 143</v>
      </c>
      <c r="I904" s="56" t="str">
        <f t="shared" si="57"/>
        <v>BAHA</v>
      </c>
      <c r="J904" s="57">
        <f t="shared" si="58"/>
        <v>0</v>
      </c>
      <c r="K904" s="57">
        <f t="shared" si="59"/>
        <v>2.0436153999999997</v>
      </c>
    </row>
    <row r="905" spans="1:11" x14ac:dyDescent="0.2">
      <c r="A905" t="s">
        <v>660</v>
      </c>
      <c r="B905" t="s">
        <v>130</v>
      </c>
      <c r="C905" s="37">
        <v>1274.75</v>
      </c>
      <c r="D905" s="37">
        <v>3087995.62</v>
      </c>
      <c r="E905" s="56"/>
      <c r="F905" s="56" t="str">
        <f t="shared" si="56"/>
        <v>2022–23 BARB</v>
      </c>
      <c r="G905" s="56" t="str">
        <f t="array" ref="G905">A905&amp;" "&amp;SUM(IF(A905=FinyearIm,IF(C905&lt;=QldIm,1,0),0))</f>
        <v>2022–23 184</v>
      </c>
      <c r="H905" s="56" t="str">
        <f t="array" ref="H905">A905&amp;" "&amp;SUM(IF(A905=FinyearIm,IF(D905&lt;=AustraliaIm,1,0),0))</f>
        <v>2022–23 136</v>
      </c>
      <c r="I905" s="56" t="str">
        <f t="shared" si="57"/>
        <v>BARB</v>
      </c>
      <c r="J905" s="57">
        <f t="shared" si="58"/>
        <v>1.2747500000000001E-3</v>
      </c>
      <c r="K905" s="57">
        <f t="shared" si="59"/>
        <v>3.0879956200000001</v>
      </c>
    </row>
    <row r="906" spans="1:11" x14ac:dyDescent="0.2">
      <c r="A906" t="s">
        <v>660</v>
      </c>
      <c r="B906" t="s">
        <v>313</v>
      </c>
      <c r="C906" s="37">
        <v>44346.8</v>
      </c>
      <c r="D906" s="37">
        <v>1089473.8899999999</v>
      </c>
      <c r="E906" s="56"/>
      <c r="F906" s="56" t="str">
        <f t="shared" si="56"/>
        <v>2022–23 BELA</v>
      </c>
      <c r="G906" s="56" t="str">
        <f t="array" ref="G906">A906&amp;" "&amp;SUM(IF(A906=FinyearIm,IF(C906&lt;=QldIm,1,0),0))</f>
        <v>2022–23 148</v>
      </c>
      <c r="H906" s="56" t="str">
        <f t="array" ref="H906">A906&amp;" "&amp;SUM(IF(A906=FinyearIm,IF(D906&lt;=AustraliaIm,1,0),0))</f>
        <v>2022–23 153</v>
      </c>
      <c r="I906" s="56" t="str">
        <f t="shared" si="57"/>
        <v>BELA</v>
      </c>
      <c r="J906" s="57">
        <f t="shared" si="58"/>
        <v>4.4346800000000006E-2</v>
      </c>
      <c r="K906" s="57">
        <f t="shared" si="59"/>
        <v>1.0894738899999998</v>
      </c>
    </row>
    <row r="907" spans="1:11" x14ac:dyDescent="0.2">
      <c r="A907" t="s">
        <v>660</v>
      </c>
      <c r="B907" t="s">
        <v>131</v>
      </c>
      <c r="C907" s="37">
        <v>563754.09</v>
      </c>
      <c r="D907" s="37">
        <v>3351499.3</v>
      </c>
      <c r="E907" s="56"/>
      <c r="F907" s="56" t="str">
        <f t="shared" si="56"/>
        <v>2022–23 BELE</v>
      </c>
      <c r="G907" s="56" t="str">
        <f t="array" ref="G907">A907&amp;" "&amp;SUM(IF(A907=FinyearIm,IF(C907&lt;=QldIm,1,0),0))</f>
        <v>2022–23 111</v>
      </c>
      <c r="H907" s="56" t="str">
        <f t="array" ref="H907">A907&amp;" "&amp;SUM(IF(A907=FinyearIm,IF(D907&lt;=AustraliaIm,1,0),0))</f>
        <v>2022–23 134</v>
      </c>
      <c r="I907" s="56" t="str">
        <f t="shared" si="57"/>
        <v>BELE</v>
      </c>
      <c r="J907" s="57">
        <f t="shared" si="58"/>
        <v>0.56375408999999999</v>
      </c>
      <c r="K907" s="57">
        <f t="shared" si="59"/>
        <v>3.3514993</v>
      </c>
    </row>
    <row r="908" spans="1:11" x14ac:dyDescent="0.2">
      <c r="A908" t="s">
        <v>660</v>
      </c>
      <c r="B908" t="s">
        <v>132</v>
      </c>
      <c r="C908" s="37">
        <v>302994093.87</v>
      </c>
      <c r="D908" s="37">
        <v>3175228256.6599998</v>
      </c>
      <c r="E908" s="56"/>
      <c r="F908" s="56" t="str">
        <f t="shared" si="56"/>
        <v>2022–23 BELG</v>
      </c>
      <c r="G908" s="56" t="str">
        <f t="array" ref="G908">A908&amp;" "&amp;SUM(IF(A908=FinyearIm,IF(C908&lt;=QldIm,1,0),0))</f>
        <v>2022–23 30</v>
      </c>
      <c r="H908" s="56" t="str">
        <f t="array" ref="H908">A908&amp;" "&amp;SUM(IF(A908=FinyearIm,IF(D908&lt;=AustraliaIm,1,0),0))</f>
        <v>2022–23 23</v>
      </c>
      <c r="I908" s="56" t="str">
        <f t="shared" si="57"/>
        <v>BELG</v>
      </c>
      <c r="J908" s="57">
        <f t="shared" si="58"/>
        <v>302.99409387000003</v>
      </c>
      <c r="K908" s="57">
        <f t="shared" si="59"/>
        <v>3175.2282566599997</v>
      </c>
    </row>
    <row r="909" spans="1:11" x14ac:dyDescent="0.2">
      <c r="A909" t="s">
        <v>660</v>
      </c>
      <c r="B909" t="s">
        <v>332</v>
      </c>
      <c r="C909" s="37">
        <v>0</v>
      </c>
      <c r="D909" s="37">
        <v>4539.68</v>
      </c>
      <c r="E909" s="56"/>
      <c r="F909" s="56" t="str">
        <f t="shared" si="56"/>
        <v>2022–23 BGUI</v>
      </c>
      <c r="G909" s="56" t="str">
        <f t="array" ref="G909">A909&amp;" "&amp;SUM(IF(A909=FinyearIm,IF(C909&lt;=QldIm,1,0),0))</f>
        <v>2022–23 225</v>
      </c>
      <c r="H909" s="56" t="str">
        <f t="array" ref="H909">A909&amp;" "&amp;SUM(IF(A909=FinyearIm,IF(D909&lt;=AustraliaIm,1,0),0))</f>
        <v>2022–23 220</v>
      </c>
      <c r="I909" s="56" t="str">
        <f t="shared" si="57"/>
        <v>BGUI</v>
      </c>
      <c r="J909" s="57">
        <f t="shared" si="58"/>
        <v>0</v>
      </c>
      <c r="K909" s="57">
        <f t="shared" si="59"/>
        <v>4.5396799999999999E-3</v>
      </c>
    </row>
    <row r="910" spans="1:11" x14ac:dyDescent="0.2">
      <c r="A910" t="s">
        <v>660</v>
      </c>
      <c r="B910" t="s">
        <v>134</v>
      </c>
      <c r="C910" s="37">
        <v>13020028.710000001</v>
      </c>
      <c r="D910" s="37">
        <v>209128593.90000001</v>
      </c>
      <c r="E910" s="56"/>
      <c r="F910" s="56" t="str">
        <f t="shared" si="56"/>
        <v>2022–23 BHRN</v>
      </c>
      <c r="G910" s="56" t="str">
        <f t="array" ref="G910">A910&amp;" "&amp;SUM(IF(A910=FinyearIm,IF(C910&lt;=QldIm,1,0),0))</f>
        <v>2022–23 68</v>
      </c>
      <c r="H910" s="56" t="str">
        <f t="array" ref="H910">A910&amp;" "&amp;SUM(IF(A910=FinyearIm,IF(D910&lt;=AustraliaIm,1,0),0))</f>
        <v>2022–23 66</v>
      </c>
      <c r="I910" s="56" t="str">
        <f t="shared" si="57"/>
        <v>BHRN</v>
      </c>
      <c r="J910" s="57">
        <f t="shared" si="58"/>
        <v>13.02002871</v>
      </c>
      <c r="K910" s="57">
        <f t="shared" si="59"/>
        <v>209.1285939</v>
      </c>
    </row>
    <row r="911" spans="1:11" x14ac:dyDescent="0.2">
      <c r="A911" t="s">
        <v>660</v>
      </c>
      <c r="B911" t="s">
        <v>135</v>
      </c>
      <c r="C911" s="37">
        <v>0</v>
      </c>
      <c r="D911" s="37">
        <v>200528.71</v>
      </c>
      <c r="E911" s="56"/>
      <c r="F911" s="56" t="str">
        <f t="shared" si="56"/>
        <v>2022–23 BHUT</v>
      </c>
      <c r="G911" s="56" t="str">
        <f t="array" ref="G911">A911&amp;" "&amp;SUM(IF(A911=FinyearIm,IF(C911&lt;=QldIm,1,0),0))</f>
        <v>2022–23 225</v>
      </c>
      <c r="H911" s="56" t="str">
        <f t="array" ref="H911">A911&amp;" "&amp;SUM(IF(A911=FinyearIm,IF(D911&lt;=AustraliaIm,1,0),0))</f>
        <v>2022–23 187</v>
      </c>
      <c r="I911" s="56" t="str">
        <f t="shared" si="57"/>
        <v>BHUT</v>
      </c>
      <c r="J911" s="57">
        <f t="shared" si="58"/>
        <v>0</v>
      </c>
      <c r="K911" s="57">
        <f t="shared" si="59"/>
        <v>0.20052871</v>
      </c>
    </row>
    <row r="912" spans="1:11" x14ac:dyDescent="0.2">
      <c r="A912" t="s">
        <v>660</v>
      </c>
      <c r="B912" t="s">
        <v>347</v>
      </c>
      <c r="C912" s="37">
        <v>0</v>
      </c>
      <c r="D912" s="37">
        <v>1271.1099999999999</v>
      </c>
      <c r="E912" s="56"/>
      <c r="F912" s="56" t="str">
        <f t="shared" si="56"/>
        <v>2022–23 BIOT</v>
      </c>
      <c r="G912" s="56" t="str">
        <f t="array" ref="G912">A912&amp;" "&amp;SUM(IF(A912=FinyearIm,IF(C912&lt;=QldIm,1,0),0))</f>
        <v>2022–23 225</v>
      </c>
      <c r="H912" s="56" t="str">
        <f t="array" ref="H912">A912&amp;" "&amp;SUM(IF(A912=FinyearIm,IF(D912&lt;=AustraliaIm,1,0),0))</f>
        <v>2022–23 225</v>
      </c>
      <c r="I912" s="56" t="str">
        <f t="shared" si="57"/>
        <v>BIOT</v>
      </c>
      <c r="J912" s="57">
        <f t="shared" si="58"/>
        <v>0</v>
      </c>
      <c r="K912" s="57">
        <f t="shared" si="59"/>
        <v>1.27111E-3</v>
      </c>
    </row>
    <row r="913" spans="1:11" x14ac:dyDescent="0.2">
      <c r="A913" t="s">
        <v>660</v>
      </c>
      <c r="B913" t="s">
        <v>136</v>
      </c>
      <c r="C913" s="37">
        <v>0</v>
      </c>
      <c r="D913" s="37">
        <v>230492.54</v>
      </c>
      <c r="E913" s="56"/>
      <c r="F913" s="56" t="str">
        <f t="shared" si="56"/>
        <v>2022–23 BMDA</v>
      </c>
      <c r="G913" s="56" t="str">
        <f t="array" ref="G913">A913&amp;" "&amp;SUM(IF(A913=FinyearIm,IF(C913&lt;=QldIm,1,0),0))</f>
        <v>2022–23 225</v>
      </c>
      <c r="H913" s="56" t="str">
        <f t="array" ref="H913">A913&amp;" "&amp;SUM(IF(A913=FinyearIm,IF(D913&lt;=AustraliaIm,1,0),0))</f>
        <v>2022–23 181</v>
      </c>
      <c r="I913" s="56" t="str">
        <f t="shared" si="57"/>
        <v>BMDA</v>
      </c>
      <c r="J913" s="57">
        <f t="shared" si="58"/>
        <v>0</v>
      </c>
      <c r="K913" s="57">
        <f t="shared" si="59"/>
        <v>0.23049254</v>
      </c>
    </row>
    <row r="914" spans="1:11" x14ac:dyDescent="0.2">
      <c r="A914" t="s">
        <v>660</v>
      </c>
      <c r="B914" t="s">
        <v>137</v>
      </c>
      <c r="C914" s="37">
        <v>796205.83</v>
      </c>
      <c r="D914" s="37">
        <v>16415401.92</v>
      </c>
      <c r="E914" s="56"/>
      <c r="F914" s="56" t="str">
        <f t="shared" si="56"/>
        <v>2022–23 BOHR</v>
      </c>
      <c r="G914" s="56" t="str">
        <f t="array" ref="G914">A914&amp;" "&amp;SUM(IF(A914=FinyearIm,IF(C914&lt;=QldIm,1,0),0))</f>
        <v>2022–23 106</v>
      </c>
      <c r="H914" s="56" t="str">
        <f t="array" ref="H914">A914&amp;" "&amp;SUM(IF(A914=FinyearIm,IF(D914&lt;=AustraliaIm,1,0),0))</f>
        <v>2022–23 111</v>
      </c>
      <c r="I914" s="56" t="str">
        <f t="shared" si="57"/>
        <v>BOHR</v>
      </c>
      <c r="J914" s="57">
        <f t="shared" si="58"/>
        <v>0.79620583</v>
      </c>
      <c r="K914" s="57">
        <f t="shared" si="59"/>
        <v>16.415401920000001</v>
      </c>
    </row>
    <row r="915" spans="1:11" x14ac:dyDescent="0.2">
      <c r="A915" t="s">
        <v>660</v>
      </c>
      <c r="B915" t="s">
        <v>138</v>
      </c>
      <c r="C915" s="37">
        <v>43357804.25</v>
      </c>
      <c r="D915" s="37">
        <v>53882208.729999997</v>
      </c>
      <c r="E915" s="56"/>
      <c r="F915" s="56" t="str">
        <f t="shared" si="56"/>
        <v>2022–23 BOLI</v>
      </c>
      <c r="G915" s="56" t="str">
        <f t="array" ref="G915">A915&amp;" "&amp;SUM(IF(A915=FinyearIm,IF(C915&lt;=QldIm,1,0),0))</f>
        <v>2022–23 56</v>
      </c>
      <c r="H915" s="56" t="str">
        <f t="array" ref="H915">A915&amp;" "&amp;SUM(IF(A915=FinyearIm,IF(D915&lt;=AustraliaIm,1,0),0))</f>
        <v>2022–23 88</v>
      </c>
      <c r="I915" s="56" t="str">
        <f t="shared" si="57"/>
        <v>BOLI</v>
      </c>
      <c r="J915" s="57">
        <f t="shared" si="58"/>
        <v>43.357804250000001</v>
      </c>
      <c r="K915" s="57">
        <f t="shared" si="59"/>
        <v>53.882208729999995</v>
      </c>
    </row>
    <row r="916" spans="1:11" x14ac:dyDescent="0.2">
      <c r="A916" t="s">
        <v>660</v>
      </c>
      <c r="B916" t="s">
        <v>139</v>
      </c>
      <c r="C916" s="37">
        <v>84715.73</v>
      </c>
      <c r="D916" s="37">
        <v>11304328.529999999</v>
      </c>
      <c r="E916" s="56"/>
      <c r="F916" s="56" t="str">
        <f t="shared" si="56"/>
        <v>2022–23 BOTS</v>
      </c>
      <c r="G916" s="56" t="str">
        <f t="array" ref="G916">A916&amp;" "&amp;SUM(IF(A916=FinyearIm,IF(C916&lt;=QldIm,1,0),0))</f>
        <v>2022–23 140</v>
      </c>
      <c r="H916" s="56" t="str">
        <f t="array" ref="H916">A916&amp;" "&amp;SUM(IF(A916=FinyearIm,IF(D916&lt;=AustraliaIm,1,0),0))</f>
        <v>2022–23 118</v>
      </c>
      <c r="I916" s="56" t="str">
        <f t="shared" si="57"/>
        <v>BOTS</v>
      </c>
      <c r="J916" s="57">
        <f t="shared" si="58"/>
        <v>8.4715729999999989E-2</v>
      </c>
      <c r="K916" s="57">
        <f t="shared" si="59"/>
        <v>11.304328529999999</v>
      </c>
    </row>
    <row r="917" spans="1:11" x14ac:dyDescent="0.2">
      <c r="A917" t="s">
        <v>660</v>
      </c>
      <c r="B917" t="s">
        <v>140</v>
      </c>
      <c r="C917" s="37">
        <v>279796226.81999999</v>
      </c>
      <c r="D917" s="37">
        <v>1395871374.0999999</v>
      </c>
      <c r="E917" s="56"/>
      <c r="F917" s="56" t="str">
        <f t="shared" si="56"/>
        <v>2022–23 BRAZ</v>
      </c>
      <c r="G917" s="56" t="str">
        <f t="array" ref="G917">A917&amp;" "&amp;SUM(IF(A917=FinyearIm,IF(C917&lt;=QldIm,1,0),0))</f>
        <v>2022–23 31</v>
      </c>
      <c r="H917" s="56" t="str">
        <f t="array" ref="H917">A917&amp;" "&amp;SUM(IF(A917=FinyearIm,IF(D917&lt;=AustraliaIm,1,0),0))</f>
        <v>2022–23 36</v>
      </c>
      <c r="I917" s="56" t="str">
        <f t="shared" si="57"/>
        <v>BRAZ</v>
      </c>
      <c r="J917" s="57">
        <f t="shared" si="58"/>
        <v>279.79622682000002</v>
      </c>
      <c r="K917" s="57">
        <f t="shared" si="59"/>
        <v>1395.8713740999999</v>
      </c>
    </row>
    <row r="918" spans="1:11" x14ac:dyDescent="0.2">
      <c r="A918" t="s">
        <v>660</v>
      </c>
      <c r="B918" t="s">
        <v>334</v>
      </c>
      <c r="C918" s="37">
        <v>174182.58</v>
      </c>
      <c r="D918" s="37">
        <v>1759695.08</v>
      </c>
      <c r="E918" s="56"/>
      <c r="F918" s="56" t="str">
        <f t="shared" si="56"/>
        <v>2022–23 BRND</v>
      </c>
      <c r="G918" s="56" t="str">
        <f t="array" ref="G918">A918&amp;" "&amp;SUM(IF(A918=FinyearIm,IF(C918&lt;=QldIm,1,0),0))</f>
        <v>2022–23 127</v>
      </c>
      <c r="H918" s="56" t="str">
        <f t="array" ref="H918">A918&amp;" "&amp;SUM(IF(A918=FinyearIm,IF(D918&lt;=AustraliaIm,1,0),0))</f>
        <v>2022–23 145</v>
      </c>
      <c r="I918" s="56" t="str">
        <f t="shared" si="57"/>
        <v>BRND</v>
      </c>
      <c r="J918" s="57">
        <f t="shared" si="58"/>
        <v>0.17418257999999998</v>
      </c>
      <c r="K918" s="57">
        <f t="shared" si="59"/>
        <v>1.75969508</v>
      </c>
    </row>
    <row r="919" spans="1:11" x14ac:dyDescent="0.2">
      <c r="A919" t="s">
        <v>660</v>
      </c>
      <c r="B919" t="s">
        <v>141</v>
      </c>
      <c r="C919" s="37">
        <v>1103324276.21</v>
      </c>
      <c r="D919" s="37">
        <v>3826716040.9299998</v>
      </c>
      <c r="E919" s="56"/>
      <c r="F919" s="56" t="str">
        <f t="shared" si="56"/>
        <v>2022–23 BRUN</v>
      </c>
      <c r="G919" s="56" t="str">
        <f t="array" ref="G919">A919&amp;" "&amp;SUM(IF(A919=FinyearIm,IF(C919&lt;=QldIm,1,0),0))</f>
        <v>2022–23 14</v>
      </c>
      <c r="H919" s="56" t="str">
        <f t="array" ref="H919">A919&amp;" "&amp;SUM(IF(A919=FinyearIm,IF(D919&lt;=AustraliaIm,1,0),0))</f>
        <v>2022–23 21</v>
      </c>
      <c r="I919" s="56" t="str">
        <f t="shared" si="57"/>
        <v>BRUN</v>
      </c>
      <c r="J919" s="57">
        <f t="shared" si="58"/>
        <v>1103.3242762100001</v>
      </c>
      <c r="K919" s="57">
        <f t="shared" si="59"/>
        <v>3826.71604093</v>
      </c>
    </row>
    <row r="920" spans="1:11" x14ac:dyDescent="0.2">
      <c r="A920" t="s">
        <v>660</v>
      </c>
      <c r="B920" t="s">
        <v>142</v>
      </c>
      <c r="C920" s="37">
        <v>7447632.3399999896</v>
      </c>
      <c r="D920" s="37">
        <v>108693726.65000001</v>
      </c>
      <c r="E920" s="56"/>
      <c r="F920" s="56" t="str">
        <f t="shared" si="56"/>
        <v>2022–23 BULG</v>
      </c>
      <c r="G920" s="56" t="str">
        <f t="array" ref="G920">A920&amp;" "&amp;SUM(IF(A920=FinyearIm,IF(C920&lt;=QldIm,1,0),0))</f>
        <v>2022–23 72</v>
      </c>
      <c r="H920" s="56" t="str">
        <f t="array" ref="H920">A920&amp;" "&amp;SUM(IF(A920=FinyearIm,IF(D920&lt;=AustraliaIm,1,0),0))</f>
        <v>2022–23 77</v>
      </c>
      <c r="I920" s="56" t="str">
        <f t="shared" si="57"/>
        <v>BULG</v>
      </c>
      <c r="J920" s="57">
        <f t="shared" si="58"/>
        <v>7.4476323399999895</v>
      </c>
      <c r="K920" s="57">
        <f t="shared" si="59"/>
        <v>108.69372665</v>
      </c>
    </row>
    <row r="921" spans="1:11" x14ac:dyDescent="0.2">
      <c r="A921" t="s">
        <v>660</v>
      </c>
      <c r="B921" t="s">
        <v>143</v>
      </c>
      <c r="C921" s="37">
        <v>0</v>
      </c>
      <c r="D921" s="37">
        <v>231275.22</v>
      </c>
      <c r="E921" s="56"/>
      <c r="F921" s="56" t="str">
        <f t="shared" si="56"/>
        <v>2022–23 BURK</v>
      </c>
      <c r="G921" s="56" t="str">
        <f t="array" ref="G921">A921&amp;" "&amp;SUM(IF(A921=FinyearIm,IF(C921&lt;=QldIm,1,0),0))</f>
        <v>2022–23 225</v>
      </c>
      <c r="H921" s="56" t="str">
        <f t="array" ref="H921">A921&amp;" "&amp;SUM(IF(A921=FinyearIm,IF(D921&lt;=AustraliaIm,1,0),0))</f>
        <v>2022–23 180</v>
      </c>
      <c r="I921" s="56" t="str">
        <f t="shared" si="57"/>
        <v>BURK</v>
      </c>
      <c r="J921" s="57">
        <f t="shared" si="58"/>
        <v>0</v>
      </c>
      <c r="K921" s="57">
        <f t="shared" si="59"/>
        <v>0.23127522</v>
      </c>
    </row>
    <row r="922" spans="1:11" x14ac:dyDescent="0.2">
      <c r="A922" t="s">
        <v>660</v>
      </c>
      <c r="B922" t="s">
        <v>144</v>
      </c>
      <c r="C922" s="37">
        <v>6186732.9100000001</v>
      </c>
      <c r="D922" s="37">
        <v>72932052.540000007</v>
      </c>
      <c r="E922" s="56"/>
      <c r="F922" s="56" t="str">
        <f t="shared" si="56"/>
        <v>2022–23 BURM</v>
      </c>
      <c r="G922" s="56" t="str">
        <f t="array" ref="G922">A922&amp;" "&amp;SUM(IF(A922=FinyearIm,IF(C922&lt;=QldIm,1,0),0))</f>
        <v>2022–23 77</v>
      </c>
      <c r="H922" s="56" t="str">
        <f t="array" ref="H922">A922&amp;" "&amp;SUM(IF(A922=FinyearIm,IF(D922&lt;=AustraliaIm,1,0),0))</f>
        <v>2022–23 83</v>
      </c>
      <c r="I922" s="56" t="str">
        <f t="shared" si="57"/>
        <v>BURM</v>
      </c>
      <c r="J922" s="57">
        <f t="shared" si="58"/>
        <v>6.1867329099999999</v>
      </c>
      <c r="K922" s="57">
        <f t="shared" si="59"/>
        <v>72.932052540000001</v>
      </c>
    </row>
    <row r="923" spans="1:11" x14ac:dyDescent="0.2">
      <c r="A923" t="s">
        <v>660</v>
      </c>
      <c r="B923" t="s">
        <v>145</v>
      </c>
      <c r="C923" s="37">
        <v>17909.14</v>
      </c>
      <c r="D923" s="37">
        <v>273362.75</v>
      </c>
      <c r="E923" s="56"/>
      <c r="F923" s="56" t="str">
        <f t="shared" si="56"/>
        <v>2022–23 BVIR</v>
      </c>
      <c r="G923" s="56" t="str">
        <f t="array" ref="G923">A923&amp;" "&amp;SUM(IF(A923=FinyearIm,IF(C923&lt;=QldIm,1,0),0))</f>
        <v>2022–23 158</v>
      </c>
      <c r="H923" s="56" t="str">
        <f t="array" ref="H923">A923&amp;" "&amp;SUM(IF(A923=FinyearIm,IF(D923&lt;=AustraliaIm,1,0),0))</f>
        <v>2022–23 177</v>
      </c>
      <c r="I923" s="56" t="str">
        <f t="shared" si="57"/>
        <v>BVIR</v>
      </c>
      <c r="J923" s="57">
        <f t="shared" si="58"/>
        <v>1.790914E-2</v>
      </c>
      <c r="K923" s="57">
        <f t="shared" si="59"/>
        <v>0.27336274999999999</v>
      </c>
    </row>
    <row r="924" spans="1:11" x14ac:dyDescent="0.2">
      <c r="A924" t="s">
        <v>660</v>
      </c>
      <c r="B924" t="s">
        <v>146</v>
      </c>
      <c r="C924" s="37">
        <v>656104409.18999898</v>
      </c>
      <c r="D924" s="37">
        <v>4039354733.6400099</v>
      </c>
      <c r="E924" s="56"/>
      <c r="F924" s="56" t="str">
        <f t="shared" si="56"/>
        <v>2022–23 CAN</v>
      </c>
      <c r="G924" s="56" t="str">
        <f t="array" ref="G924">A924&amp;" "&amp;SUM(IF(A924=FinyearIm,IF(C924&lt;=QldIm,1,0),0))</f>
        <v>2022–23 20</v>
      </c>
      <c r="H924" s="56" t="str">
        <f t="array" ref="H924">A924&amp;" "&amp;SUM(IF(A924=FinyearIm,IF(D924&lt;=AustraliaIm,1,0),0))</f>
        <v>2022–23 20</v>
      </c>
      <c r="I924" s="56" t="str">
        <f t="shared" si="57"/>
        <v>CAN</v>
      </c>
      <c r="J924" s="57">
        <f t="shared" si="58"/>
        <v>656.10440918999893</v>
      </c>
      <c r="K924" s="57">
        <f t="shared" si="59"/>
        <v>4039.3547336400097</v>
      </c>
    </row>
    <row r="925" spans="1:11" x14ac:dyDescent="0.2">
      <c r="A925" t="s">
        <v>660</v>
      </c>
      <c r="B925" t="s">
        <v>147</v>
      </c>
      <c r="C925" s="37">
        <v>15207.24</v>
      </c>
      <c r="D925" s="37">
        <v>613615.11</v>
      </c>
      <c r="E925" s="56"/>
      <c r="F925" s="56" t="str">
        <f t="shared" si="56"/>
        <v>2022–23 CAYM</v>
      </c>
      <c r="G925" s="56" t="str">
        <f t="array" ref="G925">A925&amp;" "&amp;SUM(IF(A925=FinyearIm,IF(C925&lt;=QldIm,1,0),0))</f>
        <v>2022–23 160</v>
      </c>
      <c r="H925" s="56" t="str">
        <f t="array" ref="H925">A925&amp;" "&amp;SUM(IF(A925=FinyearIm,IF(D925&lt;=AustraliaIm,1,0),0))</f>
        <v>2022–23 161</v>
      </c>
      <c r="I925" s="56" t="str">
        <f t="shared" si="57"/>
        <v>CAYM</v>
      </c>
      <c r="J925" s="57">
        <f t="shared" si="58"/>
        <v>1.520724E-2</v>
      </c>
      <c r="K925" s="57">
        <f t="shared" si="59"/>
        <v>0.61361511000000002</v>
      </c>
    </row>
    <row r="926" spans="1:11" x14ac:dyDescent="0.2">
      <c r="A926" t="s">
        <v>660</v>
      </c>
      <c r="B926" t="s">
        <v>148</v>
      </c>
      <c r="C926" s="37">
        <v>0</v>
      </c>
      <c r="D926" s="37">
        <v>210825.53</v>
      </c>
      <c r="E926" s="56"/>
      <c r="F926" s="56" t="str">
        <f t="shared" si="56"/>
        <v>2022–23 CHAD</v>
      </c>
      <c r="G926" s="56" t="str">
        <f t="array" ref="G926">A926&amp;" "&amp;SUM(IF(A926=FinyearIm,IF(C926&lt;=QldIm,1,0),0))</f>
        <v>2022–23 225</v>
      </c>
      <c r="H926" s="56" t="str">
        <f t="array" ref="H926">A926&amp;" "&amp;SUM(IF(A926=FinyearIm,IF(D926&lt;=AustraliaIm,1,0),0))</f>
        <v>2022–23 184</v>
      </c>
      <c r="I926" s="56" t="str">
        <f t="shared" si="57"/>
        <v>CHAD</v>
      </c>
      <c r="J926" s="57">
        <f t="shared" si="58"/>
        <v>0</v>
      </c>
      <c r="K926" s="57">
        <f t="shared" si="59"/>
        <v>0.21082553000000001</v>
      </c>
    </row>
    <row r="927" spans="1:11" x14ac:dyDescent="0.2">
      <c r="A927" t="s">
        <v>660</v>
      </c>
      <c r="B927" t="s">
        <v>149</v>
      </c>
      <c r="C927" s="37">
        <v>16431980843.320101</v>
      </c>
      <c r="D927" s="37">
        <v>110603875671.86099</v>
      </c>
      <c r="E927" s="56"/>
      <c r="F927" s="56" t="str">
        <f t="shared" si="56"/>
        <v>2022–23 CHIN</v>
      </c>
      <c r="G927" s="56" t="str">
        <f t="array" ref="G927">A927&amp;" "&amp;SUM(IF(A927=FinyearIm,IF(C927&lt;=QldIm,1,0),0))</f>
        <v>2022–23 1</v>
      </c>
      <c r="H927" s="56" t="str">
        <f t="array" ref="H927">A927&amp;" "&amp;SUM(IF(A927=FinyearIm,IF(D927&lt;=AustraliaIm,1,0),0))</f>
        <v>2022–23 1</v>
      </c>
      <c r="I927" s="56" t="str">
        <f t="shared" si="57"/>
        <v>CHIN</v>
      </c>
      <c r="J927" s="57">
        <f t="shared" si="58"/>
        <v>16431.9808433201</v>
      </c>
      <c r="K927" s="57">
        <f t="shared" si="59"/>
        <v>110603.87567186099</v>
      </c>
    </row>
    <row r="928" spans="1:11" x14ac:dyDescent="0.2">
      <c r="A928" t="s">
        <v>660</v>
      </c>
      <c r="B928" t="s">
        <v>150</v>
      </c>
      <c r="C928" s="37">
        <v>94988789.560000002</v>
      </c>
      <c r="D928" s="37">
        <v>406213479.91000003</v>
      </c>
      <c r="E928" s="56"/>
      <c r="F928" s="56" t="str">
        <f t="shared" si="56"/>
        <v>2022–23 CHLE</v>
      </c>
      <c r="G928" s="56" t="str">
        <f t="array" ref="G928">A928&amp;" "&amp;SUM(IF(A928=FinyearIm,IF(C928&lt;=QldIm,1,0),0))</f>
        <v>2022–23 48</v>
      </c>
      <c r="H928" s="56" t="str">
        <f t="array" ref="H928">A928&amp;" "&amp;SUM(IF(A928=FinyearIm,IF(D928&lt;=AustraliaIm,1,0),0))</f>
        <v>2022–23 55</v>
      </c>
      <c r="I928" s="56" t="str">
        <f t="shared" si="57"/>
        <v>CHLE</v>
      </c>
      <c r="J928" s="57">
        <f t="shared" si="58"/>
        <v>94.988789560000001</v>
      </c>
      <c r="K928" s="57">
        <f t="shared" si="59"/>
        <v>406.21347991000005</v>
      </c>
    </row>
    <row r="929" spans="1:11" x14ac:dyDescent="0.2">
      <c r="A929" t="s">
        <v>660</v>
      </c>
      <c r="B929" t="s">
        <v>151</v>
      </c>
      <c r="C929" s="37">
        <v>1394.02</v>
      </c>
      <c r="D929">
        <v>1508179.39</v>
      </c>
      <c r="E929" s="56"/>
      <c r="F929" s="56" t="str">
        <f t="shared" si="56"/>
        <v>2022–23 CHRI</v>
      </c>
      <c r="G929" s="56" t="str">
        <f t="array" ref="G929">A929&amp;" "&amp;SUM(IF(A929=FinyearIm,IF(C929&lt;=QldIm,1,0),0))</f>
        <v>2022–23 182</v>
      </c>
      <c r="H929" s="56" t="str">
        <f t="array" ref="H929">A929&amp;" "&amp;SUM(IF(A929=FinyearIm,IF(D929&lt;=AustraliaIm,1,0),0))</f>
        <v>2022–23 148</v>
      </c>
      <c r="I929" s="56" t="str">
        <f t="shared" si="57"/>
        <v>CHRI</v>
      </c>
      <c r="J929" s="57">
        <f t="shared" si="58"/>
        <v>1.3940199999999999E-3</v>
      </c>
      <c r="K929" s="57">
        <f t="shared" si="59"/>
        <v>1.50817939</v>
      </c>
    </row>
    <row r="930" spans="1:11" x14ac:dyDescent="0.2">
      <c r="A930" t="s">
        <v>660</v>
      </c>
      <c r="B930" t="s">
        <v>152</v>
      </c>
      <c r="C930" s="37">
        <v>38093631.68</v>
      </c>
      <c r="D930" s="37">
        <v>750450606.71000004</v>
      </c>
      <c r="E930" s="56"/>
      <c r="F930" s="56" t="str">
        <f t="shared" si="56"/>
        <v>2022–23 CMBD</v>
      </c>
      <c r="G930" s="56" t="str">
        <f t="array" ref="G930">A930&amp;" "&amp;SUM(IF(A930=FinyearIm,IF(C930&lt;=QldIm,1,0),0))</f>
        <v>2022–23 57</v>
      </c>
      <c r="H930" s="56" t="str">
        <f t="array" ref="H930">A930&amp;" "&amp;SUM(IF(A930=FinyearIm,IF(D930&lt;=AustraliaIm,1,0),0))</f>
        <v>2022–23 46</v>
      </c>
      <c r="I930" s="56" t="str">
        <f t="shared" si="57"/>
        <v>CMBD</v>
      </c>
      <c r="J930" s="57">
        <f t="shared" si="58"/>
        <v>38.093631680000001</v>
      </c>
      <c r="K930" s="57">
        <f t="shared" si="59"/>
        <v>750.45060670999999</v>
      </c>
    </row>
    <row r="931" spans="1:11" x14ac:dyDescent="0.2">
      <c r="A931" t="s">
        <v>660</v>
      </c>
      <c r="B931" t="s">
        <v>348</v>
      </c>
      <c r="C931" s="37">
        <v>0</v>
      </c>
      <c r="D931" s="37">
        <v>373441.06</v>
      </c>
      <c r="E931" s="56"/>
      <c r="F931" s="56" t="str">
        <f t="shared" si="56"/>
        <v>2022–23 CMRO</v>
      </c>
      <c r="G931" s="56" t="str">
        <f t="array" ref="G931">A931&amp;" "&amp;SUM(IF(A931=FinyearIm,IF(C931&lt;=QldIm,1,0),0))</f>
        <v>2022–23 225</v>
      </c>
      <c r="H931" s="56" t="str">
        <f t="array" ref="H931">A931&amp;" "&amp;SUM(IF(A931=FinyearIm,IF(D931&lt;=AustraliaIm,1,0),0))</f>
        <v>2022–23 171</v>
      </c>
      <c r="I931" s="56" t="str">
        <f t="shared" si="57"/>
        <v>CMRO</v>
      </c>
      <c r="J931" s="57">
        <f t="shared" si="58"/>
        <v>0</v>
      </c>
      <c r="K931" s="57">
        <f t="shared" si="59"/>
        <v>0.37344105999999999</v>
      </c>
    </row>
    <row r="932" spans="1:11" x14ac:dyDescent="0.2">
      <c r="A932" t="s">
        <v>660</v>
      </c>
      <c r="B932" t="s">
        <v>153</v>
      </c>
      <c r="C932" s="37">
        <v>1295.67</v>
      </c>
      <c r="D932" s="37">
        <v>179303.22</v>
      </c>
      <c r="E932" s="56"/>
      <c r="F932" s="56" t="str">
        <f t="shared" si="56"/>
        <v>2022–23 COBR</v>
      </c>
      <c r="G932" s="56" t="str">
        <f t="array" ref="G932">A932&amp;" "&amp;SUM(IF(A932=FinyearIm,IF(C932&lt;=QldIm,1,0),0))</f>
        <v>2022–23 183</v>
      </c>
      <c r="H932" s="56" t="str">
        <f t="array" ref="H932">A932&amp;" "&amp;SUM(IF(A932=FinyearIm,IF(D932&lt;=AustraliaIm,1,0),0))</f>
        <v>2022–23 190</v>
      </c>
      <c r="I932" s="56" t="str">
        <f t="shared" si="57"/>
        <v>COBR</v>
      </c>
      <c r="J932" s="57">
        <f t="shared" si="58"/>
        <v>1.2956700000000001E-3</v>
      </c>
      <c r="K932" s="57">
        <f t="shared" si="59"/>
        <v>0.17930322000000001</v>
      </c>
    </row>
    <row r="933" spans="1:11" x14ac:dyDescent="0.2">
      <c r="A933" t="s">
        <v>660</v>
      </c>
      <c r="B933" t="s">
        <v>154</v>
      </c>
      <c r="C933" s="37">
        <v>1737.05</v>
      </c>
      <c r="D933" s="37">
        <v>260975</v>
      </c>
      <c r="E933" s="56"/>
      <c r="F933" s="56" t="str">
        <f t="shared" si="56"/>
        <v>2022–23 COCO</v>
      </c>
      <c r="G933" s="56" t="str">
        <f t="array" ref="G933">A933&amp;" "&amp;SUM(IF(A933=FinyearIm,IF(C933&lt;=QldIm,1,0),0))</f>
        <v>2022–23 181</v>
      </c>
      <c r="H933" s="56" t="str">
        <f t="array" ref="H933">A933&amp;" "&amp;SUM(IF(A933=FinyearIm,IF(D933&lt;=AustraliaIm,1,0),0))</f>
        <v>2022–23 179</v>
      </c>
      <c r="I933" s="56" t="str">
        <f t="shared" si="57"/>
        <v>COCO</v>
      </c>
      <c r="J933" s="57">
        <f t="shared" si="58"/>
        <v>1.73705E-3</v>
      </c>
      <c r="K933" s="57">
        <f t="shared" si="59"/>
        <v>0.26097500000000001</v>
      </c>
    </row>
    <row r="934" spans="1:11" x14ac:dyDescent="0.2">
      <c r="A934" t="s">
        <v>660</v>
      </c>
      <c r="B934" t="s">
        <v>155</v>
      </c>
      <c r="C934" s="37">
        <v>15072355.359999999</v>
      </c>
      <c r="D934" s="37">
        <v>168826814.68000001</v>
      </c>
      <c r="E934" s="56"/>
      <c r="F934" s="56" t="str">
        <f t="shared" si="56"/>
        <v>2022–23 COMB</v>
      </c>
      <c r="G934" s="56" t="str">
        <f t="array" ref="G934">A934&amp;" "&amp;SUM(IF(A934=FinyearIm,IF(C934&lt;=QldIm,1,0),0))</f>
        <v>2022–23 65</v>
      </c>
      <c r="H934" s="56" t="str">
        <f t="array" ref="H934">A934&amp;" "&amp;SUM(IF(A934=FinyearIm,IF(D934&lt;=AustraliaIm,1,0),0))</f>
        <v>2022–23 69</v>
      </c>
      <c r="I934" s="56" t="str">
        <f t="shared" si="57"/>
        <v>COMB</v>
      </c>
      <c r="J934" s="57">
        <f t="shared" si="58"/>
        <v>15.07235536</v>
      </c>
      <c r="K934" s="57">
        <f t="shared" si="59"/>
        <v>168.82681468000001</v>
      </c>
    </row>
    <row r="935" spans="1:11" x14ac:dyDescent="0.2">
      <c r="A935" t="s">
        <v>660</v>
      </c>
      <c r="B935" t="s">
        <v>156</v>
      </c>
      <c r="C935" s="37">
        <v>613536.15</v>
      </c>
      <c r="D935" s="37">
        <v>627549.41</v>
      </c>
      <c r="E935" s="56"/>
      <c r="F935" s="56" t="str">
        <f t="shared" si="56"/>
        <v>2022–23 COOK</v>
      </c>
      <c r="G935" s="56" t="str">
        <f t="array" ref="G935">A935&amp;" "&amp;SUM(IF(A935=FinyearIm,IF(C935&lt;=QldIm,1,0),0))</f>
        <v>2022–23 109</v>
      </c>
      <c r="H935" s="56" t="str">
        <f t="array" ref="H935">A935&amp;" "&amp;SUM(IF(A935=FinyearIm,IF(D935&lt;=AustraliaIm,1,0),0))</f>
        <v>2022–23 160</v>
      </c>
      <c r="I935" s="56" t="str">
        <f t="shared" si="57"/>
        <v>COOK</v>
      </c>
      <c r="J935" s="57">
        <f t="shared" si="58"/>
        <v>0.61353615000000006</v>
      </c>
      <c r="K935" s="57">
        <f t="shared" si="59"/>
        <v>0.62754941000000009</v>
      </c>
    </row>
    <row r="936" spans="1:11" x14ac:dyDescent="0.2">
      <c r="A936" t="s">
        <v>660</v>
      </c>
      <c r="B936" t="s">
        <v>157</v>
      </c>
      <c r="C936" s="37">
        <v>1922079.71</v>
      </c>
      <c r="D936" s="37">
        <v>190221801.62</v>
      </c>
      <c r="E936" s="56"/>
      <c r="F936" s="56" t="str">
        <f t="shared" si="56"/>
        <v>2022–23 COST</v>
      </c>
      <c r="G936" s="56" t="str">
        <f t="array" ref="G936">A936&amp;" "&amp;SUM(IF(A936=FinyearIm,IF(C936&lt;=QldIm,1,0),0))</f>
        <v>2022–23 93</v>
      </c>
      <c r="H936" s="56" t="str">
        <f t="array" ref="H936">A936&amp;" "&amp;SUM(IF(A936=FinyearIm,IF(D936&lt;=AustraliaIm,1,0),0))</f>
        <v>2022–23 67</v>
      </c>
      <c r="I936" s="56" t="str">
        <f t="shared" si="57"/>
        <v>COST</v>
      </c>
      <c r="J936" s="57">
        <f t="shared" si="58"/>
        <v>1.92207971</v>
      </c>
      <c r="K936" s="57">
        <f t="shared" si="59"/>
        <v>190.22180162000001</v>
      </c>
    </row>
    <row r="937" spans="1:11" x14ac:dyDescent="0.2">
      <c r="A937" t="s">
        <v>660</v>
      </c>
      <c r="B937" t="s">
        <v>158</v>
      </c>
      <c r="C937" s="37">
        <v>11464226.939999999</v>
      </c>
      <c r="D937" s="37">
        <v>62799788.780000001</v>
      </c>
      <c r="E937" s="56"/>
      <c r="F937" s="56" t="str">
        <f t="shared" si="56"/>
        <v>2022–23 CROA</v>
      </c>
      <c r="G937" s="56" t="str">
        <f t="array" ref="G937">A937&amp;" "&amp;SUM(IF(A937=FinyearIm,IF(C937&lt;=QldIm,1,0),0))</f>
        <v>2022–23 69</v>
      </c>
      <c r="H937" s="56" t="str">
        <f t="array" ref="H937">A937&amp;" "&amp;SUM(IF(A937=FinyearIm,IF(D937&lt;=AustraliaIm,1,0),0))</f>
        <v>2022–23 86</v>
      </c>
      <c r="I937" s="56" t="str">
        <f t="shared" si="57"/>
        <v>CROA</v>
      </c>
      <c r="J937" s="57">
        <f t="shared" si="58"/>
        <v>11.46422694</v>
      </c>
      <c r="K937" s="57">
        <f t="shared" si="59"/>
        <v>62.79978878</v>
      </c>
    </row>
    <row r="938" spans="1:11" x14ac:dyDescent="0.2">
      <c r="A938" t="s">
        <v>660</v>
      </c>
      <c r="B938" t="s">
        <v>159</v>
      </c>
      <c r="C938" s="37">
        <v>57675.83</v>
      </c>
      <c r="D938" s="37">
        <v>12094635.060000001</v>
      </c>
      <c r="E938" s="40"/>
      <c r="F938" s="56" t="str">
        <f t="shared" si="56"/>
        <v>2022–23 CUBA</v>
      </c>
      <c r="G938" s="56" t="str">
        <f t="array" ref="G938">A938&amp;" "&amp;SUM(IF(A938=FinyearIm,IF(C938&lt;=QldIm,1,0),0))</f>
        <v>2022–23 146</v>
      </c>
      <c r="H938" s="56" t="str">
        <f t="array" ref="H938">A938&amp;" "&amp;SUM(IF(A938=FinyearIm,IF(D938&lt;=AustraliaIm,1,0),0))</f>
        <v>2022–23 116</v>
      </c>
      <c r="I938" s="56" t="str">
        <f t="shared" si="57"/>
        <v>CUBA</v>
      </c>
      <c r="J938" s="57">
        <f t="shared" si="58"/>
        <v>5.7675830000000004E-2</v>
      </c>
      <c r="K938" s="57">
        <f t="shared" si="59"/>
        <v>12.09463506</v>
      </c>
    </row>
    <row r="939" spans="1:11" x14ac:dyDescent="0.2">
      <c r="A939" t="s">
        <v>660</v>
      </c>
      <c r="B939" t="s">
        <v>320</v>
      </c>
      <c r="C939" s="37">
        <v>0</v>
      </c>
      <c r="D939" s="37">
        <v>57000.47</v>
      </c>
      <c r="E939" s="40"/>
      <c r="F939" s="56" t="str">
        <f t="shared" si="56"/>
        <v>2022–23 CVER</v>
      </c>
      <c r="G939" s="56" t="str">
        <f t="array" ref="G939">A939&amp;" "&amp;SUM(IF(A939=FinyearIm,IF(C939&lt;=QldIm,1,0),0))</f>
        <v>2022–23 225</v>
      </c>
      <c r="H939" s="56" t="str">
        <f t="array" ref="H939">A939&amp;" "&amp;SUM(IF(A939=FinyearIm,IF(D939&lt;=AustraliaIm,1,0),0))</f>
        <v>2022–23 202</v>
      </c>
      <c r="I939" s="56" t="str">
        <f t="shared" si="57"/>
        <v>CVER</v>
      </c>
      <c r="J939" s="57">
        <f t="shared" si="58"/>
        <v>0</v>
      </c>
      <c r="K939" s="57">
        <f t="shared" si="59"/>
        <v>5.7000470000000004E-2</v>
      </c>
    </row>
    <row r="940" spans="1:11" x14ac:dyDescent="0.2">
      <c r="A940" t="s">
        <v>660</v>
      </c>
      <c r="B940" t="s">
        <v>160</v>
      </c>
      <c r="C940" s="37">
        <v>1017971.87</v>
      </c>
      <c r="D940" s="37">
        <v>36106268.810000002</v>
      </c>
      <c r="E940" s="40"/>
      <c r="F940" s="56" t="str">
        <f t="shared" si="56"/>
        <v>2022–23 CYPR</v>
      </c>
      <c r="G940" s="56" t="str">
        <f t="array" ref="G940">A940&amp;" "&amp;SUM(IF(A940=FinyearIm,IF(C940&lt;=QldIm,1,0),0))</f>
        <v>2022–23 103</v>
      </c>
      <c r="H940" s="56" t="str">
        <f t="array" ref="H940">A940&amp;" "&amp;SUM(IF(A940=FinyearIm,IF(D940&lt;=AustraliaIm,1,0),0))</f>
        <v>2022–23 96</v>
      </c>
      <c r="I940" s="56" t="str">
        <f t="shared" si="57"/>
        <v>CYPR</v>
      </c>
      <c r="J940" s="57">
        <f t="shared" si="58"/>
        <v>1.01797187</v>
      </c>
      <c r="K940" s="57">
        <f t="shared" si="59"/>
        <v>36.106268810000003</v>
      </c>
    </row>
    <row r="941" spans="1:11" x14ac:dyDescent="0.2">
      <c r="A941" t="s">
        <v>660</v>
      </c>
      <c r="B941" t="s">
        <v>161</v>
      </c>
      <c r="C941" s="37">
        <v>145011660.72999999</v>
      </c>
      <c r="D941" s="37">
        <v>1128283863.75</v>
      </c>
      <c r="E941" s="40"/>
      <c r="F941" s="56" t="str">
        <f t="shared" si="56"/>
        <v>2022–23 CZEH</v>
      </c>
      <c r="G941" s="56" t="str">
        <f t="array" ref="G941">A941&amp;" "&amp;SUM(IF(A941=FinyearIm,IF(C941&lt;=QldIm,1,0),0))</f>
        <v>2022–23 43</v>
      </c>
      <c r="H941" s="56" t="str">
        <f t="array" ref="H941">A941&amp;" "&amp;SUM(IF(A941=FinyearIm,IF(D941&lt;=AustraliaIm,1,0),0))</f>
        <v>2022–23 40</v>
      </c>
      <c r="I941" s="56" t="str">
        <f t="shared" si="57"/>
        <v>CZEH</v>
      </c>
      <c r="J941" s="57">
        <f t="shared" si="58"/>
        <v>145.01166072999999</v>
      </c>
      <c r="K941" s="57">
        <f t="shared" si="59"/>
        <v>1128.2838637499999</v>
      </c>
    </row>
    <row r="942" spans="1:11" x14ac:dyDescent="0.2">
      <c r="A942" t="s">
        <v>660</v>
      </c>
      <c r="B942" t="s">
        <v>162</v>
      </c>
      <c r="C942" s="37">
        <v>202266848.28</v>
      </c>
      <c r="D942" s="37">
        <v>2018430430.75</v>
      </c>
      <c r="E942" s="40"/>
      <c r="F942" s="56" t="str">
        <f t="shared" si="56"/>
        <v>2022–23 DENM</v>
      </c>
      <c r="G942" s="56" t="str">
        <f t="array" ref="G942">A942&amp;" "&amp;SUM(IF(A942=FinyearIm,IF(C942&lt;=QldIm,1,0),0))</f>
        <v>2022–23 35</v>
      </c>
      <c r="H942" s="56" t="str">
        <f t="array" ref="H942">A942&amp;" "&amp;SUM(IF(A942=FinyearIm,IF(D942&lt;=AustraliaIm,1,0),0))</f>
        <v>2022–23 29</v>
      </c>
      <c r="I942" s="56" t="str">
        <f t="shared" si="57"/>
        <v>DENM</v>
      </c>
      <c r="J942" s="57">
        <f t="shared" si="58"/>
        <v>202.26684828</v>
      </c>
      <c r="K942" s="57">
        <f t="shared" si="59"/>
        <v>2018.4304307499999</v>
      </c>
    </row>
    <row r="943" spans="1:11" x14ac:dyDescent="0.2">
      <c r="A943" t="s">
        <v>660</v>
      </c>
      <c r="B943" t="s">
        <v>315</v>
      </c>
      <c r="C943" s="37">
        <v>9903.16</v>
      </c>
      <c r="D943" s="37">
        <v>734424.99</v>
      </c>
      <c r="E943" s="40"/>
      <c r="F943" s="56" t="str">
        <f t="shared" si="56"/>
        <v>2022–23 DJIB</v>
      </c>
      <c r="G943" s="56" t="str">
        <f t="array" ref="G943">A943&amp;" "&amp;SUM(IF(A943=FinyearIm,IF(C943&lt;=QldIm,1,0),0))</f>
        <v>2022–23 165</v>
      </c>
      <c r="H943" s="56" t="str">
        <f t="array" ref="H943">A943&amp;" "&amp;SUM(IF(A943=FinyearIm,IF(D943&lt;=AustraliaIm,1,0),0))</f>
        <v>2022–23 158</v>
      </c>
      <c r="I943" s="56" t="str">
        <f t="shared" si="57"/>
        <v>DJIB</v>
      </c>
      <c r="J943" s="57">
        <f t="shared" si="58"/>
        <v>9.9031599999999994E-3</v>
      </c>
      <c r="K943" s="57">
        <f t="shared" si="59"/>
        <v>0.73442498999999994</v>
      </c>
    </row>
    <row r="944" spans="1:11" x14ac:dyDescent="0.2">
      <c r="A944" t="s">
        <v>660</v>
      </c>
      <c r="B944" t="s">
        <v>321</v>
      </c>
      <c r="C944" s="37">
        <v>110362.64</v>
      </c>
      <c r="D944" s="37">
        <v>467344.74</v>
      </c>
      <c r="E944" s="40"/>
      <c r="F944" s="56" t="str">
        <f t="shared" si="56"/>
        <v>2022–23 DMCA</v>
      </c>
      <c r="G944" s="56" t="str">
        <f t="array" ref="G944">A944&amp;" "&amp;SUM(IF(A944=FinyearIm,IF(C944&lt;=QldIm,1,0),0))</f>
        <v>2022–23 135</v>
      </c>
      <c r="H944" s="56" t="str">
        <f t="array" ref="H944">A944&amp;" "&amp;SUM(IF(A944=FinyearIm,IF(D944&lt;=AustraliaIm,1,0),0))</f>
        <v>2022–23 168</v>
      </c>
      <c r="I944" s="56" t="str">
        <f t="shared" si="57"/>
        <v>DMCA</v>
      </c>
      <c r="J944" s="57">
        <f t="shared" si="58"/>
        <v>0.11036264</v>
      </c>
      <c r="K944" s="57">
        <f t="shared" si="59"/>
        <v>0.46734473999999998</v>
      </c>
    </row>
    <row r="945" spans="1:11" x14ac:dyDescent="0.2">
      <c r="A945" t="s">
        <v>660</v>
      </c>
      <c r="B945" t="s">
        <v>163</v>
      </c>
      <c r="C945" s="37">
        <v>557720.11</v>
      </c>
      <c r="D945" s="37">
        <v>72275199.799999997</v>
      </c>
      <c r="E945" s="40"/>
      <c r="F945" s="56" t="str">
        <f t="shared" si="56"/>
        <v>2022–23 DOMI</v>
      </c>
      <c r="G945" s="56" t="str">
        <f t="array" ref="G945">A945&amp;" "&amp;SUM(IF(A945=FinyearIm,IF(C945&lt;=QldIm,1,0),0))</f>
        <v>2022–23 112</v>
      </c>
      <c r="H945" s="56" t="str">
        <f t="array" ref="H945">A945&amp;" "&amp;SUM(IF(A945=FinyearIm,IF(D945&lt;=AustraliaIm,1,0),0))</f>
        <v>2022–23 84</v>
      </c>
      <c r="I945" s="56" t="str">
        <f t="shared" si="57"/>
        <v>DOMI</v>
      </c>
      <c r="J945" s="57">
        <f t="shared" si="58"/>
        <v>0.55772010999999999</v>
      </c>
      <c r="K945" s="57">
        <f t="shared" si="59"/>
        <v>72.275199799999996</v>
      </c>
    </row>
    <row r="946" spans="1:11" x14ac:dyDescent="0.2">
      <c r="A946" t="s">
        <v>660</v>
      </c>
      <c r="B946" t="s">
        <v>164</v>
      </c>
      <c r="C946" s="37">
        <v>3032382.6</v>
      </c>
      <c r="D946" s="37">
        <v>24992328.829999998</v>
      </c>
      <c r="E946" s="40"/>
      <c r="F946" s="56" t="str">
        <f t="shared" si="56"/>
        <v>2022–23 ECUA</v>
      </c>
      <c r="G946" s="56" t="str">
        <f t="array" ref="G946">A946&amp;" "&amp;SUM(IF(A946=FinyearIm,IF(C946&lt;=QldIm,1,0),0))</f>
        <v>2022–23 84</v>
      </c>
      <c r="H946" s="56" t="str">
        <f t="array" ref="H946">A946&amp;" "&amp;SUM(IF(A946=FinyearIm,IF(D946&lt;=AustraliaIm,1,0),0))</f>
        <v>2022–23 100</v>
      </c>
      <c r="I946" s="56" t="str">
        <f t="shared" si="57"/>
        <v>ECUA</v>
      </c>
      <c r="J946" s="57">
        <f t="shared" si="58"/>
        <v>3.0323826</v>
      </c>
      <c r="K946" s="57">
        <f t="shared" si="59"/>
        <v>24.992328829999998</v>
      </c>
    </row>
    <row r="947" spans="1:11" x14ac:dyDescent="0.2">
      <c r="A947" t="s">
        <v>660</v>
      </c>
      <c r="B947" t="s">
        <v>316</v>
      </c>
      <c r="C947" s="37">
        <v>0</v>
      </c>
      <c r="D947" s="37">
        <v>4288.4399999999996</v>
      </c>
      <c r="E947" s="40"/>
      <c r="F947" s="56" t="str">
        <f t="shared" si="56"/>
        <v>2022–23 EGUI</v>
      </c>
      <c r="G947" s="56" t="str">
        <f t="array" ref="G947">A947&amp;" "&amp;SUM(IF(A947=FinyearIm,IF(C947&lt;=QldIm,1,0),0))</f>
        <v>2022–23 225</v>
      </c>
      <c r="H947" s="56" t="str">
        <f t="array" ref="H947">A947&amp;" "&amp;SUM(IF(A947=FinyearIm,IF(D947&lt;=AustraliaIm,1,0),0))</f>
        <v>2022–23 222</v>
      </c>
      <c r="I947" s="56" t="str">
        <f t="shared" si="57"/>
        <v>EGUI</v>
      </c>
      <c r="J947" s="57">
        <f t="shared" si="58"/>
        <v>0</v>
      </c>
      <c r="K947" s="57">
        <f t="shared" si="59"/>
        <v>4.2884399999999993E-3</v>
      </c>
    </row>
    <row r="948" spans="1:11" x14ac:dyDescent="0.2">
      <c r="A948" t="s">
        <v>660</v>
      </c>
      <c r="B948" t="s">
        <v>165</v>
      </c>
      <c r="C948" s="37">
        <v>5448378.7699999996</v>
      </c>
      <c r="D948" s="37">
        <v>69840564.090000004</v>
      </c>
      <c r="E948" s="40"/>
      <c r="F948" s="56" t="str">
        <f t="shared" si="56"/>
        <v>2022–23 EGYP</v>
      </c>
      <c r="G948" s="56" t="str">
        <f t="array" ref="G948">A948&amp;" "&amp;SUM(IF(A948=FinyearIm,IF(C948&lt;=QldIm,1,0),0))</f>
        <v>2022–23 78</v>
      </c>
      <c r="H948" s="56" t="str">
        <f t="array" ref="H948">A948&amp;" "&amp;SUM(IF(A948=FinyearIm,IF(D948&lt;=AustraliaIm,1,0),0))</f>
        <v>2022–23 85</v>
      </c>
      <c r="I948" s="56" t="str">
        <f t="shared" si="57"/>
        <v>EGYP</v>
      </c>
      <c r="J948" s="57">
        <f t="shared" si="58"/>
        <v>5.4483787699999997</v>
      </c>
      <c r="K948" s="57">
        <f t="shared" si="59"/>
        <v>69.840564090000001</v>
      </c>
    </row>
    <row r="949" spans="1:11" x14ac:dyDescent="0.2">
      <c r="A949" t="s">
        <v>660</v>
      </c>
      <c r="B949" t="s">
        <v>166</v>
      </c>
      <c r="C949" s="37">
        <v>0</v>
      </c>
      <c r="D949" s="37">
        <v>57125.87</v>
      </c>
      <c r="E949" s="40"/>
      <c r="F949" s="56" t="str">
        <f t="shared" si="56"/>
        <v>2022–23 ERIT</v>
      </c>
      <c r="G949" s="56" t="str">
        <f t="array" ref="G949">A949&amp;" "&amp;SUM(IF(A949=FinyearIm,IF(C949&lt;=QldIm,1,0),0))</f>
        <v>2022–23 225</v>
      </c>
      <c r="H949" s="56" t="str">
        <f t="array" ref="H949">A949&amp;" "&amp;SUM(IF(A949=FinyearIm,IF(D949&lt;=AustraliaIm,1,0),0))</f>
        <v>2022–23 201</v>
      </c>
      <c r="I949" s="56" t="str">
        <f t="shared" si="57"/>
        <v>ERIT</v>
      </c>
      <c r="J949" s="57">
        <f t="shared" si="58"/>
        <v>0</v>
      </c>
      <c r="K949" s="57">
        <f t="shared" si="59"/>
        <v>5.7125870000000002E-2</v>
      </c>
    </row>
    <row r="950" spans="1:11" x14ac:dyDescent="0.2">
      <c r="A950" t="s">
        <v>660</v>
      </c>
      <c r="B950" t="s">
        <v>167</v>
      </c>
      <c r="C950" s="37">
        <v>15574896.300000001</v>
      </c>
      <c r="D950" s="37">
        <v>132303046.72</v>
      </c>
      <c r="E950" s="40"/>
      <c r="F950" s="56" t="str">
        <f t="shared" si="56"/>
        <v>2022–23 ESTO</v>
      </c>
      <c r="G950" s="56" t="str">
        <f t="array" ref="G950">A950&amp;" "&amp;SUM(IF(A950=FinyearIm,IF(C950&lt;=QldIm,1,0),0))</f>
        <v>2022–23 64</v>
      </c>
      <c r="H950" s="56" t="str">
        <f t="array" ref="H950">A950&amp;" "&amp;SUM(IF(A950=FinyearIm,IF(D950&lt;=AustraliaIm,1,0),0))</f>
        <v>2022–23 75</v>
      </c>
      <c r="I950" s="56" t="str">
        <f t="shared" si="57"/>
        <v>ESTO</v>
      </c>
      <c r="J950" s="57">
        <f t="shared" si="58"/>
        <v>15.574896300000001</v>
      </c>
      <c r="K950" s="57">
        <f t="shared" si="59"/>
        <v>132.30304672</v>
      </c>
    </row>
    <row r="951" spans="1:11" x14ac:dyDescent="0.2">
      <c r="A951" t="s">
        <v>660</v>
      </c>
      <c r="B951" t="s">
        <v>168</v>
      </c>
      <c r="C951" s="37">
        <v>640030.54</v>
      </c>
      <c r="D951" s="37">
        <v>44477376.630000003</v>
      </c>
      <c r="E951" s="40"/>
      <c r="F951" s="56" t="str">
        <f t="shared" si="56"/>
        <v>2022–23 ETHI</v>
      </c>
      <c r="G951" s="56" t="str">
        <f t="array" ref="G951">A951&amp;" "&amp;SUM(IF(A951=FinyearIm,IF(C951&lt;=QldIm,1,0),0))</f>
        <v>2022–23 108</v>
      </c>
      <c r="H951" s="56" t="str">
        <f t="array" ref="H951">A951&amp;" "&amp;SUM(IF(A951=FinyearIm,IF(D951&lt;=AustraliaIm,1,0),0))</f>
        <v>2022–23 93</v>
      </c>
      <c r="I951" s="56" t="str">
        <f t="shared" si="57"/>
        <v>ETHI</v>
      </c>
      <c r="J951" s="57">
        <f t="shared" si="58"/>
        <v>0.64003054000000004</v>
      </c>
      <c r="K951" s="57">
        <f t="shared" si="59"/>
        <v>44.477376630000002</v>
      </c>
    </row>
    <row r="952" spans="1:11" x14ac:dyDescent="0.2">
      <c r="A952" t="s">
        <v>660</v>
      </c>
      <c r="B952" t="s">
        <v>169</v>
      </c>
      <c r="C952" s="37">
        <v>264454.61</v>
      </c>
      <c r="D952" s="37">
        <v>6428550</v>
      </c>
      <c r="E952" s="40"/>
      <c r="F952" s="56" t="str">
        <f t="shared" si="56"/>
        <v>2022–23 ETMR</v>
      </c>
      <c r="G952" s="56" t="str">
        <f t="array" ref="G952">A952&amp;" "&amp;SUM(IF(A952=FinyearIm,IF(C952&lt;=QldIm,1,0),0))</f>
        <v>2022–23 122</v>
      </c>
      <c r="H952" s="56" t="str">
        <f t="array" ref="H952">A952&amp;" "&amp;SUM(IF(A952=FinyearIm,IF(D952&lt;=AustraliaIm,1,0),0))</f>
        <v>2022–23 127</v>
      </c>
      <c r="I952" s="56" t="str">
        <f t="shared" si="57"/>
        <v>ETMR</v>
      </c>
      <c r="J952" s="57">
        <f t="shared" si="58"/>
        <v>0.26445460999999998</v>
      </c>
      <c r="K952" s="57">
        <f t="shared" si="59"/>
        <v>6.4285500000000004</v>
      </c>
    </row>
    <row r="953" spans="1:11" x14ac:dyDescent="0.2">
      <c r="A953" t="s">
        <v>660</v>
      </c>
      <c r="B953" t="s">
        <v>317</v>
      </c>
      <c r="C953" s="37">
        <v>0</v>
      </c>
      <c r="D953" s="37">
        <v>23280.37</v>
      </c>
      <c r="E953" s="40"/>
      <c r="F953" s="56" t="str">
        <f t="shared" si="56"/>
        <v>2022–23 FALK</v>
      </c>
      <c r="G953" s="56" t="str">
        <f t="array" ref="G953">A953&amp;" "&amp;SUM(IF(A953=FinyearIm,IF(C953&lt;=QldIm,1,0),0))</f>
        <v>2022–23 225</v>
      </c>
      <c r="H953" s="56" t="str">
        <f t="array" ref="H953">A953&amp;" "&amp;SUM(IF(A953=FinyearIm,IF(D953&lt;=AustraliaIm,1,0),0))</f>
        <v>2022–23 210</v>
      </c>
      <c r="I953" s="56" t="str">
        <f t="shared" si="57"/>
        <v>FALK</v>
      </c>
      <c r="J953" s="57">
        <f t="shared" si="58"/>
        <v>0</v>
      </c>
      <c r="K953" s="57">
        <f t="shared" si="59"/>
        <v>2.3280369999999998E-2</v>
      </c>
    </row>
    <row r="954" spans="1:11" x14ac:dyDescent="0.2">
      <c r="A954" t="s">
        <v>660</v>
      </c>
      <c r="B954" t="s">
        <v>170</v>
      </c>
      <c r="C954" s="37">
        <v>292305.14</v>
      </c>
      <c r="D954" s="37">
        <v>984585.99</v>
      </c>
      <c r="E954" s="40"/>
      <c r="F954" s="56" t="str">
        <f t="shared" si="56"/>
        <v>2022–23 FCAM</v>
      </c>
      <c r="G954" s="56" t="str">
        <f t="array" ref="G954">A954&amp;" "&amp;SUM(IF(A954=FinyearIm,IF(C954&lt;=QldIm,1,0),0))</f>
        <v>2022–23 121</v>
      </c>
      <c r="H954" s="56" t="str">
        <f t="array" ref="H954">A954&amp;" "&amp;SUM(IF(A954=FinyearIm,IF(D954&lt;=AustraliaIm,1,0),0))</f>
        <v>2022–23 155</v>
      </c>
      <c r="I954" s="56" t="str">
        <f t="shared" si="57"/>
        <v>FCAM</v>
      </c>
      <c r="J954" s="57">
        <f t="shared" si="58"/>
        <v>0.29230514000000002</v>
      </c>
      <c r="K954" s="57">
        <f t="shared" si="59"/>
        <v>0.98458599000000002</v>
      </c>
    </row>
    <row r="955" spans="1:11" x14ac:dyDescent="0.2">
      <c r="A955" t="s">
        <v>660</v>
      </c>
      <c r="B955" t="s">
        <v>171</v>
      </c>
      <c r="C955" s="37">
        <v>2382204238.6700301</v>
      </c>
      <c r="D955" s="37">
        <v>17146335636.690001</v>
      </c>
      <c r="E955" s="40"/>
      <c r="F955" s="56" t="str">
        <f t="shared" si="56"/>
        <v>2022–23 FGMY</v>
      </c>
      <c r="G955" s="56" t="str">
        <f t="array" ref="G955">A955&amp;" "&amp;SUM(IF(A955=FinyearIm,IF(C955&lt;=QldIm,1,0),0))</f>
        <v>2022–23 8</v>
      </c>
      <c r="H955" s="56" t="str">
        <f t="array" ref="H955">A955&amp;" "&amp;SUM(IF(A955=FinyearIm,IF(D955&lt;=AustraliaIm,1,0),0))</f>
        <v>2022–23 8</v>
      </c>
      <c r="I955" s="56" t="str">
        <f t="shared" si="57"/>
        <v>FGMY</v>
      </c>
      <c r="J955" s="57">
        <f t="shared" si="58"/>
        <v>2382.20423867003</v>
      </c>
      <c r="K955" s="57">
        <f t="shared" si="59"/>
        <v>17146.335636690001</v>
      </c>
    </row>
    <row r="956" spans="1:11" x14ac:dyDescent="0.2">
      <c r="A956" t="s">
        <v>660</v>
      </c>
      <c r="B956" t="s">
        <v>172</v>
      </c>
      <c r="C956" s="37">
        <v>21500729.579999998</v>
      </c>
      <c r="D956" s="37">
        <v>168196207.38999999</v>
      </c>
      <c r="E956" s="40"/>
      <c r="F956" s="56" t="str">
        <f t="shared" si="56"/>
        <v>2022–23 FIJI</v>
      </c>
      <c r="G956" s="56" t="str">
        <f t="array" ref="G956">A956&amp;" "&amp;SUM(IF(A956=FinyearIm,IF(C956&lt;=QldIm,1,0),0))</f>
        <v>2022–23 63</v>
      </c>
      <c r="H956" s="56" t="str">
        <f t="array" ref="H956">A956&amp;" "&amp;SUM(IF(A956=FinyearIm,IF(D956&lt;=AustraliaIm,1,0),0))</f>
        <v>2022–23 70</v>
      </c>
      <c r="I956" s="56" t="str">
        <f t="shared" si="57"/>
        <v>FIJI</v>
      </c>
      <c r="J956" s="57">
        <f t="shared" si="58"/>
        <v>21.500729579999998</v>
      </c>
      <c r="K956" s="57">
        <f t="shared" si="59"/>
        <v>168.19620738999998</v>
      </c>
    </row>
    <row r="957" spans="1:11" x14ac:dyDescent="0.2">
      <c r="A957" t="s">
        <v>660</v>
      </c>
      <c r="B957" t="s">
        <v>173</v>
      </c>
      <c r="C957" s="37">
        <v>324820376.98000002</v>
      </c>
      <c r="D957" s="37">
        <v>1600279888.1199999</v>
      </c>
      <c r="E957" s="40"/>
      <c r="F957" s="56" t="str">
        <f t="shared" si="56"/>
        <v>2022–23 FINL</v>
      </c>
      <c r="G957" s="56" t="str">
        <f t="array" ref="G957">A957&amp;" "&amp;SUM(IF(A957=FinyearIm,IF(C957&lt;=QldIm,1,0),0))</f>
        <v>2022–23 28</v>
      </c>
      <c r="H957" s="56" t="str">
        <f t="array" ref="H957">A957&amp;" "&amp;SUM(IF(A957=FinyearIm,IF(D957&lt;=AustraliaIm,1,0),0))</f>
        <v>2022–23 31</v>
      </c>
      <c r="I957" s="56" t="str">
        <f t="shared" si="57"/>
        <v>FINL</v>
      </c>
      <c r="J957" s="57">
        <f t="shared" si="58"/>
        <v>324.82037697999999</v>
      </c>
      <c r="K957" s="57">
        <f t="shared" si="59"/>
        <v>1600.2798881199999</v>
      </c>
    </row>
    <row r="958" spans="1:11" x14ac:dyDescent="0.2">
      <c r="A958" t="s">
        <v>660</v>
      </c>
      <c r="B958" t="s">
        <v>174</v>
      </c>
      <c r="C958" s="37">
        <v>889965121.63000298</v>
      </c>
      <c r="D958" s="37">
        <v>6959628412.4099998</v>
      </c>
      <c r="E958" s="40"/>
      <c r="F958" s="56" t="str">
        <f t="shared" si="56"/>
        <v>2022–23 FRAN</v>
      </c>
      <c r="G958" s="56" t="str">
        <f t="array" ref="G958">A958&amp;" "&amp;SUM(IF(A958=FinyearIm,IF(C958&lt;=QldIm,1,0),0))</f>
        <v>2022–23 18</v>
      </c>
      <c r="H958" s="56" t="str">
        <f t="array" ref="H958">A958&amp;" "&amp;SUM(IF(A958=FinyearIm,IF(D958&lt;=AustraliaIm,1,0),0))</f>
        <v>2022–23 15</v>
      </c>
      <c r="I958" s="56" t="str">
        <f t="shared" si="57"/>
        <v>FRAN</v>
      </c>
      <c r="J958" s="57">
        <f t="shared" si="58"/>
        <v>889.96512163000295</v>
      </c>
      <c r="K958" s="57">
        <f t="shared" si="59"/>
        <v>6959.6284124100002</v>
      </c>
    </row>
    <row r="959" spans="1:11" x14ac:dyDescent="0.2">
      <c r="A959" t="s">
        <v>660</v>
      </c>
      <c r="B959" t="s">
        <v>337</v>
      </c>
      <c r="C959" s="37">
        <v>67976.63</v>
      </c>
      <c r="D959" s="37">
        <v>70362.37</v>
      </c>
      <c r="E959" s="40"/>
      <c r="F959" s="56" t="str">
        <f t="shared" si="56"/>
        <v>2022–23 FRGU</v>
      </c>
      <c r="G959" s="56" t="str">
        <f t="array" ref="G959">A959&amp;" "&amp;SUM(IF(A959=FinyearIm,IF(C959&lt;=QldIm,1,0),0))</f>
        <v>2022–23 145</v>
      </c>
      <c r="H959" s="56" t="str">
        <f t="array" ref="H959">A959&amp;" "&amp;SUM(IF(A959=FinyearIm,IF(D959&lt;=AustraliaIm,1,0),0))</f>
        <v>2022–23 198</v>
      </c>
      <c r="I959" s="56" t="str">
        <f t="shared" si="57"/>
        <v>FRGU</v>
      </c>
      <c r="J959" s="57">
        <f t="shared" si="58"/>
        <v>6.797663000000001E-2</v>
      </c>
      <c r="K959" s="57">
        <f t="shared" si="59"/>
        <v>7.0362369999999994E-2</v>
      </c>
    </row>
    <row r="960" spans="1:11" x14ac:dyDescent="0.2">
      <c r="A960" t="s">
        <v>660</v>
      </c>
      <c r="B960" t="s">
        <v>175</v>
      </c>
      <c r="C960" s="37">
        <v>522301.7</v>
      </c>
      <c r="D960" s="37">
        <v>928715.13</v>
      </c>
      <c r="E960" s="40"/>
      <c r="F960" s="56" t="str">
        <f t="shared" si="56"/>
        <v>2022–23 FWIN</v>
      </c>
      <c r="G960" s="56" t="str">
        <f t="array" ref="G960">A960&amp;" "&amp;SUM(IF(A960=FinyearIm,IF(C960&lt;=QldIm,1,0),0))</f>
        <v>2022–23 114</v>
      </c>
      <c r="H960" s="56" t="str">
        <f t="array" ref="H960">A960&amp;" "&amp;SUM(IF(A960=FinyearIm,IF(D960&lt;=AustraliaIm,1,0),0))</f>
        <v>2022–23 156</v>
      </c>
      <c r="I960" s="56" t="str">
        <f t="shared" si="57"/>
        <v>FWIN</v>
      </c>
      <c r="J960" s="57">
        <f t="shared" si="58"/>
        <v>0.52230169999999998</v>
      </c>
      <c r="K960" s="57">
        <f t="shared" si="59"/>
        <v>0.92871513000000006</v>
      </c>
    </row>
    <row r="961" spans="1:11" x14ac:dyDescent="0.2">
      <c r="A961" t="s">
        <v>660</v>
      </c>
      <c r="B961" t="s">
        <v>176</v>
      </c>
      <c r="C961" s="37">
        <v>1819563.51</v>
      </c>
      <c r="D961" s="37">
        <v>17730047.609999999</v>
      </c>
      <c r="E961" s="40"/>
      <c r="F961" s="56" t="str">
        <f t="shared" si="56"/>
        <v>2022–23 FYRM</v>
      </c>
      <c r="G961" s="56" t="str">
        <f t="array" ref="G961">A961&amp;" "&amp;SUM(IF(A961=FinyearIm,IF(C961&lt;=QldIm,1,0),0))</f>
        <v>2022–23 94</v>
      </c>
      <c r="H961" s="56" t="str">
        <f t="array" ref="H961">A961&amp;" "&amp;SUM(IF(A961=FinyearIm,IF(D961&lt;=AustraliaIm,1,0),0))</f>
        <v>2022–23 106</v>
      </c>
      <c r="I961" s="56" t="str">
        <f t="shared" si="57"/>
        <v>FYRM</v>
      </c>
      <c r="J961" s="57">
        <f t="shared" si="58"/>
        <v>1.8195635100000001</v>
      </c>
      <c r="K961" s="57">
        <f t="shared" si="59"/>
        <v>17.73004761</v>
      </c>
    </row>
    <row r="962" spans="1:11" x14ac:dyDescent="0.2">
      <c r="A962" t="s">
        <v>660</v>
      </c>
      <c r="B962" t="s">
        <v>177</v>
      </c>
      <c r="C962" s="37">
        <v>231526.18</v>
      </c>
      <c r="D962" s="37">
        <v>21599291.25</v>
      </c>
      <c r="E962" s="40"/>
      <c r="F962" s="56" t="str">
        <f t="shared" ref="F962:F1025" si="60">A962&amp;" "&amp;B962</f>
        <v>2022–23 GABO</v>
      </c>
      <c r="G962" s="56" t="str">
        <f t="array" ref="G962">A962&amp;" "&amp;SUM(IF(A962=FinyearIm,IF(C962&lt;=QldIm,1,0),0))</f>
        <v>2022–23 124</v>
      </c>
      <c r="H962" s="56" t="str">
        <f t="array" ref="H962">A962&amp;" "&amp;SUM(IF(A962=FinyearIm,IF(D962&lt;=AustraliaIm,1,0),0))</f>
        <v>2022–23 102</v>
      </c>
      <c r="I962" s="56" t="str">
        <f t="shared" ref="I962:I1025" si="61">B962</f>
        <v>GABO</v>
      </c>
      <c r="J962" s="57">
        <f t="shared" ref="J962:J1025" si="62">C962/1000000</f>
        <v>0.23152618</v>
      </c>
      <c r="K962" s="57">
        <f t="shared" ref="K962:K1025" si="63">D962/1000000</f>
        <v>21.59929125</v>
      </c>
    </row>
    <row r="963" spans="1:11" x14ac:dyDescent="0.2">
      <c r="A963" t="s">
        <v>660</v>
      </c>
      <c r="B963" t="s">
        <v>179</v>
      </c>
      <c r="C963" s="37">
        <v>476950.72</v>
      </c>
      <c r="D963" s="37">
        <v>6683195.7199999997</v>
      </c>
      <c r="E963" s="40"/>
      <c r="F963" s="56" t="str">
        <f t="shared" si="60"/>
        <v>2022–23 GERG</v>
      </c>
      <c r="G963" s="56" t="str">
        <f t="array" ref="G963">A963&amp;" "&amp;SUM(IF(A963=FinyearIm,IF(C963&lt;=QldIm,1,0),0))</f>
        <v>2022–23 115</v>
      </c>
      <c r="H963" s="56" t="str">
        <f t="array" ref="H963">A963&amp;" "&amp;SUM(IF(A963=FinyearIm,IF(D963&lt;=AustraliaIm,1,0),0))</f>
        <v>2022–23 124</v>
      </c>
      <c r="I963" s="56" t="str">
        <f t="shared" si="61"/>
        <v>GERG</v>
      </c>
      <c r="J963" s="57">
        <f t="shared" si="62"/>
        <v>0.47695071999999999</v>
      </c>
      <c r="K963" s="57">
        <f t="shared" si="63"/>
        <v>6.6831957199999996</v>
      </c>
    </row>
    <row r="964" spans="1:11" x14ac:dyDescent="0.2">
      <c r="A964" t="s">
        <v>660</v>
      </c>
      <c r="B964" t="s">
        <v>180</v>
      </c>
      <c r="C964" s="37">
        <v>573271.38</v>
      </c>
      <c r="D964" s="37">
        <v>16558043.369999999</v>
      </c>
      <c r="E964" s="40"/>
      <c r="F964" s="56" t="str">
        <f t="shared" si="60"/>
        <v>2022–23 GHAN</v>
      </c>
      <c r="G964" s="56" t="str">
        <f t="array" ref="G964">A964&amp;" "&amp;SUM(IF(A964=FinyearIm,IF(C964&lt;=QldIm,1,0),0))</f>
        <v>2022–23 110</v>
      </c>
      <c r="H964" s="56" t="str">
        <f t="array" ref="H964">A964&amp;" "&amp;SUM(IF(A964=FinyearIm,IF(D964&lt;=AustraliaIm,1,0),0))</f>
        <v>2022–23 109</v>
      </c>
      <c r="I964" s="56" t="str">
        <f t="shared" si="61"/>
        <v>GHAN</v>
      </c>
      <c r="J964" s="57">
        <f t="shared" si="62"/>
        <v>0.57327138</v>
      </c>
      <c r="K964" s="57">
        <f t="shared" si="63"/>
        <v>16.55804337</v>
      </c>
    </row>
    <row r="965" spans="1:11" x14ac:dyDescent="0.2">
      <c r="A965" t="s">
        <v>660</v>
      </c>
      <c r="B965" t="s">
        <v>322</v>
      </c>
      <c r="C965" s="37">
        <v>1209.8</v>
      </c>
      <c r="D965" s="37">
        <v>8438.9699999999993</v>
      </c>
      <c r="E965" s="40"/>
      <c r="F965" s="56" t="str">
        <f t="shared" si="60"/>
        <v>2022–23 GIBR</v>
      </c>
      <c r="G965" s="56" t="str">
        <f t="array" ref="G965">A965&amp;" "&amp;SUM(IF(A965=FinyearIm,IF(C965&lt;=QldIm,1,0),0))</f>
        <v>2022–23 185</v>
      </c>
      <c r="H965" s="56" t="str">
        <f t="array" ref="H965">A965&amp;" "&amp;SUM(IF(A965=FinyearIm,IF(D965&lt;=AustraliaIm,1,0),0))</f>
        <v>2022–23 217</v>
      </c>
      <c r="I965" s="56" t="str">
        <f t="shared" si="61"/>
        <v>GIBR</v>
      </c>
      <c r="J965" s="57">
        <f t="shared" si="62"/>
        <v>1.2098E-3</v>
      </c>
      <c r="K965" s="57">
        <f t="shared" si="63"/>
        <v>8.4389699999999988E-3</v>
      </c>
    </row>
    <row r="966" spans="1:11" x14ac:dyDescent="0.2">
      <c r="A966" t="s">
        <v>660</v>
      </c>
      <c r="B966" t="s">
        <v>181</v>
      </c>
      <c r="C966" s="37">
        <v>1393195.77</v>
      </c>
      <c r="D966" s="37">
        <v>38836771.960000001</v>
      </c>
      <c r="E966" s="40"/>
      <c r="F966" s="56" t="str">
        <f t="shared" si="60"/>
        <v>2022–23 GMLA</v>
      </c>
      <c r="G966" s="56" t="str">
        <f t="array" ref="G966">A966&amp;" "&amp;SUM(IF(A966=FinyearIm,IF(C966&lt;=QldIm,1,0),0))</f>
        <v>2022–23 100</v>
      </c>
      <c r="H966" s="56" t="str">
        <f t="array" ref="H966">A966&amp;" "&amp;SUM(IF(A966=FinyearIm,IF(D966&lt;=AustraliaIm,1,0),0))</f>
        <v>2022–23 94</v>
      </c>
      <c r="I966" s="56" t="str">
        <f t="shared" si="61"/>
        <v>GMLA</v>
      </c>
      <c r="J966" s="57">
        <f t="shared" si="62"/>
        <v>1.3931957699999999</v>
      </c>
      <c r="K966" s="57">
        <f t="shared" si="63"/>
        <v>38.83677196</v>
      </c>
    </row>
    <row r="967" spans="1:11" x14ac:dyDescent="0.2">
      <c r="A967" t="s">
        <v>660</v>
      </c>
      <c r="B967" t="s">
        <v>350</v>
      </c>
      <c r="C967" s="37">
        <v>0</v>
      </c>
      <c r="D967" s="37">
        <v>1870.32</v>
      </c>
      <c r="E967" s="40"/>
      <c r="F967" s="56" t="str">
        <f t="shared" si="60"/>
        <v>2022–23 GNDA</v>
      </c>
      <c r="G967" s="56" t="str">
        <f t="array" ref="G967">A967&amp;" "&amp;SUM(IF(A967=FinyearIm,IF(C967&lt;=QldIm,1,0),0))</f>
        <v>2022–23 225</v>
      </c>
      <c r="H967" s="56" t="str">
        <f t="array" ref="H967">A967&amp;" "&amp;SUM(IF(A967=FinyearIm,IF(D967&lt;=AustraliaIm,1,0),0))</f>
        <v>2022–23 224</v>
      </c>
      <c r="I967" s="56" t="str">
        <f t="shared" si="61"/>
        <v>GNDA</v>
      </c>
      <c r="J967" s="57">
        <f t="shared" si="62"/>
        <v>0</v>
      </c>
      <c r="K967" s="57">
        <f t="shared" si="63"/>
        <v>1.87032E-3</v>
      </c>
    </row>
    <row r="968" spans="1:11" x14ac:dyDescent="0.2">
      <c r="A968" t="s">
        <v>660</v>
      </c>
      <c r="B968" t="s">
        <v>182</v>
      </c>
      <c r="C968" s="37">
        <v>47111222.109999999</v>
      </c>
      <c r="D968" s="37">
        <v>394815168.06999999</v>
      </c>
      <c r="E968" s="40"/>
      <c r="F968" s="56" t="str">
        <f t="shared" si="60"/>
        <v>2022–23 GREE</v>
      </c>
      <c r="G968" s="56" t="str">
        <f t="array" ref="G968">A968&amp;" "&amp;SUM(IF(A968=FinyearIm,IF(C968&lt;=QldIm,1,0),0))</f>
        <v>2022–23 54</v>
      </c>
      <c r="H968" s="56" t="str">
        <f t="array" ref="H968">A968&amp;" "&amp;SUM(IF(A968=FinyearIm,IF(D968&lt;=AustraliaIm,1,0),0))</f>
        <v>2022–23 56</v>
      </c>
      <c r="I968" s="56" t="str">
        <f t="shared" si="61"/>
        <v>GREE</v>
      </c>
      <c r="J968" s="57">
        <f t="shared" si="62"/>
        <v>47.11122211</v>
      </c>
      <c r="K968" s="57">
        <f t="shared" si="63"/>
        <v>394.81516806999997</v>
      </c>
    </row>
    <row r="969" spans="1:11" x14ac:dyDescent="0.2">
      <c r="A969" t="s">
        <v>660</v>
      </c>
      <c r="B969" t="s">
        <v>183</v>
      </c>
      <c r="C969" s="37">
        <v>1956.19</v>
      </c>
      <c r="D969">
        <v>47460.76</v>
      </c>
      <c r="E969" s="40"/>
      <c r="F969" s="56" t="str">
        <f t="shared" si="60"/>
        <v>2022–23 GUAM</v>
      </c>
      <c r="G969" s="56" t="str">
        <f t="array" ref="G969">A969&amp;" "&amp;SUM(IF(A969=FinyearIm,IF(C969&lt;=QldIm,1,0),0))</f>
        <v>2022–23 180</v>
      </c>
      <c r="H969" s="56" t="str">
        <f t="array" ref="H969">A969&amp;" "&amp;SUM(IF(A969=FinyearIm,IF(D969&lt;=AustraliaIm,1,0),0))</f>
        <v>2022–23 204</v>
      </c>
      <c r="I969" s="56" t="str">
        <f t="shared" si="61"/>
        <v>GUAM</v>
      </c>
      <c r="J969" s="57">
        <f t="shared" si="62"/>
        <v>1.95619E-3</v>
      </c>
      <c r="K969" s="57">
        <f t="shared" si="63"/>
        <v>4.7460760000000005E-2</v>
      </c>
    </row>
    <row r="970" spans="1:11" x14ac:dyDescent="0.2">
      <c r="A970" t="s">
        <v>660</v>
      </c>
      <c r="B970" t="s">
        <v>184</v>
      </c>
      <c r="C970" s="37">
        <v>156734.04999999999</v>
      </c>
      <c r="D970" s="37">
        <v>516605.1</v>
      </c>
      <c r="E970" s="40"/>
      <c r="F970" s="56" t="str">
        <f t="shared" si="60"/>
        <v>2022–23 GUIN</v>
      </c>
      <c r="G970" s="56" t="str">
        <f t="array" ref="G970">A970&amp;" "&amp;SUM(IF(A970=FinyearIm,IF(C970&lt;=QldIm,1,0),0))</f>
        <v>2022–23 129</v>
      </c>
      <c r="H970" s="56" t="str">
        <f t="array" ref="H970">A970&amp;" "&amp;SUM(IF(A970=FinyearIm,IF(D970&lt;=AustraliaIm,1,0),0))</f>
        <v>2022–23 166</v>
      </c>
      <c r="I970" s="56" t="str">
        <f t="shared" si="61"/>
        <v>GUIN</v>
      </c>
      <c r="J970" s="57">
        <f t="shared" si="62"/>
        <v>0.15673404999999999</v>
      </c>
      <c r="K970" s="57">
        <f t="shared" si="63"/>
        <v>0.51660509999999993</v>
      </c>
    </row>
    <row r="971" spans="1:11" x14ac:dyDescent="0.2">
      <c r="A971" t="s">
        <v>660</v>
      </c>
      <c r="B971" t="s">
        <v>185</v>
      </c>
      <c r="C971" s="37">
        <v>0</v>
      </c>
      <c r="D971" s="37">
        <v>989195.78</v>
      </c>
      <c r="E971" s="40"/>
      <c r="F971" s="56" t="str">
        <f t="shared" si="60"/>
        <v>2022–23 GUYA</v>
      </c>
      <c r="G971" s="56" t="str">
        <f t="array" ref="G971">A971&amp;" "&amp;SUM(IF(A971=FinyearIm,IF(C971&lt;=QldIm,1,0),0))</f>
        <v>2022–23 225</v>
      </c>
      <c r="H971" s="56" t="str">
        <f t="array" ref="H971">A971&amp;" "&amp;SUM(IF(A971=FinyearIm,IF(D971&lt;=AustraliaIm,1,0),0))</f>
        <v>2022–23 154</v>
      </c>
      <c r="I971" s="56" t="str">
        <f t="shared" si="61"/>
        <v>GUYA</v>
      </c>
      <c r="J971" s="57">
        <f t="shared" si="62"/>
        <v>0</v>
      </c>
      <c r="K971" s="57">
        <f t="shared" si="63"/>
        <v>0.98919578000000008</v>
      </c>
    </row>
    <row r="972" spans="1:11" x14ac:dyDescent="0.2">
      <c r="A972" t="s">
        <v>660</v>
      </c>
      <c r="B972" t="s">
        <v>186</v>
      </c>
      <c r="C972" s="37">
        <v>77459.17</v>
      </c>
      <c r="D972" s="37">
        <v>2733816.19</v>
      </c>
      <c r="E972" s="40"/>
      <c r="F972" s="56" t="str">
        <f t="shared" si="60"/>
        <v>2022–23 HAIT</v>
      </c>
      <c r="G972" s="56" t="str">
        <f t="array" ref="G972">A972&amp;" "&amp;SUM(IF(A972=FinyearIm,IF(C972&lt;=QldIm,1,0),0))</f>
        <v>2022–23 143</v>
      </c>
      <c r="H972" s="56" t="str">
        <f t="array" ref="H972">A972&amp;" "&amp;SUM(IF(A972=FinyearIm,IF(D972&lt;=AustraliaIm,1,0),0))</f>
        <v>2022–23 138</v>
      </c>
      <c r="I972" s="56" t="str">
        <f t="shared" si="61"/>
        <v>HAIT</v>
      </c>
      <c r="J972" s="57">
        <f t="shared" si="62"/>
        <v>7.7459169999999994E-2</v>
      </c>
      <c r="K972" s="57">
        <f t="shared" si="63"/>
        <v>2.7338161899999998</v>
      </c>
    </row>
    <row r="973" spans="1:11" x14ac:dyDescent="0.2">
      <c r="A973" t="s">
        <v>660</v>
      </c>
      <c r="B973" t="s">
        <v>187</v>
      </c>
      <c r="C973" s="37">
        <v>6602040.3600000003</v>
      </c>
      <c r="D973" s="37">
        <v>128072359.69</v>
      </c>
      <c r="E973" s="40"/>
      <c r="F973" s="56" t="str">
        <f t="shared" si="60"/>
        <v>2022–23 HDRS</v>
      </c>
      <c r="G973" s="56" t="str">
        <f t="array" ref="G973">A973&amp;" "&amp;SUM(IF(A973=FinyearIm,IF(C973&lt;=QldIm,1,0),0))</f>
        <v>2022–23 75</v>
      </c>
      <c r="H973" s="56" t="str">
        <f t="array" ref="H973">A973&amp;" "&amp;SUM(IF(A973=FinyearIm,IF(D973&lt;=AustraliaIm,1,0),0))</f>
        <v>2022–23 76</v>
      </c>
      <c r="I973" s="56" t="str">
        <f t="shared" si="61"/>
        <v>HDRS</v>
      </c>
      <c r="J973" s="57">
        <f t="shared" si="62"/>
        <v>6.6020403600000002</v>
      </c>
      <c r="K973" s="57">
        <f t="shared" si="63"/>
        <v>128.07235968999998</v>
      </c>
    </row>
    <row r="974" spans="1:11" x14ac:dyDescent="0.2">
      <c r="A974" t="s">
        <v>660</v>
      </c>
      <c r="B974" t="s">
        <v>188</v>
      </c>
      <c r="C974" s="37">
        <v>130854474.94</v>
      </c>
      <c r="D974" s="37">
        <v>1138052358.6500001</v>
      </c>
      <c r="E974" s="40"/>
      <c r="F974" s="56" t="str">
        <f t="shared" si="60"/>
        <v>2022–23 HGRY</v>
      </c>
      <c r="G974" s="56" t="str">
        <f t="array" ref="G974">A974&amp;" "&amp;SUM(IF(A974=FinyearIm,IF(C974&lt;=QldIm,1,0),0))</f>
        <v>2022–23 46</v>
      </c>
      <c r="H974" s="56" t="str">
        <f t="array" ref="H974">A974&amp;" "&amp;SUM(IF(A974=FinyearIm,IF(D974&lt;=AustraliaIm,1,0),0))</f>
        <v>2022–23 39</v>
      </c>
      <c r="I974" s="56" t="str">
        <f t="shared" si="61"/>
        <v>HGRY</v>
      </c>
      <c r="J974" s="57">
        <f t="shared" si="62"/>
        <v>130.85447493999999</v>
      </c>
      <c r="K974" s="57">
        <f t="shared" si="63"/>
        <v>1138.0523586500001</v>
      </c>
    </row>
    <row r="975" spans="1:11" x14ac:dyDescent="0.2">
      <c r="A975" t="s">
        <v>660</v>
      </c>
      <c r="B975" t="s">
        <v>189</v>
      </c>
      <c r="C975" s="37">
        <v>71893387.329999998</v>
      </c>
      <c r="D975" s="37">
        <v>1349636308.6800001</v>
      </c>
      <c r="E975" s="40"/>
      <c r="F975" s="56" t="str">
        <f t="shared" si="60"/>
        <v>2022–23 HONG</v>
      </c>
      <c r="G975" s="56" t="str">
        <f t="array" ref="G975">A975&amp;" "&amp;SUM(IF(A975=FinyearIm,IF(C975&lt;=QldIm,1,0),0))</f>
        <v>2022–23 50</v>
      </c>
      <c r="H975" s="56" t="str">
        <f t="array" ref="H975">A975&amp;" "&amp;SUM(IF(A975=FinyearIm,IF(D975&lt;=AustraliaIm,1,0),0))</f>
        <v>2022–23 37</v>
      </c>
      <c r="I975" s="56" t="str">
        <f t="shared" si="61"/>
        <v>HONG</v>
      </c>
      <c r="J975" s="57">
        <f t="shared" si="62"/>
        <v>71.893387329999996</v>
      </c>
      <c r="K975" s="57">
        <f t="shared" si="63"/>
        <v>1349.63630868</v>
      </c>
    </row>
    <row r="976" spans="1:11" x14ac:dyDescent="0.2">
      <c r="A976" t="s">
        <v>660</v>
      </c>
      <c r="B976" t="s">
        <v>190</v>
      </c>
      <c r="C976" s="37">
        <v>1735977.88</v>
      </c>
      <c r="D976" s="37">
        <v>15511691</v>
      </c>
      <c r="E976" s="40"/>
      <c r="F976" s="56" t="str">
        <f t="shared" si="60"/>
        <v>2022–23 ICEL</v>
      </c>
      <c r="G976" s="56" t="str">
        <f t="array" ref="G976">A976&amp;" "&amp;SUM(IF(A976=FinyearIm,IF(C976&lt;=QldIm,1,0),0))</f>
        <v>2022–23 95</v>
      </c>
      <c r="H976" s="56" t="str">
        <f t="array" ref="H976">A976&amp;" "&amp;SUM(IF(A976=FinyearIm,IF(D976&lt;=AustraliaIm,1,0),0))</f>
        <v>2022–23 114</v>
      </c>
      <c r="I976" s="56" t="str">
        <f t="shared" si="61"/>
        <v>ICEL</v>
      </c>
      <c r="J976" s="57">
        <f t="shared" si="62"/>
        <v>1.7359778799999999</v>
      </c>
      <c r="K976" s="57">
        <f t="shared" si="63"/>
        <v>15.511691000000001</v>
      </c>
    </row>
    <row r="977" spans="1:11" x14ac:dyDescent="0.2">
      <c r="A977" t="s">
        <v>660</v>
      </c>
      <c r="B977" t="s">
        <v>191</v>
      </c>
      <c r="C977" s="37">
        <v>916089289.53999901</v>
      </c>
      <c r="D977" s="37">
        <v>5655731276.27001</v>
      </c>
      <c r="E977" s="40"/>
      <c r="F977" s="56" t="str">
        <f t="shared" si="60"/>
        <v>2022–23 INDO</v>
      </c>
      <c r="G977" s="56" t="str">
        <f t="array" ref="G977">A977&amp;" "&amp;SUM(IF(A977=FinyearIm,IF(C977&lt;=QldIm,1,0),0))</f>
        <v>2022–23 17</v>
      </c>
      <c r="H977" s="56" t="str">
        <f t="array" ref="H977">A977&amp;" "&amp;SUM(IF(A977=FinyearIm,IF(D977&lt;=AustraliaIm,1,0),0))</f>
        <v>2022–23 16</v>
      </c>
      <c r="I977" s="56" t="str">
        <f t="shared" si="61"/>
        <v>INDO</v>
      </c>
      <c r="J977" s="57">
        <f t="shared" si="62"/>
        <v>916.08928953999896</v>
      </c>
      <c r="K977" s="57">
        <f t="shared" si="63"/>
        <v>5655.7312762700103</v>
      </c>
    </row>
    <row r="978" spans="1:11" x14ac:dyDescent="0.2">
      <c r="A978" t="s">
        <v>660</v>
      </c>
      <c r="B978" t="s">
        <v>192</v>
      </c>
      <c r="C978" s="37">
        <v>1466539349.6599901</v>
      </c>
      <c r="D978" s="37">
        <v>8167566262.6400003</v>
      </c>
      <c r="E978" s="40"/>
      <c r="F978" s="56" t="str">
        <f t="shared" si="60"/>
        <v>2022–23 INIA</v>
      </c>
      <c r="G978" s="56" t="str">
        <f t="array" ref="G978">A978&amp;" "&amp;SUM(IF(A978=FinyearIm,IF(C978&lt;=QldIm,1,0),0))</f>
        <v>2022–23 10</v>
      </c>
      <c r="H978" s="56" t="str">
        <f t="array" ref="H978">A978&amp;" "&amp;SUM(IF(A978=FinyearIm,IF(D978&lt;=AustraliaIm,1,0),0))</f>
        <v>2022–23 12</v>
      </c>
      <c r="I978" s="56" t="str">
        <f t="shared" si="61"/>
        <v>INIA</v>
      </c>
      <c r="J978" s="57">
        <f t="shared" si="62"/>
        <v>1466.53934965999</v>
      </c>
      <c r="K978" s="57">
        <f t="shared" si="63"/>
        <v>8167.5662626400008</v>
      </c>
    </row>
    <row r="979" spans="1:11" x14ac:dyDescent="0.2">
      <c r="A979" t="s">
        <v>660</v>
      </c>
      <c r="B979" t="s">
        <v>193</v>
      </c>
      <c r="C979" s="37">
        <v>0</v>
      </c>
      <c r="D979" s="37">
        <v>322742.92</v>
      </c>
      <c r="E979" s="40"/>
      <c r="F979" s="56" t="str">
        <f t="shared" si="60"/>
        <v>2022–23 IRAQ</v>
      </c>
      <c r="G979" s="56" t="str">
        <f t="array" ref="G979">A979&amp;" "&amp;SUM(IF(A979=FinyearIm,IF(C979&lt;=QldIm,1,0),0))</f>
        <v>2022–23 225</v>
      </c>
      <c r="H979" s="56" t="str">
        <f t="array" ref="H979">A979&amp;" "&amp;SUM(IF(A979=FinyearIm,IF(D979&lt;=AustraliaIm,1,0),0))</f>
        <v>2022–23 174</v>
      </c>
      <c r="I979" s="56" t="str">
        <f t="shared" si="61"/>
        <v>IRAQ</v>
      </c>
      <c r="J979" s="57">
        <f t="shared" si="62"/>
        <v>0</v>
      </c>
      <c r="K979" s="57">
        <f t="shared" si="63"/>
        <v>0.32274291999999999</v>
      </c>
    </row>
    <row r="980" spans="1:11" x14ac:dyDescent="0.2">
      <c r="A980" t="s">
        <v>660</v>
      </c>
      <c r="B980" t="s">
        <v>194</v>
      </c>
      <c r="C980" s="37">
        <v>100265847.48</v>
      </c>
      <c r="D980" s="37">
        <v>2804400949.7399902</v>
      </c>
      <c r="E980" s="40"/>
      <c r="F980" s="56" t="str">
        <f t="shared" si="60"/>
        <v>2022–23 IRE</v>
      </c>
      <c r="G980" s="56" t="str">
        <f t="array" ref="G980">A980&amp;" "&amp;SUM(IF(A980=FinyearIm,IF(C980&lt;=QldIm,1,0),0))</f>
        <v>2022–23 47</v>
      </c>
      <c r="H980" s="56" t="str">
        <f t="array" ref="H980">A980&amp;" "&amp;SUM(IF(A980=FinyearIm,IF(D980&lt;=AustraliaIm,1,0),0))</f>
        <v>2022–23 25</v>
      </c>
      <c r="I980" s="56" t="str">
        <f t="shared" si="61"/>
        <v>IRE</v>
      </c>
      <c r="J980" s="57">
        <f t="shared" si="62"/>
        <v>100.26584748000001</v>
      </c>
      <c r="K980" s="57">
        <f t="shared" si="63"/>
        <v>2804.4009497399902</v>
      </c>
    </row>
    <row r="981" spans="1:11" x14ac:dyDescent="0.2">
      <c r="A981" t="s">
        <v>660</v>
      </c>
      <c r="B981" t="s">
        <v>195</v>
      </c>
      <c r="C981" s="37">
        <v>159631174.12</v>
      </c>
      <c r="D981" s="37">
        <v>899773966.49000001</v>
      </c>
      <c r="E981" s="40"/>
      <c r="F981" s="56" t="str">
        <f t="shared" si="60"/>
        <v>2022–23 ISRA</v>
      </c>
      <c r="G981" s="56" t="str">
        <f t="array" ref="G981">A981&amp;" "&amp;SUM(IF(A981=FinyearIm,IF(C981&lt;=QldIm,1,0),0))</f>
        <v>2022–23 41</v>
      </c>
      <c r="H981" s="56" t="str">
        <f t="array" ref="H981">A981&amp;" "&amp;SUM(IF(A981=FinyearIm,IF(D981&lt;=AustraliaIm,1,0),0))</f>
        <v>2022–23 43</v>
      </c>
      <c r="I981" s="56" t="str">
        <f t="shared" si="61"/>
        <v>ISRA</v>
      </c>
      <c r="J981" s="57">
        <f t="shared" si="62"/>
        <v>159.63117412</v>
      </c>
      <c r="K981" s="57">
        <f t="shared" si="63"/>
        <v>899.77396649000002</v>
      </c>
    </row>
    <row r="982" spans="1:11" x14ac:dyDescent="0.2">
      <c r="A982" t="s">
        <v>660</v>
      </c>
      <c r="B982" t="s">
        <v>196</v>
      </c>
      <c r="C982" s="37">
        <v>1028967957.37</v>
      </c>
      <c r="D982" s="37">
        <v>9445399291.4999599</v>
      </c>
      <c r="E982" s="40"/>
      <c r="F982" s="56" t="str">
        <f t="shared" si="60"/>
        <v>2022–23 ITAL</v>
      </c>
      <c r="G982" s="56" t="str">
        <f t="array" ref="G982">A982&amp;" "&amp;SUM(IF(A982=FinyearIm,IF(C982&lt;=QldIm,1,0),0))</f>
        <v>2022–23 15</v>
      </c>
      <c r="H982" s="56" t="str">
        <f t="array" ref="H982">A982&amp;" "&amp;SUM(IF(A982=FinyearIm,IF(D982&lt;=AustraliaIm,1,0),0))</f>
        <v>2022–23 11</v>
      </c>
      <c r="I982" s="56" t="str">
        <f t="shared" si="61"/>
        <v>ITAL</v>
      </c>
      <c r="J982" s="57">
        <f t="shared" si="62"/>
        <v>1028.96795737</v>
      </c>
      <c r="K982" s="57">
        <f t="shared" si="63"/>
        <v>9445.3992914999599</v>
      </c>
    </row>
    <row r="983" spans="1:11" x14ac:dyDescent="0.2">
      <c r="A983" t="s">
        <v>660</v>
      </c>
      <c r="B983" t="s">
        <v>197</v>
      </c>
      <c r="C983" s="37">
        <v>151604.54</v>
      </c>
      <c r="D983" s="37">
        <v>16909492.34</v>
      </c>
      <c r="E983" s="40"/>
      <c r="F983" s="56" t="str">
        <f t="shared" si="60"/>
        <v>2022–23 IVOR</v>
      </c>
      <c r="G983" s="56" t="str">
        <f t="array" ref="G983">A983&amp;" "&amp;SUM(IF(A983=FinyearIm,IF(C983&lt;=QldIm,1,0),0))</f>
        <v>2022–23 131</v>
      </c>
      <c r="H983" s="56" t="str">
        <f t="array" ref="H983">A983&amp;" "&amp;SUM(IF(A983=FinyearIm,IF(D983&lt;=AustraliaIm,1,0),0))</f>
        <v>2022–23 107</v>
      </c>
      <c r="I983" s="56" t="str">
        <f t="shared" si="61"/>
        <v>IVOR</v>
      </c>
      <c r="J983" s="57">
        <f t="shared" si="62"/>
        <v>0.15160454000000001</v>
      </c>
      <c r="K983" s="57">
        <f t="shared" si="63"/>
        <v>16.90949234</v>
      </c>
    </row>
    <row r="984" spans="1:11" x14ac:dyDescent="0.2">
      <c r="A984" t="s">
        <v>660</v>
      </c>
      <c r="B984" t="s">
        <v>351</v>
      </c>
      <c r="C984" s="37">
        <v>0</v>
      </c>
      <c r="D984" s="37">
        <v>337763.79</v>
      </c>
      <c r="E984" s="40"/>
      <c r="F984" s="56" t="str">
        <f t="shared" si="60"/>
        <v>2022–23 IWAS</v>
      </c>
      <c r="G984" s="56" t="str">
        <f t="array" ref="G984">A984&amp;" "&amp;SUM(IF(A984=FinyearIm,IF(C984&lt;=QldIm,1,0),0))</f>
        <v>2022–23 225</v>
      </c>
      <c r="H984" s="56" t="str">
        <f t="array" ref="H984">A984&amp;" "&amp;SUM(IF(A984=FinyearIm,IF(D984&lt;=AustraliaIm,1,0),0))</f>
        <v>2022–23 172</v>
      </c>
      <c r="I984" s="56" t="str">
        <f t="shared" si="61"/>
        <v>IWAS</v>
      </c>
      <c r="J984" s="57">
        <f t="shared" si="62"/>
        <v>0</v>
      </c>
      <c r="K984" s="57">
        <f t="shared" si="63"/>
        <v>0.33776378999999995</v>
      </c>
    </row>
    <row r="985" spans="1:11" x14ac:dyDescent="0.2">
      <c r="A985" t="s">
        <v>660</v>
      </c>
      <c r="B985" t="s">
        <v>198</v>
      </c>
      <c r="C985" s="37">
        <v>6040141813.8199701</v>
      </c>
      <c r="D985" s="37">
        <v>24600467626.999901</v>
      </c>
      <c r="E985" s="40"/>
      <c r="F985" s="56" t="str">
        <f t="shared" si="60"/>
        <v>2022–23 JAP</v>
      </c>
      <c r="G985" s="56" t="str">
        <f t="array" ref="G985">A985&amp;" "&amp;SUM(IF(A985=FinyearIm,IF(C985&lt;=QldIm,1,0),0))</f>
        <v>2022–23 4</v>
      </c>
      <c r="H985" s="56" t="str">
        <f t="array" ref="H985">A985&amp;" "&amp;SUM(IF(A985=FinyearIm,IF(D985&lt;=AustraliaIm,1,0),0))</f>
        <v>2022–23 4</v>
      </c>
      <c r="I985" s="56" t="str">
        <f t="shared" si="61"/>
        <v>JAP</v>
      </c>
      <c r="J985" s="57">
        <f t="shared" si="62"/>
        <v>6040.1418138199697</v>
      </c>
      <c r="K985" s="57">
        <f t="shared" si="63"/>
        <v>24600.4676269999</v>
      </c>
    </row>
    <row r="986" spans="1:11" x14ac:dyDescent="0.2">
      <c r="A986" t="s">
        <v>660</v>
      </c>
      <c r="B986" t="s">
        <v>199</v>
      </c>
      <c r="C986" s="37">
        <v>8576.09</v>
      </c>
      <c r="D986" s="37">
        <v>2389649.61</v>
      </c>
      <c r="E986" s="40"/>
      <c r="F986" s="56" t="str">
        <f t="shared" si="60"/>
        <v>2022–23 JMCA</v>
      </c>
      <c r="G986" s="56" t="str">
        <f t="array" ref="G986">A986&amp;" "&amp;SUM(IF(A986=FinyearIm,IF(C986&lt;=QldIm,1,0),0))</f>
        <v>2022–23 167</v>
      </c>
      <c r="H986" s="56" t="str">
        <f t="array" ref="H986">A986&amp;" "&amp;SUM(IF(A986=FinyearIm,IF(D986&lt;=AustraliaIm,1,0),0))</f>
        <v>2022–23 140</v>
      </c>
      <c r="I986" s="56" t="str">
        <f t="shared" si="61"/>
        <v>JMCA</v>
      </c>
      <c r="J986" s="57">
        <f t="shared" si="62"/>
        <v>8.5760899999999998E-3</v>
      </c>
      <c r="K986" s="57">
        <f t="shared" si="63"/>
        <v>2.3896496099999998</v>
      </c>
    </row>
    <row r="987" spans="1:11" x14ac:dyDescent="0.2">
      <c r="A987" t="s">
        <v>660</v>
      </c>
      <c r="B987" t="s">
        <v>200</v>
      </c>
      <c r="C987" s="37">
        <v>2834697.55</v>
      </c>
      <c r="D987" s="37">
        <v>180116026.66</v>
      </c>
      <c r="E987" s="40"/>
      <c r="F987" s="56" t="str">
        <f t="shared" si="60"/>
        <v>2022–23 JORD</v>
      </c>
      <c r="G987" s="56" t="str">
        <f t="array" ref="G987">A987&amp;" "&amp;SUM(IF(A987=FinyearIm,IF(C987&lt;=QldIm,1,0),0))</f>
        <v>2022–23 85</v>
      </c>
      <c r="H987" s="56" t="str">
        <f t="array" ref="H987">A987&amp;" "&amp;SUM(IF(A987=FinyearIm,IF(D987&lt;=AustraliaIm,1,0),0))</f>
        <v>2022–23 68</v>
      </c>
      <c r="I987" s="56" t="str">
        <f t="shared" si="61"/>
        <v>JORD</v>
      </c>
      <c r="J987" s="57">
        <f t="shared" si="62"/>
        <v>2.83469755</v>
      </c>
      <c r="K987" s="57">
        <f t="shared" si="63"/>
        <v>180.11602665999999</v>
      </c>
    </row>
    <row r="988" spans="1:11" x14ac:dyDescent="0.2">
      <c r="A988" t="s">
        <v>660</v>
      </c>
      <c r="B988" t="s">
        <v>201</v>
      </c>
      <c r="C988" s="37">
        <v>1734743.19</v>
      </c>
      <c r="D988" s="37">
        <v>15556289.140000001</v>
      </c>
      <c r="E988" s="40"/>
      <c r="F988" s="56" t="str">
        <f t="shared" si="60"/>
        <v>2022–23 KAZA</v>
      </c>
      <c r="G988" s="56" t="str">
        <f t="array" ref="G988">A988&amp;" "&amp;SUM(IF(A988=FinyearIm,IF(C988&lt;=QldIm,1,0),0))</f>
        <v>2022–23 96</v>
      </c>
      <c r="H988" s="56" t="str">
        <f t="array" ref="H988">A988&amp;" "&amp;SUM(IF(A988=FinyearIm,IF(D988&lt;=AustraliaIm,1,0),0))</f>
        <v>2022–23 113</v>
      </c>
      <c r="I988" s="56" t="str">
        <f t="shared" si="61"/>
        <v>KAZA</v>
      </c>
      <c r="J988" s="57">
        <f t="shared" si="62"/>
        <v>1.7347431899999999</v>
      </c>
      <c r="K988" s="57">
        <f t="shared" si="63"/>
        <v>15.556289140000001</v>
      </c>
    </row>
    <row r="989" spans="1:11" x14ac:dyDescent="0.2">
      <c r="A989" t="s">
        <v>660</v>
      </c>
      <c r="B989" t="s">
        <v>202</v>
      </c>
      <c r="C989" s="37">
        <v>2556731.6</v>
      </c>
      <c r="D989" s="37">
        <v>47258969.07</v>
      </c>
      <c r="E989" s="40"/>
      <c r="F989" s="56" t="str">
        <f t="shared" si="60"/>
        <v>2022–23 KENY</v>
      </c>
      <c r="G989" s="56" t="str">
        <f t="array" ref="G989">A989&amp;" "&amp;SUM(IF(A989=FinyearIm,IF(C989&lt;=QldIm,1,0),0))</f>
        <v>2022–23 88</v>
      </c>
      <c r="H989" s="56" t="str">
        <f t="array" ref="H989">A989&amp;" "&amp;SUM(IF(A989=FinyearIm,IF(D989&lt;=AustraliaIm,1,0),0))</f>
        <v>2022–23 92</v>
      </c>
      <c r="I989" s="56" t="str">
        <f t="shared" si="61"/>
        <v>KENY</v>
      </c>
      <c r="J989" s="57">
        <f t="shared" si="62"/>
        <v>2.5567316</v>
      </c>
      <c r="K989" s="57">
        <f t="shared" si="63"/>
        <v>47.258969069999999</v>
      </c>
    </row>
    <row r="990" spans="1:11" x14ac:dyDescent="0.2">
      <c r="A990" t="s">
        <v>660</v>
      </c>
      <c r="B990" t="s">
        <v>203</v>
      </c>
      <c r="C990" s="37">
        <v>34873.550000000003</v>
      </c>
      <c r="D990" s="37">
        <v>36019.64</v>
      </c>
      <c r="E990" s="40"/>
      <c r="F990" s="56" t="str">
        <f t="shared" si="60"/>
        <v>2022–23 KIRI</v>
      </c>
      <c r="G990" s="56" t="str">
        <f t="array" ref="G990">A990&amp;" "&amp;SUM(IF(A990=FinyearIm,IF(C990&lt;=QldIm,1,0),0))</f>
        <v>2022–23 152</v>
      </c>
      <c r="H990" s="56" t="str">
        <f t="array" ref="H990">A990&amp;" "&amp;SUM(IF(A990=FinyearIm,IF(D990&lt;=AustraliaIm,1,0),0))</f>
        <v>2022–23 207</v>
      </c>
      <c r="I990" s="56" t="str">
        <f t="shared" si="61"/>
        <v>KIRI</v>
      </c>
      <c r="J990" s="57">
        <f t="shared" si="62"/>
        <v>3.4873550000000003E-2</v>
      </c>
      <c r="K990" s="57">
        <f t="shared" si="63"/>
        <v>3.6019639999999999E-2</v>
      </c>
    </row>
    <row r="991" spans="1:11" x14ac:dyDescent="0.2">
      <c r="A991" t="s">
        <v>660</v>
      </c>
      <c r="B991" t="s">
        <v>204</v>
      </c>
      <c r="C991" s="37">
        <v>0</v>
      </c>
      <c r="D991" s="37">
        <v>135885475.34999999</v>
      </c>
      <c r="E991" s="40"/>
      <c r="F991" s="56" t="str">
        <f t="shared" si="60"/>
        <v>2022–23 KUWA</v>
      </c>
      <c r="G991" s="56" t="str">
        <f t="array" ref="G991">A991&amp;" "&amp;SUM(IF(A991=FinyearIm,IF(C991&lt;=QldIm,1,0),0))</f>
        <v>2022–23 225</v>
      </c>
      <c r="H991" s="56" t="str">
        <f t="array" ref="H991">A991&amp;" "&amp;SUM(IF(A991=FinyearIm,IF(D991&lt;=AustraliaIm,1,0),0))</f>
        <v>2022–23 74</v>
      </c>
      <c r="I991" s="56" t="str">
        <f t="shared" si="61"/>
        <v>KUWA</v>
      </c>
      <c r="J991" s="57">
        <f t="shared" si="62"/>
        <v>0</v>
      </c>
      <c r="K991" s="57">
        <f t="shared" si="63"/>
        <v>135.88547535000001</v>
      </c>
    </row>
    <row r="992" spans="1:11" x14ac:dyDescent="0.2">
      <c r="A992" t="s">
        <v>660</v>
      </c>
      <c r="B992" t="s">
        <v>205</v>
      </c>
      <c r="C992" s="37">
        <v>76572.73</v>
      </c>
      <c r="D992" s="37">
        <v>185480.63</v>
      </c>
      <c r="E992" s="40"/>
      <c r="F992" s="56" t="str">
        <f t="shared" si="60"/>
        <v>2022–23 KYRG</v>
      </c>
      <c r="G992" s="56" t="str">
        <f t="array" ref="G992">A992&amp;" "&amp;SUM(IF(A992=FinyearIm,IF(C992&lt;=QldIm,1,0),0))</f>
        <v>2022–23 144</v>
      </c>
      <c r="H992" s="56" t="str">
        <f t="array" ref="H992">A992&amp;" "&amp;SUM(IF(A992=FinyearIm,IF(D992&lt;=AustraliaIm,1,0),0))</f>
        <v>2022–23 189</v>
      </c>
      <c r="I992" s="56" t="str">
        <f t="shared" si="61"/>
        <v>KYRG</v>
      </c>
      <c r="J992" s="57">
        <f t="shared" si="62"/>
        <v>7.6572729999999992E-2</v>
      </c>
      <c r="K992" s="57">
        <f t="shared" si="63"/>
        <v>0.18548063000000001</v>
      </c>
    </row>
    <row r="993" spans="1:11" x14ac:dyDescent="0.2">
      <c r="A993" t="s">
        <v>660</v>
      </c>
      <c r="B993" t="s">
        <v>206</v>
      </c>
      <c r="C993" s="37">
        <v>3436280.16</v>
      </c>
      <c r="D993" s="37">
        <v>467206734.83999997</v>
      </c>
      <c r="E993" s="40"/>
      <c r="F993" s="56" t="str">
        <f t="shared" si="60"/>
        <v>2022–23 LAOS</v>
      </c>
      <c r="G993" s="56" t="str">
        <f t="array" ref="G993">A993&amp;" "&amp;SUM(IF(A993=FinyearIm,IF(C993&lt;=QldIm,1,0),0))</f>
        <v>2022–23 82</v>
      </c>
      <c r="H993" s="56" t="str">
        <f t="array" ref="H993">A993&amp;" "&amp;SUM(IF(A993=FinyearIm,IF(D993&lt;=AustraliaIm,1,0),0))</f>
        <v>2022–23 52</v>
      </c>
      <c r="I993" s="56" t="str">
        <f t="shared" si="61"/>
        <v>LAOS</v>
      </c>
      <c r="J993" s="57">
        <f t="shared" si="62"/>
        <v>3.4362801600000004</v>
      </c>
      <c r="K993" s="57">
        <f t="shared" si="63"/>
        <v>467.20673483999997</v>
      </c>
    </row>
    <row r="994" spans="1:11" x14ac:dyDescent="0.2">
      <c r="A994" t="s">
        <v>660</v>
      </c>
      <c r="B994" t="s">
        <v>207</v>
      </c>
      <c r="C994" s="37">
        <v>10115721.949999999</v>
      </c>
      <c r="D994" s="37">
        <v>74980749.980000004</v>
      </c>
      <c r="E994" s="40"/>
      <c r="F994" s="56" t="str">
        <f t="shared" si="60"/>
        <v>2022–23 LATV</v>
      </c>
      <c r="G994" s="56" t="str">
        <f t="array" ref="G994">A994&amp;" "&amp;SUM(IF(A994=FinyearIm,IF(C994&lt;=QldIm,1,0),0))</f>
        <v>2022–23 71</v>
      </c>
      <c r="H994" s="56" t="str">
        <f t="array" ref="H994">A994&amp;" "&amp;SUM(IF(A994=FinyearIm,IF(D994&lt;=AustraliaIm,1,0),0))</f>
        <v>2022–23 82</v>
      </c>
      <c r="I994" s="56" t="str">
        <f t="shared" si="61"/>
        <v>LATV</v>
      </c>
      <c r="J994" s="57">
        <f t="shared" si="62"/>
        <v>10.115721949999999</v>
      </c>
      <c r="K994" s="57">
        <f t="shared" si="63"/>
        <v>74.980749979999999</v>
      </c>
    </row>
    <row r="995" spans="1:11" x14ac:dyDescent="0.2">
      <c r="A995" t="s">
        <v>660</v>
      </c>
      <c r="B995" t="s">
        <v>208</v>
      </c>
      <c r="C995" s="37">
        <v>445156678.31999999</v>
      </c>
      <c r="D995" s="37">
        <v>615508588</v>
      </c>
      <c r="E995" s="40"/>
      <c r="F995" s="56" t="str">
        <f t="shared" si="60"/>
        <v>2022–23 LBYA</v>
      </c>
      <c r="G995" s="56" t="str">
        <f t="array" ref="G995">A995&amp;" "&amp;SUM(IF(A995=FinyearIm,IF(C995&lt;=QldIm,1,0),0))</f>
        <v>2022–23 22</v>
      </c>
      <c r="H995" s="56" t="str">
        <f t="array" ref="H995">A995&amp;" "&amp;SUM(IF(A995=FinyearIm,IF(D995&lt;=AustraliaIm,1,0),0))</f>
        <v>2022–23 48</v>
      </c>
      <c r="I995" s="56" t="str">
        <f t="shared" si="61"/>
        <v>LBYA</v>
      </c>
      <c r="J995" s="57">
        <f t="shared" si="62"/>
        <v>445.15667831999997</v>
      </c>
      <c r="K995" s="57">
        <f t="shared" si="63"/>
        <v>615.50858800000003</v>
      </c>
    </row>
    <row r="996" spans="1:11" x14ac:dyDescent="0.2">
      <c r="A996" t="s">
        <v>660</v>
      </c>
      <c r="B996" t="s">
        <v>209</v>
      </c>
      <c r="C996" s="37">
        <v>258222.32</v>
      </c>
      <c r="D996" s="37">
        <v>26504362.120000001</v>
      </c>
      <c r="E996" s="40"/>
      <c r="F996" s="56" t="str">
        <f t="shared" si="60"/>
        <v>2022–23 LEBA</v>
      </c>
      <c r="G996" s="56" t="str">
        <f t="array" ref="G996">A996&amp;" "&amp;SUM(IF(A996=FinyearIm,IF(C996&lt;=QldIm,1,0),0))</f>
        <v>2022–23 123</v>
      </c>
      <c r="H996" s="56" t="str">
        <f t="array" ref="H996">A996&amp;" "&amp;SUM(IF(A996=FinyearIm,IF(D996&lt;=AustraliaIm,1,0),0))</f>
        <v>2022–23 99</v>
      </c>
      <c r="I996" s="56" t="str">
        <f t="shared" si="61"/>
        <v>LEBA</v>
      </c>
      <c r="J996" s="57">
        <f t="shared" si="62"/>
        <v>0.25822232000000001</v>
      </c>
      <c r="K996" s="57">
        <f t="shared" si="63"/>
        <v>26.50436212</v>
      </c>
    </row>
    <row r="997" spans="1:11" x14ac:dyDescent="0.2">
      <c r="A997" t="s">
        <v>660</v>
      </c>
      <c r="B997" t="s">
        <v>210</v>
      </c>
      <c r="C997" s="37">
        <v>0</v>
      </c>
      <c r="D997" s="37">
        <v>210198.58</v>
      </c>
      <c r="E997" s="40"/>
      <c r="F997" s="56" t="str">
        <f t="shared" si="60"/>
        <v>2022–23 LESO</v>
      </c>
      <c r="G997" s="56" t="str">
        <f t="array" ref="G997">A997&amp;" "&amp;SUM(IF(A997=FinyearIm,IF(C997&lt;=QldIm,1,0),0))</f>
        <v>2022–23 225</v>
      </c>
      <c r="H997" s="56" t="str">
        <f t="array" ref="H997">A997&amp;" "&amp;SUM(IF(A997=FinyearIm,IF(D997&lt;=AustraliaIm,1,0),0))</f>
        <v>2022–23 186</v>
      </c>
      <c r="I997" s="56" t="str">
        <f t="shared" si="61"/>
        <v>LESO</v>
      </c>
      <c r="J997" s="57">
        <f t="shared" si="62"/>
        <v>0</v>
      </c>
      <c r="K997" s="57">
        <f t="shared" si="63"/>
        <v>0.21019858</v>
      </c>
    </row>
    <row r="998" spans="1:11" x14ac:dyDescent="0.2">
      <c r="A998" t="s">
        <v>660</v>
      </c>
      <c r="B998" t="s">
        <v>211</v>
      </c>
      <c r="C998" s="37">
        <v>4358.51</v>
      </c>
      <c r="D998" s="37">
        <v>6420.49</v>
      </c>
      <c r="E998" s="40"/>
      <c r="F998" s="56" t="str">
        <f t="shared" si="60"/>
        <v>2022–23 LIBE</v>
      </c>
      <c r="G998" s="56" t="str">
        <f t="array" ref="G998">A998&amp;" "&amp;SUM(IF(A998=FinyearIm,IF(C998&lt;=QldIm,1,0),0))</f>
        <v>2022–23 178</v>
      </c>
      <c r="H998" s="56" t="str">
        <f t="array" ref="H998">A998&amp;" "&amp;SUM(IF(A998=FinyearIm,IF(D998&lt;=AustraliaIm,1,0),0))</f>
        <v>2022–23 218</v>
      </c>
      <c r="I998" s="56" t="str">
        <f t="shared" si="61"/>
        <v>LIBE</v>
      </c>
      <c r="J998" s="57">
        <f t="shared" si="62"/>
        <v>4.3585100000000003E-3</v>
      </c>
      <c r="K998" s="57">
        <f t="shared" si="63"/>
        <v>6.4204900000000001E-3</v>
      </c>
    </row>
    <row r="999" spans="1:11" x14ac:dyDescent="0.2">
      <c r="A999" t="s">
        <v>660</v>
      </c>
      <c r="B999" t="s">
        <v>212</v>
      </c>
      <c r="C999" s="37">
        <v>33979978.25</v>
      </c>
      <c r="D999" s="37">
        <v>213742791.65000001</v>
      </c>
      <c r="E999" s="40"/>
      <c r="F999" s="56" t="str">
        <f t="shared" si="60"/>
        <v>2022–23 LITH</v>
      </c>
      <c r="G999" s="56" t="str">
        <f t="array" ref="G999">A999&amp;" "&amp;SUM(IF(A999=FinyearIm,IF(C999&lt;=QldIm,1,0),0))</f>
        <v>2022–23 59</v>
      </c>
      <c r="H999" s="56" t="str">
        <f t="array" ref="H999">A999&amp;" "&amp;SUM(IF(A999=FinyearIm,IF(D999&lt;=AustraliaIm,1,0),0))</f>
        <v>2022–23 65</v>
      </c>
      <c r="I999" s="56" t="str">
        <f t="shared" si="61"/>
        <v>LITH</v>
      </c>
      <c r="J999" s="57">
        <f t="shared" si="62"/>
        <v>33.979978250000002</v>
      </c>
      <c r="K999" s="57">
        <f t="shared" si="63"/>
        <v>213.74279165000002</v>
      </c>
    </row>
    <row r="1000" spans="1:11" x14ac:dyDescent="0.2">
      <c r="A1000" t="s">
        <v>660</v>
      </c>
      <c r="B1000" t="s">
        <v>213</v>
      </c>
      <c r="C1000" s="37">
        <v>4316371.6100000003</v>
      </c>
      <c r="D1000" s="37">
        <v>37647707.780000001</v>
      </c>
      <c r="E1000" s="40"/>
      <c r="F1000" s="56" t="str">
        <f t="shared" si="60"/>
        <v>2022–23 LUX</v>
      </c>
      <c r="G1000" s="56" t="str">
        <f t="array" ref="G1000">A1000&amp;" "&amp;SUM(IF(A1000=FinyearIm,IF(C1000&lt;=QldIm,1,0),0))</f>
        <v>2022–23 80</v>
      </c>
      <c r="H1000" s="56" t="str">
        <f t="array" ref="H1000">A1000&amp;" "&amp;SUM(IF(A1000=FinyearIm,IF(D1000&lt;=AustraliaIm,1,0),0))</f>
        <v>2022–23 95</v>
      </c>
      <c r="I1000" s="56" t="str">
        <f t="shared" si="61"/>
        <v>LUX</v>
      </c>
      <c r="J1000" s="57">
        <f t="shared" si="62"/>
        <v>4.31637161</v>
      </c>
      <c r="K1000" s="57">
        <f t="shared" si="63"/>
        <v>37.647707780000005</v>
      </c>
    </row>
    <row r="1001" spans="1:11" x14ac:dyDescent="0.2">
      <c r="A1001" t="s">
        <v>660</v>
      </c>
      <c r="B1001" t="s">
        <v>214</v>
      </c>
      <c r="C1001" s="37">
        <v>3344113</v>
      </c>
      <c r="D1001" s="37">
        <v>5401334.4500000002</v>
      </c>
      <c r="E1001" s="40"/>
      <c r="F1001" s="56" t="str">
        <f t="shared" si="60"/>
        <v>2022–23 MACA</v>
      </c>
      <c r="G1001" s="56" t="str">
        <f t="array" ref="G1001">A1001&amp;" "&amp;SUM(IF(A1001=FinyearIm,IF(C1001&lt;=QldIm,1,0),0))</f>
        <v>2022–23 83</v>
      </c>
      <c r="H1001" s="56" t="str">
        <f t="array" ref="H1001">A1001&amp;" "&amp;SUM(IF(A1001=FinyearIm,IF(D1001&lt;=AustraliaIm,1,0),0))</f>
        <v>2022–23 129</v>
      </c>
      <c r="I1001" s="56" t="str">
        <f t="shared" si="61"/>
        <v>MACA</v>
      </c>
      <c r="J1001" s="57">
        <f t="shared" si="62"/>
        <v>3.3441130000000001</v>
      </c>
      <c r="K1001" s="57">
        <f t="shared" si="63"/>
        <v>5.4013344500000002</v>
      </c>
    </row>
    <row r="1002" spans="1:11" x14ac:dyDescent="0.2">
      <c r="A1002" t="s">
        <v>660</v>
      </c>
      <c r="B1002" t="s">
        <v>215</v>
      </c>
      <c r="C1002" s="37">
        <v>428846.14</v>
      </c>
      <c r="D1002" s="37">
        <v>604762700.40999997</v>
      </c>
      <c r="E1002" s="40"/>
      <c r="F1002" s="56" t="str">
        <f t="shared" si="60"/>
        <v>2022–23 MALI</v>
      </c>
      <c r="G1002" s="56" t="str">
        <f t="array" ref="G1002">A1002&amp;" "&amp;SUM(IF(A1002=FinyearIm,IF(C1002&lt;=QldIm,1,0),0))</f>
        <v>2022–23 116</v>
      </c>
      <c r="H1002" s="56" t="str">
        <f t="array" ref="H1002">A1002&amp;" "&amp;SUM(IF(A1002=FinyearIm,IF(D1002&lt;=AustraliaIm,1,0),0))</f>
        <v>2022–23 49</v>
      </c>
      <c r="I1002" s="56" t="str">
        <f t="shared" si="61"/>
        <v>MALI</v>
      </c>
      <c r="J1002" s="57">
        <f t="shared" si="62"/>
        <v>0.42884613999999999</v>
      </c>
      <c r="K1002" s="57">
        <f t="shared" si="63"/>
        <v>604.76270040999998</v>
      </c>
    </row>
    <row r="1003" spans="1:11" x14ac:dyDescent="0.2">
      <c r="A1003" t="s">
        <v>660</v>
      </c>
      <c r="B1003" t="s">
        <v>216</v>
      </c>
      <c r="C1003" s="37">
        <v>0</v>
      </c>
      <c r="D1003" s="37">
        <v>118655.76</v>
      </c>
      <c r="E1003" s="40"/>
      <c r="F1003" s="56" t="str">
        <f t="shared" si="60"/>
        <v>2022–23 MARS</v>
      </c>
      <c r="G1003" s="56" t="str">
        <f t="array" ref="G1003">A1003&amp;" "&amp;SUM(IF(A1003=FinyearIm,IF(C1003&lt;=QldIm,1,0),0))</f>
        <v>2022–23 225</v>
      </c>
      <c r="H1003" s="56" t="str">
        <f t="array" ref="H1003">A1003&amp;" "&amp;SUM(IF(A1003=FinyearIm,IF(D1003&lt;=AustraliaIm,1,0),0))</f>
        <v>2022–23 195</v>
      </c>
      <c r="I1003" s="56" t="str">
        <f t="shared" si="61"/>
        <v>MARS</v>
      </c>
      <c r="J1003" s="57">
        <f t="shared" si="62"/>
        <v>0</v>
      </c>
      <c r="K1003" s="57">
        <f t="shared" si="63"/>
        <v>0.11865576</v>
      </c>
    </row>
    <row r="1004" spans="1:11" x14ac:dyDescent="0.2">
      <c r="A1004" t="s">
        <v>660</v>
      </c>
      <c r="B1004" t="s">
        <v>217</v>
      </c>
      <c r="C1004" s="37">
        <v>6672857.2800000003</v>
      </c>
      <c r="D1004" s="37">
        <v>19512420.48</v>
      </c>
      <c r="E1004" s="40"/>
      <c r="F1004" s="56" t="str">
        <f t="shared" si="60"/>
        <v>2022–23 MASY</v>
      </c>
      <c r="G1004" s="56" t="str">
        <f t="array" ref="G1004">A1004&amp;" "&amp;SUM(IF(A1004=FinyearIm,IF(C1004&lt;=QldIm,1,0),0))</f>
        <v>2022–23 74</v>
      </c>
      <c r="H1004" s="56" t="str">
        <f t="array" ref="H1004">A1004&amp;" "&amp;SUM(IF(A1004=FinyearIm,IF(D1004&lt;=AustraliaIm,1,0),0))</f>
        <v>2022–23 105</v>
      </c>
      <c r="I1004" s="56" t="str">
        <f t="shared" si="61"/>
        <v>MASY</v>
      </c>
      <c r="J1004" s="57">
        <f t="shared" si="62"/>
        <v>6.6728572800000006</v>
      </c>
      <c r="K1004" s="57">
        <f t="shared" si="63"/>
        <v>19.512420479999999</v>
      </c>
    </row>
    <row r="1005" spans="1:11" x14ac:dyDescent="0.2">
      <c r="A1005" t="s">
        <v>660</v>
      </c>
      <c r="B1005" t="s">
        <v>218</v>
      </c>
      <c r="C1005" s="37">
        <v>336633.31</v>
      </c>
      <c r="D1005" s="37">
        <v>16860112.600000001</v>
      </c>
      <c r="E1005" s="40"/>
      <c r="F1005" s="56" t="str">
        <f t="shared" si="60"/>
        <v>2022–23 MAUS</v>
      </c>
      <c r="G1005" s="56" t="str">
        <f t="array" ref="G1005">A1005&amp;" "&amp;SUM(IF(A1005=FinyearIm,IF(C1005&lt;=QldIm,1,0),0))</f>
        <v>2022–23 119</v>
      </c>
      <c r="H1005" s="56" t="str">
        <f t="array" ref="H1005">A1005&amp;" "&amp;SUM(IF(A1005=FinyearIm,IF(D1005&lt;=AustraliaIm,1,0),0))</f>
        <v>2022–23 108</v>
      </c>
      <c r="I1005" s="56" t="str">
        <f t="shared" si="61"/>
        <v>MAUS</v>
      </c>
      <c r="J1005" s="57">
        <f t="shared" si="62"/>
        <v>0.33663331000000002</v>
      </c>
      <c r="K1005" s="57">
        <f t="shared" si="63"/>
        <v>16.860112600000001</v>
      </c>
    </row>
    <row r="1006" spans="1:11" x14ac:dyDescent="0.2">
      <c r="A1006" t="s">
        <v>660</v>
      </c>
      <c r="B1006" t="s">
        <v>219</v>
      </c>
      <c r="C1006" s="37">
        <v>128928.87</v>
      </c>
      <c r="D1006" s="37">
        <v>6483472.5</v>
      </c>
      <c r="E1006" s="40"/>
      <c r="F1006" s="56" t="str">
        <f t="shared" si="60"/>
        <v>2022–23 MDOV</v>
      </c>
      <c r="G1006" s="56" t="str">
        <f t="array" ref="G1006">A1006&amp;" "&amp;SUM(IF(A1006=FinyearIm,IF(C1006&lt;=QldIm,1,0),0))</f>
        <v>2022–23 134</v>
      </c>
      <c r="H1006" s="56" t="str">
        <f t="array" ref="H1006">A1006&amp;" "&amp;SUM(IF(A1006=FinyearIm,IF(D1006&lt;=AustraliaIm,1,0),0))</f>
        <v>2022–23 125</v>
      </c>
      <c r="I1006" s="56" t="str">
        <f t="shared" si="61"/>
        <v>MDOV</v>
      </c>
      <c r="J1006" s="57">
        <f t="shared" si="62"/>
        <v>0.12892887</v>
      </c>
      <c r="K1006" s="57">
        <f t="shared" si="63"/>
        <v>6.4834725000000004</v>
      </c>
    </row>
    <row r="1007" spans="1:11" x14ac:dyDescent="0.2">
      <c r="A1007" t="s">
        <v>660</v>
      </c>
      <c r="B1007" t="s">
        <v>220</v>
      </c>
      <c r="C1007" s="37">
        <v>478446069.94999999</v>
      </c>
      <c r="D1007" s="37">
        <v>4384711925.7900105</v>
      </c>
      <c r="E1007" s="40"/>
      <c r="F1007" s="56" t="str">
        <f t="shared" si="60"/>
        <v>2022–23 MEXI</v>
      </c>
      <c r="G1007" s="56" t="str">
        <f t="array" ref="G1007">A1007&amp;" "&amp;SUM(IF(A1007=FinyearIm,IF(C1007&lt;=QldIm,1,0),0))</f>
        <v>2022–23 21</v>
      </c>
      <c r="H1007" s="56" t="str">
        <f t="array" ref="H1007">A1007&amp;" "&amp;SUM(IF(A1007=FinyearIm,IF(D1007&lt;=AustraliaIm,1,0),0))</f>
        <v>2022–23 18</v>
      </c>
      <c r="I1007" s="56" t="str">
        <f t="shared" si="61"/>
        <v>MEXI</v>
      </c>
      <c r="J1007" s="57">
        <f t="shared" si="62"/>
        <v>478.44606994999998</v>
      </c>
      <c r="K1007" s="57">
        <f t="shared" si="63"/>
        <v>4384.7119257900104</v>
      </c>
    </row>
    <row r="1008" spans="1:11" x14ac:dyDescent="0.2">
      <c r="A1008" t="s">
        <v>660</v>
      </c>
      <c r="B1008" t="s">
        <v>221</v>
      </c>
      <c r="C1008" s="37">
        <v>153092.46</v>
      </c>
      <c r="D1008">
        <v>264564.98</v>
      </c>
      <c r="E1008" s="40"/>
      <c r="F1008" s="56" t="str">
        <f t="shared" si="60"/>
        <v>2022–23 MICR</v>
      </c>
      <c r="G1008" s="56" t="str">
        <f t="array" ref="G1008">A1008&amp;" "&amp;SUM(IF(A1008=FinyearIm,IF(C1008&lt;=QldIm,1,0),0))</f>
        <v>2022–23 130</v>
      </c>
      <c r="H1008" s="56" t="str">
        <f t="array" ref="H1008">A1008&amp;" "&amp;SUM(IF(A1008=FinyearIm,IF(D1008&lt;=AustraliaIm,1,0),0))</f>
        <v>2022–23 178</v>
      </c>
      <c r="I1008" s="56" t="str">
        <f t="shared" si="61"/>
        <v>MICR</v>
      </c>
      <c r="J1008" s="57">
        <f t="shared" si="62"/>
        <v>0.15309245999999999</v>
      </c>
      <c r="K1008" s="57">
        <f t="shared" si="63"/>
        <v>0.26456498000000001</v>
      </c>
    </row>
    <row r="1009" spans="1:11" x14ac:dyDescent="0.2">
      <c r="A1009" t="s">
        <v>660</v>
      </c>
      <c r="B1009" t="s">
        <v>222</v>
      </c>
      <c r="C1009" s="37">
        <v>3251308807.6500001</v>
      </c>
      <c r="D1009" s="37">
        <v>18309812132.630001</v>
      </c>
      <c r="E1009" s="40"/>
      <c r="F1009" s="56" t="str">
        <f t="shared" si="60"/>
        <v>2022–23 MLAY</v>
      </c>
      <c r="G1009" s="56" t="str">
        <f t="array" ref="G1009">A1009&amp;" "&amp;SUM(IF(A1009=FinyearIm,IF(C1009&lt;=QldIm,1,0),0))</f>
        <v>2022–23 6</v>
      </c>
      <c r="H1009" s="56" t="str">
        <f t="array" ref="H1009">A1009&amp;" "&amp;SUM(IF(A1009=FinyearIm,IF(D1009&lt;=AustraliaIm,1,0),0))</f>
        <v>2022–23 5</v>
      </c>
      <c r="I1009" s="56" t="str">
        <f t="shared" si="61"/>
        <v>MLAY</v>
      </c>
      <c r="J1009" s="57">
        <f t="shared" si="62"/>
        <v>3251.3088076500003</v>
      </c>
      <c r="K1009" s="57">
        <f t="shared" si="63"/>
        <v>18309.812132630002</v>
      </c>
    </row>
    <row r="1010" spans="1:11" x14ac:dyDescent="0.2">
      <c r="A1010" t="s">
        <v>660</v>
      </c>
      <c r="B1010" t="s">
        <v>223</v>
      </c>
      <c r="C1010" s="37">
        <v>101257.92</v>
      </c>
      <c r="D1010" s="37">
        <v>212277.64</v>
      </c>
      <c r="E1010" s="40"/>
      <c r="F1010" s="56" t="str">
        <f t="shared" si="60"/>
        <v>2022–23 MLDV</v>
      </c>
      <c r="G1010" s="56" t="str">
        <f t="array" ref="G1010">A1010&amp;" "&amp;SUM(IF(A1010=FinyearIm,IF(C1010&lt;=QldIm,1,0),0))</f>
        <v>2022–23 136</v>
      </c>
      <c r="H1010" s="56" t="str">
        <f t="array" ref="H1010">A1010&amp;" "&amp;SUM(IF(A1010=FinyearIm,IF(D1010&lt;=AustraliaIm,1,0),0))</f>
        <v>2022–23 183</v>
      </c>
      <c r="I1010" s="56" t="str">
        <f t="shared" si="61"/>
        <v>MLDV</v>
      </c>
      <c r="J1010" s="57">
        <f t="shared" si="62"/>
        <v>0.10125792</v>
      </c>
      <c r="K1010" s="57">
        <f t="shared" si="63"/>
        <v>0.21227764000000002</v>
      </c>
    </row>
    <row r="1011" spans="1:11" x14ac:dyDescent="0.2">
      <c r="A1011" t="s">
        <v>660</v>
      </c>
      <c r="B1011" t="s">
        <v>224</v>
      </c>
      <c r="C1011" s="37">
        <v>855525.28</v>
      </c>
      <c r="D1011" s="37">
        <v>51513336.140000001</v>
      </c>
      <c r="E1011" s="40"/>
      <c r="F1011" s="56" t="str">
        <f t="shared" si="60"/>
        <v>2022–23 MLTA</v>
      </c>
      <c r="G1011" s="56" t="str">
        <f t="array" ref="G1011">A1011&amp;" "&amp;SUM(IF(A1011=FinyearIm,IF(C1011&lt;=QldIm,1,0),0))</f>
        <v>2022–23 105</v>
      </c>
      <c r="H1011" s="56" t="str">
        <f t="array" ref="H1011">A1011&amp;" "&amp;SUM(IF(A1011=FinyearIm,IF(D1011&lt;=AustraliaIm,1,0),0))</f>
        <v>2022–23 89</v>
      </c>
      <c r="I1011" s="56" t="str">
        <f t="shared" si="61"/>
        <v>MLTA</v>
      </c>
      <c r="J1011" s="57">
        <f t="shared" si="62"/>
        <v>0.85552528000000005</v>
      </c>
      <c r="K1011" s="57">
        <f t="shared" si="63"/>
        <v>51.51333614</v>
      </c>
    </row>
    <row r="1012" spans="1:11" x14ac:dyDescent="0.2">
      <c r="A1012" t="s">
        <v>660</v>
      </c>
      <c r="B1012" t="s">
        <v>225</v>
      </c>
      <c r="C1012" s="37">
        <v>38690.47</v>
      </c>
      <c r="D1012" s="37">
        <v>124289.32</v>
      </c>
      <c r="E1012" s="40"/>
      <c r="F1012" s="56" t="str">
        <f t="shared" si="60"/>
        <v>2022–23 MLWI</v>
      </c>
      <c r="G1012" s="56" t="str">
        <f t="array" ref="G1012">A1012&amp;" "&amp;SUM(IF(A1012=FinyearIm,IF(C1012&lt;=QldIm,1,0),0))</f>
        <v>2022–23 150</v>
      </c>
      <c r="H1012" s="56" t="str">
        <f t="array" ref="H1012">A1012&amp;" "&amp;SUM(IF(A1012=FinyearIm,IF(D1012&lt;=AustraliaIm,1,0),0))</f>
        <v>2022–23 194</v>
      </c>
      <c r="I1012" s="56" t="str">
        <f t="shared" si="61"/>
        <v>MLWI</v>
      </c>
      <c r="J1012" s="57">
        <f t="shared" si="62"/>
        <v>3.8690470000000005E-2</v>
      </c>
      <c r="K1012" s="57">
        <f t="shared" si="63"/>
        <v>0.12428932000000001</v>
      </c>
    </row>
    <row r="1013" spans="1:11" x14ac:dyDescent="0.2">
      <c r="A1013" t="s">
        <v>660</v>
      </c>
      <c r="B1013" t="s">
        <v>226</v>
      </c>
      <c r="C1013" s="37">
        <v>32077.759999999998</v>
      </c>
      <c r="D1013" s="37">
        <v>1245855.1100000001</v>
      </c>
      <c r="E1013" s="40"/>
      <c r="F1013" s="56" t="str">
        <f t="shared" si="60"/>
        <v>2022–23 MNGL</v>
      </c>
      <c r="G1013" s="56" t="str">
        <f t="array" ref="G1013">A1013&amp;" "&amp;SUM(IF(A1013=FinyearIm,IF(C1013&lt;=QldIm,1,0),0))</f>
        <v>2022–23 153</v>
      </c>
      <c r="H1013" s="56" t="str">
        <f t="array" ref="H1013">A1013&amp;" "&amp;SUM(IF(A1013=FinyearIm,IF(D1013&lt;=AustraliaIm,1,0),0))</f>
        <v>2022–23 150</v>
      </c>
      <c r="I1013" s="56" t="str">
        <f t="shared" si="61"/>
        <v>MNGL</v>
      </c>
      <c r="J1013" s="57">
        <f t="shared" si="62"/>
        <v>3.2077759999999997E-2</v>
      </c>
      <c r="K1013" s="57">
        <f t="shared" si="63"/>
        <v>1.2458551100000002</v>
      </c>
    </row>
    <row r="1014" spans="1:11" x14ac:dyDescent="0.2">
      <c r="A1014" t="s">
        <v>660</v>
      </c>
      <c r="B1014" t="s">
        <v>352</v>
      </c>
      <c r="C1014" s="37">
        <v>5792.1</v>
      </c>
      <c r="D1014" s="37">
        <v>38340.58</v>
      </c>
      <c r="E1014" s="40"/>
      <c r="F1014" s="56" t="str">
        <f t="shared" si="60"/>
        <v>2022–23 MONT</v>
      </c>
      <c r="G1014" s="56" t="str">
        <f t="array" ref="G1014">A1014&amp;" "&amp;SUM(IF(A1014=FinyearIm,IF(C1014&lt;=QldIm,1,0),0))</f>
        <v>2022–23 171</v>
      </c>
      <c r="H1014" s="56" t="str">
        <f t="array" ref="H1014">A1014&amp;" "&amp;SUM(IF(A1014=FinyearIm,IF(D1014&lt;=AustraliaIm,1,0),0))</f>
        <v>2022–23 206</v>
      </c>
      <c r="I1014" s="56" t="str">
        <f t="shared" si="61"/>
        <v>MONT</v>
      </c>
      <c r="J1014" s="57">
        <f t="shared" si="62"/>
        <v>5.7921000000000005E-3</v>
      </c>
      <c r="K1014" s="57">
        <f t="shared" si="63"/>
        <v>3.8340579999999999E-2</v>
      </c>
    </row>
    <row r="1015" spans="1:11" x14ac:dyDescent="0.2">
      <c r="A1015" t="s">
        <v>660</v>
      </c>
      <c r="B1015" t="s">
        <v>227</v>
      </c>
      <c r="C1015" s="37">
        <v>13148042.130000001</v>
      </c>
      <c r="D1015" s="37">
        <v>221964120.09</v>
      </c>
      <c r="E1015" s="40"/>
      <c r="F1015" s="56" t="str">
        <f t="shared" si="60"/>
        <v>2022–23 MORO</v>
      </c>
      <c r="G1015" s="56" t="str">
        <f t="array" ref="G1015">A1015&amp;" "&amp;SUM(IF(A1015=FinyearIm,IF(C1015&lt;=QldIm,1,0),0))</f>
        <v>2022–23 67</v>
      </c>
      <c r="H1015" s="56" t="str">
        <f t="array" ref="H1015">A1015&amp;" "&amp;SUM(IF(A1015=FinyearIm,IF(D1015&lt;=AustraliaIm,1,0),0))</f>
        <v>2022–23 64</v>
      </c>
      <c r="I1015" s="56" t="str">
        <f t="shared" si="61"/>
        <v>MORO</v>
      </c>
      <c r="J1015" s="57">
        <f t="shared" si="62"/>
        <v>13.14804213</v>
      </c>
      <c r="K1015" s="57">
        <f t="shared" si="63"/>
        <v>221.96412008999999</v>
      </c>
    </row>
    <row r="1016" spans="1:11" x14ac:dyDescent="0.2">
      <c r="A1016" t="s">
        <v>660</v>
      </c>
      <c r="B1016" t="s">
        <v>228</v>
      </c>
      <c r="C1016" s="37">
        <v>15905.42</v>
      </c>
      <c r="D1016" s="37">
        <v>1737869.71</v>
      </c>
      <c r="E1016" s="40"/>
      <c r="F1016" s="56" t="str">
        <f t="shared" si="60"/>
        <v>2022–23 MOZA</v>
      </c>
      <c r="G1016" s="56" t="str">
        <f t="array" ref="G1016">A1016&amp;" "&amp;SUM(IF(A1016=FinyearIm,IF(C1016&lt;=QldIm,1,0),0))</f>
        <v>2022–23 159</v>
      </c>
      <c r="H1016" s="56" t="str">
        <f t="array" ref="H1016">A1016&amp;" "&amp;SUM(IF(A1016=FinyearIm,IF(D1016&lt;=AustraliaIm,1,0),0))</f>
        <v>2022–23 146</v>
      </c>
      <c r="I1016" s="56" t="str">
        <f t="shared" si="61"/>
        <v>MOZA</v>
      </c>
      <c r="J1016" s="57">
        <f t="shared" si="62"/>
        <v>1.590542E-2</v>
      </c>
      <c r="K1016" s="57">
        <f t="shared" si="63"/>
        <v>1.73786971</v>
      </c>
    </row>
    <row r="1017" spans="1:11" x14ac:dyDescent="0.2">
      <c r="A1017" t="s">
        <v>660</v>
      </c>
      <c r="B1017" t="s">
        <v>229</v>
      </c>
      <c r="C1017" s="37">
        <v>11072.92</v>
      </c>
      <c r="D1017" s="37">
        <v>19345.080000000002</v>
      </c>
      <c r="E1017" s="40"/>
      <c r="F1017" s="56" t="str">
        <f t="shared" si="60"/>
        <v>2022–23 MRNS</v>
      </c>
      <c r="G1017" s="56" t="str">
        <f t="array" ref="G1017">A1017&amp;" "&amp;SUM(IF(A1017=FinyearIm,IF(C1017&lt;=QldIm,1,0),0))</f>
        <v>2022–23 161</v>
      </c>
      <c r="H1017" s="56" t="str">
        <f t="array" ref="H1017">A1017&amp;" "&amp;SUM(IF(A1017=FinyearIm,IF(D1017&lt;=AustraliaIm,1,0),0))</f>
        <v>2022–23 212</v>
      </c>
      <c r="I1017" s="56" t="str">
        <f t="shared" si="61"/>
        <v>MRNS</v>
      </c>
      <c r="J1017" s="57">
        <f t="shared" si="62"/>
        <v>1.107292E-2</v>
      </c>
      <c r="K1017" s="57">
        <f t="shared" si="63"/>
        <v>1.9345080000000001E-2</v>
      </c>
    </row>
    <row r="1018" spans="1:11" x14ac:dyDescent="0.2">
      <c r="A1018" t="s">
        <v>660</v>
      </c>
      <c r="B1018" t="s">
        <v>230</v>
      </c>
      <c r="C1018" s="37">
        <v>1191.93</v>
      </c>
      <c r="D1018" s="37">
        <v>135967872.62</v>
      </c>
      <c r="E1018" s="40"/>
      <c r="F1018" s="56" t="str">
        <f t="shared" si="60"/>
        <v>2022–23 MRTN</v>
      </c>
      <c r="G1018" s="56" t="str">
        <f t="array" ref="G1018">A1018&amp;" "&amp;SUM(IF(A1018=FinyearIm,IF(C1018&lt;=QldIm,1,0),0))</f>
        <v>2022–23 186</v>
      </c>
      <c r="H1018" s="56" t="str">
        <f t="array" ref="H1018">A1018&amp;" "&amp;SUM(IF(A1018=FinyearIm,IF(D1018&lt;=AustraliaIm,1,0),0))</f>
        <v>2022–23 73</v>
      </c>
      <c r="I1018" s="56" t="str">
        <f t="shared" si="61"/>
        <v>MRTN</v>
      </c>
      <c r="J1018" s="57">
        <f t="shared" si="62"/>
        <v>1.1919300000000001E-3</v>
      </c>
      <c r="K1018" s="57">
        <f t="shared" si="63"/>
        <v>135.96787262000001</v>
      </c>
    </row>
    <row r="1019" spans="1:11" x14ac:dyDescent="0.2">
      <c r="A1019" t="s">
        <v>660</v>
      </c>
      <c r="B1019" t="s">
        <v>335</v>
      </c>
      <c r="C1019" s="37">
        <v>30828.99</v>
      </c>
      <c r="D1019" s="37">
        <v>527654.69999999995</v>
      </c>
      <c r="E1019" s="40"/>
      <c r="F1019" s="56" t="str">
        <f t="shared" si="60"/>
        <v>2022–23 MTEN</v>
      </c>
      <c r="G1019" s="56" t="str">
        <f t="array" ref="G1019">A1019&amp;" "&amp;SUM(IF(A1019=FinyearIm,IF(C1019&lt;=QldIm,1,0),0))</f>
        <v>2022–23 155</v>
      </c>
      <c r="H1019" s="56" t="str">
        <f t="array" ref="H1019">A1019&amp;" "&amp;SUM(IF(A1019=FinyearIm,IF(D1019&lt;=AustraliaIm,1,0),0))</f>
        <v>2022–23 165</v>
      </c>
      <c r="I1019" s="56" t="str">
        <f t="shared" si="61"/>
        <v>MTEN</v>
      </c>
      <c r="J1019" s="57">
        <f t="shared" si="62"/>
        <v>3.0828990000000001E-2</v>
      </c>
      <c r="K1019" s="57">
        <f t="shared" si="63"/>
        <v>0.52765469999999992</v>
      </c>
    </row>
    <row r="1020" spans="1:11" x14ac:dyDescent="0.2">
      <c r="A1020" t="s">
        <v>660</v>
      </c>
      <c r="B1020" t="s">
        <v>231</v>
      </c>
      <c r="C1020" s="37">
        <v>2349600.6</v>
      </c>
      <c r="D1020" s="37">
        <v>11820105.060000001</v>
      </c>
      <c r="E1020" s="40"/>
      <c r="F1020" s="56" t="str">
        <f t="shared" si="60"/>
        <v>2022–23 NAMI</v>
      </c>
      <c r="G1020" s="56" t="str">
        <f t="array" ref="G1020">A1020&amp;" "&amp;SUM(IF(A1020=FinyearIm,IF(C1020&lt;=QldIm,1,0),0))</f>
        <v>2022–23 89</v>
      </c>
      <c r="H1020" s="56" t="str">
        <f t="array" ref="H1020">A1020&amp;" "&amp;SUM(IF(A1020=FinyearIm,IF(D1020&lt;=AustraliaIm,1,0),0))</f>
        <v>2022–23 117</v>
      </c>
      <c r="I1020" s="56" t="str">
        <f t="shared" si="61"/>
        <v>NAMI</v>
      </c>
      <c r="J1020" s="57">
        <f t="shared" si="62"/>
        <v>2.3496006</v>
      </c>
      <c r="K1020" s="57">
        <f t="shared" si="63"/>
        <v>11.820105060000001</v>
      </c>
    </row>
    <row r="1021" spans="1:11" x14ac:dyDescent="0.2">
      <c r="A1021" t="s">
        <v>660</v>
      </c>
      <c r="B1021" t="s">
        <v>232</v>
      </c>
      <c r="C1021" s="37">
        <v>41167.53</v>
      </c>
      <c r="D1021" s="37">
        <v>531394.28</v>
      </c>
      <c r="E1021" s="40"/>
      <c r="F1021" s="56" t="str">
        <f t="shared" si="60"/>
        <v>2022–23 NAUR</v>
      </c>
      <c r="G1021" s="56" t="str">
        <f t="array" ref="G1021">A1021&amp;" "&amp;SUM(IF(A1021=FinyearIm,IF(C1021&lt;=QldIm,1,0),0))</f>
        <v>2022–23 149</v>
      </c>
      <c r="H1021" s="56" t="str">
        <f t="array" ref="H1021">A1021&amp;" "&amp;SUM(IF(A1021=FinyearIm,IF(D1021&lt;=AustraliaIm,1,0),0))</f>
        <v>2022–23 164</v>
      </c>
      <c r="I1021" s="56" t="str">
        <f t="shared" si="61"/>
        <v>NAUR</v>
      </c>
      <c r="J1021" s="57">
        <f t="shared" si="62"/>
        <v>4.1167530000000001E-2</v>
      </c>
      <c r="K1021" s="57">
        <f t="shared" si="63"/>
        <v>0.53139428</v>
      </c>
    </row>
    <row r="1022" spans="1:11" x14ac:dyDescent="0.2">
      <c r="A1022" t="s">
        <v>660</v>
      </c>
      <c r="B1022" t="s">
        <v>233</v>
      </c>
      <c r="C1022" s="37">
        <v>10517626.83</v>
      </c>
      <c r="D1022">
        <v>16553227.07</v>
      </c>
      <c r="E1022" s="40"/>
      <c r="F1022" s="56" t="str">
        <f t="shared" si="60"/>
        <v>2022–23 NCAL</v>
      </c>
      <c r="G1022" s="56" t="str">
        <f t="array" ref="G1022">A1022&amp;" "&amp;SUM(IF(A1022=FinyearIm,IF(C1022&lt;=QldIm,1,0),0))</f>
        <v>2022–23 70</v>
      </c>
      <c r="H1022" s="56" t="str">
        <f t="array" ref="H1022">A1022&amp;" "&amp;SUM(IF(A1022=FinyearIm,IF(D1022&lt;=AustraliaIm,1,0),0))</f>
        <v>2022–23 110</v>
      </c>
      <c r="I1022" s="56" t="str">
        <f t="shared" si="61"/>
        <v>NCAL</v>
      </c>
      <c r="J1022" s="57">
        <f t="shared" si="62"/>
        <v>10.517626829999999</v>
      </c>
      <c r="K1022" s="57">
        <f t="shared" si="63"/>
        <v>16.553227070000002</v>
      </c>
    </row>
    <row r="1023" spans="1:11" x14ac:dyDescent="0.2">
      <c r="A1023" t="s">
        <v>660</v>
      </c>
      <c r="B1023" t="s">
        <v>234</v>
      </c>
      <c r="C1023" s="37">
        <v>901808.21</v>
      </c>
      <c r="D1023" s="37">
        <v>15986745.859999999</v>
      </c>
      <c r="E1023" s="40"/>
      <c r="F1023" s="56" t="str">
        <f t="shared" si="60"/>
        <v>2022–23 NEPA</v>
      </c>
      <c r="G1023" s="56" t="str">
        <f t="array" ref="G1023">A1023&amp;" "&amp;SUM(IF(A1023=FinyearIm,IF(C1023&lt;=QldIm,1,0),0))</f>
        <v>2022–23 104</v>
      </c>
      <c r="H1023" s="56" t="str">
        <f t="array" ref="H1023">A1023&amp;" "&amp;SUM(IF(A1023=FinyearIm,IF(D1023&lt;=AustraliaIm,1,0),0))</f>
        <v>2022–23 112</v>
      </c>
      <c r="I1023" s="56" t="str">
        <f t="shared" si="61"/>
        <v>NEPA</v>
      </c>
      <c r="J1023" s="57">
        <f t="shared" si="62"/>
        <v>0.90180821</v>
      </c>
      <c r="K1023" s="57">
        <f t="shared" si="63"/>
        <v>15.986745859999999</v>
      </c>
    </row>
    <row r="1024" spans="1:11" x14ac:dyDescent="0.2">
      <c r="A1024" t="s">
        <v>660</v>
      </c>
      <c r="B1024" t="s">
        <v>235</v>
      </c>
      <c r="C1024" s="37">
        <v>355822157.47000098</v>
      </c>
      <c r="D1024" s="37">
        <v>2998995981.54001</v>
      </c>
      <c r="E1024" s="40"/>
      <c r="F1024" s="56" t="str">
        <f t="shared" si="60"/>
        <v>2022–23 NETH</v>
      </c>
      <c r="G1024" s="56" t="str">
        <f t="array" ref="G1024">A1024&amp;" "&amp;SUM(IF(A1024=FinyearIm,IF(C1024&lt;=QldIm,1,0),0))</f>
        <v>2022–23 26</v>
      </c>
      <c r="H1024" s="56" t="str">
        <f t="array" ref="H1024">A1024&amp;" "&amp;SUM(IF(A1024=FinyearIm,IF(D1024&lt;=AustraliaIm,1,0),0))</f>
        <v>2022–23 24</v>
      </c>
      <c r="I1024" s="56" t="str">
        <f t="shared" si="61"/>
        <v>NETH</v>
      </c>
      <c r="J1024" s="57">
        <f t="shared" si="62"/>
        <v>355.822157470001</v>
      </c>
      <c r="K1024" s="57">
        <f t="shared" si="63"/>
        <v>2998.9959815400098</v>
      </c>
    </row>
    <row r="1025" spans="1:11" x14ac:dyDescent="0.2">
      <c r="A1025" t="s">
        <v>660</v>
      </c>
      <c r="B1025" t="s">
        <v>236</v>
      </c>
      <c r="C1025" s="37">
        <v>420663168.67000002</v>
      </c>
      <c r="D1025" s="37">
        <v>423812217.77999997</v>
      </c>
      <c r="E1025" s="40"/>
      <c r="F1025" s="56" t="str">
        <f t="shared" si="60"/>
        <v>2022–23 NGRA</v>
      </c>
      <c r="G1025" s="56" t="str">
        <f t="array" ref="G1025">A1025&amp;" "&amp;SUM(IF(A1025=FinyearIm,IF(C1025&lt;=QldIm,1,0),0))</f>
        <v>2022–23 24</v>
      </c>
      <c r="H1025" s="56" t="str">
        <f t="array" ref="H1025">A1025&amp;" "&amp;SUM(IF(A1025=FinyearIm,IF(D1025&lt;=AustraliaIm,1,0),0))</f>
        <v>2022–23 54</v>
      </c>
      <c r="I1025" s="56" t="str">
        <f t="shared" si="61"/>
        <v>NGRA</v>
      </c>
      <c r="J1025" s="57">
        <f t="shared" si="62"/>
        <v>420.66316867</v>
      </c>
      <c r="K1025" s="57">
        <f t="shared" si="63"/>
        <v>423.81221777999997</v>
      </c>
    </row>
    <row r="1026" spans="1:11" x14ac:dyDescent="0.2">
      <c r="A1026" t="s">
        <v>660</v>
      </c>
      <c r="B1026" t="s">
        <v>237</v>
      </c>
      <c r="C1026" s="37">
        <v>2567146.6800000002</v>
      </c>
      <c r="D1026" s="37">
        <v>31542771.440000001</v>
      </c>
      <c r="E1026" s="40"/>
      <c r="F1026" s="56" t="str">
        <f t="shared" ref="F1026:F1089" si="64">A1026&amp;" "&amp;B1026</f>
        <v>2022–23 NICA</v>
      </c>
      <c r="G1026" s="56" t="str">
        <f t="array" ref="G1026">A1026&amp;" "&amp;SUM(IF(A1026=FinyearIm,IF(C1026&lt;=QldIm,1,0),0))</f>
        <v>2022–23 86</v>
      </c>
      <c r="H1026" s="56" t="str">
        <f t="array" ref="H1026">A1026&amp;" "&amp;SUM(IF(A1026=FinyearIm,IF(D1026&lt;=AustraliaIm,1,0),0))</f>
        <v>2022–23 97</v>
      </c>
      <c r="I1026" s="56" t="str">
        <f t="shared" ref="I1026:I1089" si="65">B1026</f>
        <v>NICA</v>
      </c>
      <c r="J1026" s="57">
        <f t="shared" ref="J1026:J1089" si="66">C1026/1000000</f>
        <v>2.56714668</v>
      </c>
      <c r="K1026" s="57">
        <f t="shared" ref="K1026:K1089" si="67">D1026/1000000</f>
        <v>31.542771440000003</v>
      </c>
    </row>
    <row r="1027" spans="1:11" x14ac:dyDescent="0.2">
      <c r="A1027" t="s">
        <v>660</v>
      </c>
      <c r="B1027" t="s">
        <v>238</v>
      </c>
      <c r="C1027" s="37">
        <v>162828.76999999999</v>
      </c>
      <c r="D1027" s="37">
        <v>908089.27</v>
      </c>
      <c r="E1027" s="40"/>
      <c r="F1027" s="56" t="str">
        <f t="shared" si="64"/>
        <v>2022–23 NIGE</v>
      </c>
      <c r="G1027" s="56" t="str">
        <f t="array" ref="G1027">A1027&amp;" "&amp;SUM(IF(A1027=FinyearIm,IF(C1027&lt;=QldIm,1,0),0))</f>
        <v>2022–23 128</v>
      </c>
      <c r="H1027" s="56" t="str">
        <f t="array" ref="H1027">A1027&amp;" "&amp;SUM(IF(A1027=FinyearIm,IF(D1027&lt;=AustraliaIm,1,0),0))</f>
        <v>2022–23 157</v>
      </c>
      <c r="I1027" s="56" t="str">
        <f t="shared" si="65"/>
        <v>NIGE</v>
      </c>
      <c r="J1027" s="57">
        <f t="shared" si="66"/>
        <v>0.16282876999999998</v>
      </c>
      <c r="K1027" s="57">
        <f t="shared" si="67"/>
        <v>0.90808927000000006</v>
      </c>
    </row>
    <row r="1028" spans="1:11" x14ac:dyDescent="0.2">
      <c r="A1028" t="s">
        <v>660</v>
      </c>
      <c r="B1028" t="s">
        <v>239</v>
      </c>
      <c r="C1028" s="37">
        <v>0</v>
      </c>
      <c r="D1028" s="37">
        <v>225476.42</v>
      </c>
      <c r="E1028" s="40"/>
      <c r="F1028" s="56" t="str">
        <f t="shared" si="64"/>
        <v>2022–23 NIUE</v>
      </c>
      <c r="G1028" s="56" t="str">
        <f t="array" ref="G1028">A1028&amp;" "&amp;SUM(IF(A1028=FinyearIm,IF(C1028&lt;=QldIm,1,0),0))</f>
        <v>2022–23 225</v>
      </c>
      <c r="H1028" s="56" t="str">
        <f t="array" ref="H1028">A1028&amp;" "&amp;SUM(IF(A1028=FinyearIm,IF(D1028&lt;=AustraliaIm,1,0),0))</f>
        <v>2022–23 182</v>
      </c>
      <c r="I1028" s="56" t="str">
        <f t="shared" si="65"/>
        <v>NIUE</v>
      </c>
      <c r="J1028" s="57">
        <f t="shared" si="66"/>
        <v>0</v>
      </c>
      <c r="K1028" s="57">
        <f t="shared" si="67"/>
        <v>0.22547642000000001</v>
      </c>
    </row>
    <row r="1029" spans="1:11" x14ac:dyDescent="0.2">
      <c r="A1029" t="s">
        <v>660</v>
      </c>
      <c r="B1029" t="s">
        <v>240</v>
      </c>
      <c r="C1029" s="37">
        <v>85833</v>
      </c>
      <c r="D1029" s="37">
        <v>103620.16</v>
      </c>
      <c r="E1029" s="40"/>
      <c r="F1029" s="56" t="str">
        <f t="shared" si="64"/>
        <v>2022–23 NORF</v>
      </c>
      <c r="G1029" s="56" t="str">
        <f t="array" ref="G1029">A1029&amp;" "&amp;SUM(IF(A1029=FinyearIm,IF(C1029&lt;=QldIm,1,0),0))</f>
        <v>2022–23 139</v>
      </c>
      <c r="H1029" s="56" t="str">
        <f t="array" ref="H1029">A1029&amp;" "&amp;SUM(IF(A1029=FinyearIm,IF(D1029&lt;=AustraliaIm,1,0),0))</f>
        <v>2022–23 197</v>
      </c>
      <c r="I1029" s="56" t="str">
        <f t="shared" si="65"/>
        <v>NORF</v>
      </c>
      <c r="J1029" s="57">
        <f t="shared" si="66"/>
        <v>8.5833000000000007E-2</v>
      </c>
      <c r="K1029" s="57">
        <f t="shared" si="67"/>
        <v>0.10362016</v>
      </c>
    </row>
    <row r="1030" spans="1:11" x14ac:dyDescent="0.2">
      <c r="A1030" t="s">
        <v>660</v>
      </c>
      <c r="B1030" t="s">
        <v>241</v>
      </c>
      <c r="C1030" s="37">
        <v>64194555.990000002</v>
      </c>
      <c r="D1030" s="37">
        <v>462417419.99000001</v>
      </c>
      <c r="E1030" s="40"/>
      <c r="F1030" s="56" t="str">
        <f t="shared" si="64"/>
        <v>2022–23 NWAY</v>
      </c>
      <c r="G1030" s="56" t="str">
        <f t="array" ref="G1030">A1030&amp;" "&amp;SUM(IF(A1030=FinyearIm,IF(C1030&lt;=QldIm,1,0),0))</f>
        <v>2022–23 53</v>
      </c>
      <c r="H1030" s="56" t="str">
        <f t="array" ref="H1030">A1030&amp;" "&amp;SUM(IF(A1030=FinyearIm,IF(D1030&lt;=AustraliaIm,1,0),0))</f>
        <v>2022–23 53</v>
      </c>
      <c r="I1030" s="56" t="str">
        <f t="shared" si="65"/>
        <v>NWAY</v>
      </c>
      <c r="J1030" s="57">
        <f t="shared" si="66"/>
        <v>64.194555989999998</v>
      </c>
      <c r="K1030" s="57">
        <f t="shared" si="67"/>
        <v>462.41741998999998</v>
      </c>
    </row>
    <row r="1031" spans="1:11" x14ac:dyDescent="0.2">
      <c r="A1031" t="s">
        <v>660</v>
      </c>
      <c r="B1031" t="s">
        <v>242</v>
      </c>
      <c r="C1031" s="37">
        <v>1114401567.0799999</v>
      </c>
      <c r="D1031" s="37">
        <v>7673716889.2599802</v>
      </c>
      <c r="E1031" s="40"/>
      <c r="F1031" s="56" t="str">
        <f t="shared" si="64"/>
        <v>2022–23 NZ</v>
      </c>
      <c r="G1031" s="56" t="str">
        <f t="array" ref="G1031">A1031&amp;" "&amp;SUM(IF(A1031=FinyearIm,IF(C1031&lt;=QldIm,1,0),0))</f>
        <v>2022–23 13</v>
      </c>
      <c r="H1031" s="56" t="str">
        <f t="array" ref="H1031">A1031&amp;" "&amp;SUM(IF(A1031=FinyearIm,IF(D1031&lt;=AustraliaIm,1,0),0))</f>
        <v>2022–23 13</v>
      </c>
      <c r="I1031" s="56" t="str">
        <f t="shared" si="65"/>
        <v>NZ</v>
      </c>
      <c r="J1031" s="57">
        <f t="shared" si="66"/>
        <v>1114.4015670799999</v>
      </c>
      <c r="K1031" s="57">
        <f t="shared" si="67"/>
        <v>7673.7168892599802</v>
      </c>
    </row>
    <row r="1032" spans="1:11" x14ac:dyDescent="0.2">
      <c r="A1032" t="s">
        <v>660</v>
      </c>
      <c r="B1032" t="s">
        <v>243</v>
      </c>
      <c r="C1032" s="37">
        <v>27340316.559999999</v>
      </c>
      <c r="D1032" s="37">
        <v>261207412.66999999</v>
      </c>
      <c r="E1032" s="40"/>
      <c r="F1032" s="56" t="str">
        <f t="shared" si="64"/>
        <v>2022–23 OMAN</v>
      </c>
      <c r="G1032" s="56" t="str">
        <f t="array" ref="G1032">A1032&amp;" "&amp;SUM(IF(A1032=FinyearIm,IF(C1032&lt;=QldIm,1,0),0))</f>
        <v>2022–23 61</v>
      </c>
      <c r="H1032" s="56" t="str">
        <f t="array" ref="H1032">A1032&amp;" "&amp;SUM(IF(A1032=FinyearIm,IF(D1032&lt;=AustraliaIm,1,0),0))</f>
        <v>2022–23 62</v>
      </c>
      <c r="I1032" s="56" t="str">
        <f t="shared" si="65"/>
        <v>OMAN</v>
      </c>
      <c r="J1032" s="57">
        <f t="shared" si="66"/>
        <v>27.340316559999998</v>
      </c>
      <c r="K1032" s="57">
        <f t="shared" si="67"/>
        <v>261.20741267</v>
      </c>
    </row>
    <row r="1033" spans="1:11" x14ac:dyDescent="0.2">
      <c r="A1033" t="s">
        <v>660</v>
      </c>
      <c r="B1033" t="s">
        <v>244</v>
      </c>
      <c r="C1033" s="37">
        <v>157531991.43000001</v>
      </c>
      <c r="D1033" s="37">
        <v>546134276.14999902</v>
      </c>
      <c r="E1033" s="40"/>
      <c r="F1033" s="56" t="str">
        <f t="shared" si="64"/>
        <v>2022–23 PAKI</v>
      </c>
      <c r="G1033" s="56" t="str">
        <f t="array" ref="G1033">A1033&amp;" "&amp;SUM(IF(A1033=FinyearIm,IF(C1033&lt;=QldIm,1,0),0))</f>
        <v>2022–23 42</v>
      </c>
      <c r="H1033" s="56" t="str">
        <f t="array" ref="H1033">A1033&amp;" "&amp;SUM(IF(A1033=FinyearIm,IF(D1033&lt;=AustraliaIm,1,0),0))</f>
        <v>2022–23 50</v>
      </c>
      <c r="I1033" s="56" t="str">
        <f t="shared" si="65"/>
        <v>PAKI</v>
      </c>
      <c r="J1033" s="57">
        <f t="shared" si="66"/>
        <v>157.53199143000001</v>
      </c>
      <c r="K1033" s="57">
        <f t="shared" si="67"/>
        <v>546.13427614999898</v>
      </c>
    </row>
    <row r="1034" spans="1:11" x14ac:dyDescent="0.2">
      <c r="A1034" t="s">
        <v>660</v>
      </c>
      <c r="B1034" t="s">
        <v>245</v>
      </c>
      <c r="C1034" s="37">
        <v>0</v>
      </c>
      <c r="D1034" s="37">
        <v>60323.19</v>
      </c>
      <c r="E1034" s="40"/>
      <c r="F1034" s="56" t="str">
        <f t="shared" si="64"/>
        <v>2022–23 PALU</v>
      </c>
      <c r="G1034" s="56" t="str">
        <f t="array" ref="G1034">A1034&amp;" "&amp;SUM(IF(A1034=FinyearIm,IF(C1034&lt;=QldIm,1,0),0))</f>
        <v>2022–23 225</v>
      </c>
      <c r="H1034" s="56" t="str">
        <f t="array" ref="H1034">A1034&amp;" "&amp;SUM(IF(A1034=FinyearIm,IF(D1034&lt;=AustraliaIm,1,0),0))</f>
        <v>2022–23 200</v>
      </c>
      <c r="I1034" s="56" t="str">
        <f t="shared" si="65"/>
        <v>PALU</v>
      </c>
      <c r="J1034" s="57">
        <f t="shared" si="66"/>
        <v>0</v>
      </c>
      <c r="K1034" s="57">
        <f t="shared" si="67"/>
        <v>6.0323190000000006E-2</v>
      </c>
    </row>
    <row r="1035" spans="1:11" x14ac:dyDescent="0.2">
      <c r="A1035" t="s">
        <v>660</v>
      </c>
      <c r="B1035" t="s">
        <v>246</v>
      </c>
      <c r="C1035" s="37">
        <v>14685648.32</v>
      </c>
      <c r="D1035" s="37">
        <v>158429728.37</v>
      </c>
      <c r="E1035" s="40"/>
      <c r="F1035" s="56" t="str">
        <f t="shared" si="64"/>
        <v>2022–23 PERU</v>
      </c>
      <c r="G1035" s="56" t="str">
        <f t="array" ref="G1035">A1035&amp;" "&amp;SUM(IF(A1035=FinyearIm,IF(C1035&lt;=QldIm,1,0),0))</f>
        <v>2022–23 66</v>
      </c>
      <c r="H1035" s="56" t="str">
        <f t="array" ref="H1035">A1035&amp;" "&amp;SUM(IF(A1035=FinyearIm,IF(D1035&lt;=AustraliaIm,1,0),0))</f>
        <v>2022–23 72</v>
      </c>
      <c r="I1035" s="56" t="str">
        <f t="shared" si="65"/>
        <v>PERU</v>
      </c>
      <c r="J1035" s="57">
        <f t="shared" si="66"/>
        <v>14.68564832</v>
      </c>
      <c r="K1035" s="57">
        <f t="shared" si="67"/>
        <v>158.42972836999999</v>
      </c>
    </row>
    <row r="1036" spans="1:11" x14ac:dyDescent="0.2">
      <c r="A1036" t="s">
        <v>660</v>
      </c>
      <c r="B1036" t="s">
        <v>247</v>
      </c>
      <c r="C1036" s="37">
        <v>176550101.94</v>
      </c>
      <c r="D1036" s="37">
        <v>1068029615.22</v>
      </c>
      <c r="E1036" s="40"/>
      <c r="F1036" s="56" t="str">
        <f t="shared" si="64"/>
        <v>2022–23 PHIL</v>
      </c>
      <c r="G1036" s="56" t="str">
        <f t="array" ref="G1036">A1036&amp;" "&amp;SUM(IF(A1036=FinyearIm,IF(C1036&lt;=QldIm,1,0),0))</f>
        <v>2022–23 37</v>
      </c>
      <c r="H1036" s="56" t="str">
        <f t="array" ref="H1036">A1036&amp;" "&amp;SUM(IF(A1036=FinyearIm,IF(D1036&lt;=AustraliaIm,1,0),0))</f>
        <v>2022–23 41</v>
      </c>
      <c r="I1036" s="56" t="str">
        <f t="shared" si="65"/>
        <v>PHIL</v>
      </c>
      <c r="J1036" s="57">
        <f t="shared" si="66"/>
        <v>176.55010193999999</v>
      </c>
      <c r="K1036" s="57">
        <f t="shared" si="67"/>
        <v>1068.0296152200001</v>
      </c>
    </row>
    <row r="1037" spans="1:11" x14ac:dyDescent="0.2">
      <c r="A1037" t="s">
        <v>660</v>
      </c>
      <c r="B1037" t="s">
        <v>248</v>
      </c>
      <c r="C1037" s="37">
        <v>6840.9</v>
      </c>
      <c r="D1037" s="37">
        <v>23820.400000000001</v>
      </c>
      <c r="E1037" s="40"/>
      <c r="F1037" s="56" t="str">
        <f t="shared" si="64"/>
        <v>2022–23 PITC</v>
      </c>
      <c r="G1037" s="56" t="str">
        <f t="array" ref="G1037">A1037&amp;" "&amp;SUM(IF(A1037=FinyearIm,IF(C1037&lt;=QldIm,1,0),0))</f>
        <v>2022–23 169</v>
      </c>
      <c r="H1037" s="56" t="str">
        <f t="array" ref="H1037">A1037&amp;" "&amp;SUM(IF(A1037=FinyearIm,IF(D1037&lt;=AustraliaIm,1,0),0))</f>
        <v>2022–23 209</v>
      </c>
      <c r="I1037" s="56" t="str">
        <f t="shared" si="65"/>
        <v>PITC</v>
      </c>
      <c r="J1037" s="57">
        <f t="shared" si="66"/>
        <v>6.8408999999999996E-3</v>
      </c>
      <c r="K1037" s="57">
        <f t="shared" si="67"/>
        <v>2.3820400000000002E-2</v>
      </c>
    </row>
    <row r="1038" spans="1:11" x14ac:dyDescent="0.2">
      <c r="A1038" t="s">
        <v>660</v>
      </c>
      <c r="B1038" t="s">
        <v>249</v>
      </c>
      <c r="C1038" s="37">
        <v>1495785.78</v>
      </c>
      <c r="D1038" s="37">
        <v>2912328.39</v>
      </c>
      <c r="E1038" s="40"/>
      <c r="F1038" s="56" t="str">
        <f t="shared" si="64"/>
        <v>2022–23 PLYN</v>
      </c>
      <c r="G1038" s="56" t="str">
        <f t="array" ref="G1038">A1038&amp;" "&amp;SUM(IF(A1038=FinyearIm,IF(C1038&lt;=QldIm,1,0),0))</f>
        <v>2022–23 97</v>
      </c>
      <c r="H1038" s="56" t="str">
        <f t="array" ref="H1038">A1038&amp;" "&amp;SUM(IF(A1038=FinyearIm,IF(D1038&lt;=AustraliaIm,1,0),0))</f>
        <v>2022–23 137</v>
      </c>
      <c r="I1038" s="56" t="str">
        <f t="shared" si="65"/>
        <v>PLYN</v>
      </c>
      <c r="J1038" s="57">
        <f t="shared" si="66"/>
        <v>1.4957857800000001</v>
      </c>
      <c r="K1038" s="57">
        <f t="shared" si="67"/>
        <v>2.9123283900000003</v>
      </c>
    </row>
    <row r="1039" spans="1:11" x14ac:dyDescent="0.2">
      <c r="A1039" t="s">
        <v>660</v>
      </c>
      <c r="B1039" t="s">
        <v>250</v>
      </c>
      <c r="C1039" s="37">
        <v>2553821178.9699998</v>
      </c>
      <c r="D1039" s="37">
        <v>2650507186.8200002</v>
      </c>
      <c r="E1039" s="40"/>
      <c r="F1039" s="56" t="str">
        <f t="shared" si="64"/>
        <v>2022–23 PNG</v>
      </c>
      <c r="G1039" s="56" t="str">
        <f t="array" ref="G1039">A1039&amp;" "&amp;SUM(IF(A1039=FinyearIm,IF(C1039&lt;=QldIm,1,0),0))</f>
        <v>2022–23 7</v>
      </c>
      <c r="H1039" s="56" t="str">
        <f t="array" ref="H1039">A1039&amp;" "&amp;SUM(IF(A1039=FinyearIm,IF(D1039&lt;=AustraliaIm,1,0),0))</f>
        <v>2022–23 26</v>
      </c>
      <c r="I1039" s="56" t="str">
        <f t="shared" si="65"/>
        <v>PNG</v>
      </c>
      <c r="J1039" s="57">
        <f t="shared" si="66"/>
        <v>2553.8211789699999</v>
      </c>
      <c r="K1039" s="57">
        <f t="shared" si="67"/>
        <v>2650.5071868200002</v>
      </c>
    </row>
    <row r="1040" spans="1:11" x14ac:dyDescent="0.2">
      <c r="A1040" t="s">
        <v>660</v>
      </c>
      <c r="B1040" t="s">
        <v>251</v>
      </c>
      <c r="C1040" s="37">
        <v>10061.49</v>
      </c>
      <c r="D1040" s="37">
        <v>6186987.46</v>
      </c>
      <c r="E1040" s="40"/>
      <c r="F1040" s="56" t="str">
        <f t="shared" si="64"/>
        <v>2022–23 PNMA</v>
      </c>
      <c r="G1040" s="56" t="str">
        <f t="array" ref="G1040">A1040&amp;" "&amp;SUM(IF(A1040=FinyearIm,IF(C1040&lt;=QldIm,1,0),0))</f>
        <v>2022–23 164</v>
      </c>
      <c r="H1040" s="56" t="str">
        <f t="array" ref="H1040">A1040&amp;" "&amp;SUM(IF(A1040=FinyearIm,IF(D1040&lt;=AustraliaIm,1,0),0))</f>
        <v>2022–23 128</v>
      </c>
      <c r="I1040" s="56" t="str">
        <f t="shared" si="65"/>
        <v>PNMA</v>
      </c>
      <c r="J1040" s="57">
        <f t="shared" si="66"/>
        <v>1.0061489999999999E-2</v>
      </c>
      <c r="K1040" s="57">
        <f t="shared" si="67"/>
        <v>6.1869874600000001</v>
      </c>
    </row>
    <row r="1041" spans="1:11" x14ac:dyDescent="0.2">
      <c r="A1041" t="s">
        <v>660</v>
      </c>
      <c r="B1041" t="s">
        <v>252</v>
      </c>
      <c r="C1041" s="37">
        <v>199334202.97</v>
      </c>
      <c r="D1041" s="37">
        <v>1852025657.98</v>
      </c>
      <c r="E1041" s="40"/>
      <c r="F1041" s="56" t="str">
        <f t="shared" si="64"/>
        <v>2022–23 POLA</v>
      </c>
      <c r="G1041" s="56" t="str">
        <f t="array" ref="G1041">A1041&amp;" "&amp;SUM(IF(A1041=FinyearIm,IF(C1041&lt;=QldIm,1,0),0))</f>
        <v>2022–23 36</v>
      </c>
      <c r="H1041" s="56" t="str">
        <f t="array" ref="H1041">A1041&amp;" "&amp;SUM(IF(A1041=FinyearIm,IF(D1041&lt;=AustraliaIm,1,0),0))</f>
        <v>2022–23 30</v>
      </c>
      <c r="I1041" s="56" t="str">
        <f t="shared" si="65"/>
        <v>POLA</v>
      </c>
      <c r="J1041" s="57">
        <f t="shared" si="66"/>
        <v>199.33420297000001</v>
      </c>
      <c r="K1041" s="57">
        <f t="shared" si="67"/>
        <v>1852.02565798</v>
      </c>
    </row>
    <row r="1042" spans="1:11" x14ac:dyDescent="0.2">
      <c r="A1042" t="s">
        <v>660</v>
      </c>
      <c r="B1042" t="s">
        <v>253</v>
      </c>
      <c r="C1042" s="37">
        <v>71235558.110000104</v>
      </c>
      <c r="D1042" s="37">
        <v>638633702.24000001</v>
      </c>
      <c r="E1042" s="40"/>
      <c r="F1042" s="56" t="str">
        <f t="shared" si="64"/>
        <v>2022–23 PORT</v>
      </c>
      <c r="G1042" s="56" t="str">
        <f t="array" ref="G1042">A1042&amp;" "&amp;SUM(IF(A1042=FinyearIm,IF(C1042&lt;=QldIm,1,0),0))</f>
        <v>2022–23 51</v>
      </c>
      <c r="H1042" s="56" t="str">
        <f t="array" ref="H1042">A1042&amp;" "&amp;SUM(IF(A1042=FinyearIm,IF(D1042&lt;=AustraliaIm,1,0),0))</f>
        <v>2022–23 47</v>
      </c>
      <c r="I1042" s="56" t="str">
        <f t="shared" si="65"/>
        <v>PORT</v>
      </c>
      <c r="J1042" s="57">
        <f t="shared" si="66"/>
        <v>71.235558110000099</v>
      </c>
      <c r="K1042" s="57">
        <f t="shared" si="67"/>
        <v>638.63370224000005</v>
      </c>
    </row>
    <row r="1043" spans="1:11" x14ac:dyDescent="0.2">
      <c r="A1043" t="s">
        <v>660</v>
      </c>
      <c r="B1043" t="s">
        <v>254</v>
      </c>
      <c r="C1043" s="37">
        <v>2148617.64</v>
      </c>
      <c r="D1043" s="37">
        <v>10146777.34</v>
      </c>
      <c r="E1043" s="40"/>
      <c r="F1043" s="56" t="str">
        <f t="shared" si="64"/>
        <v>2022–23 PRGY</v>
      </c>
      <c r="G1043" s="56" t="str">
        <f t="array" ref="G1043">A1043&amp;" "&amp;SUM(IF(A1043=FinyearIm,IF(C1043&lt;=QldIm,1,0),0))</f>
        <v>2022–23 92</v>
      </c>
      <c r="H1043" s="56" t="str">
        <f t="array" ref="H1043">A1043&amp;" "&amp;SUM(IF(A1043=FinyearIm,IF(D1043&lt;=AustraliaIm,1,0),0))</f>
        <v>2022–23 120</v>
      </c>
      <c r="I1043" s="56" t="str">
        <f t="shared" si="65"/>
        <v>PRGY</v>
      </c>
      <c r="J1043" s="57">
        <f t="shared" si="66"/>
        <v>2.1486176400000003</v>
      </c>
      <c r="K1043" s="57">
        <f t="shared" si="67"/>
        <v>10.14677734</v>
      </c>
    </row>
    <row r="1044" spans="1:11" x14ac:dyDescent="0.2">
      <c r="A1044" t="s">
        <v>660</v>
      </c>
      <c r="B1044" t="s">
        <v>255</v>
      </c>
      <c r="C1044" s="37">
        <v>1470776.74</v>
      </c>
      <c r="D1044" s="37">
        <v>30791043.82</v>
      </c>
      <c r="E1044" s="40"/>
      <c r="F1044" s="56" t="str">
        <f t="shared" si="64"/>
        <v>2022–23 PSIA</v>
      </c>
      <c r="G1044" s="56" t="str">
        <f t="array" ref="G1044">A1044&amp;" "&amp;SUM(IF(A1044=FinyearIm,IF(C1044&lt;=QldIm,1,0),0))</f>
        <v>2022–23 98</v>
      </c>
      <c r="H1044" s="56" t="str">
        <f t="array" ref="H1044">A1044&amp;" "&amp;SUM(IF(A1044=FinyearIm,IF(D1044&lt;=AustraliaIm,1,0),0))</f>
        <v>2022–23 98</v>
      </c>
      <c r="I1044" s="56" t="str">
        <f t="shared" si="65"/>
        <v>PSIA</v>
      </c>
      <c r="J1044" s="57">
        <f t="shared" si="66"/>
        <v>1.47077674</v>
      </c>
      <c r="K1044" s="57">
        <f t="shared" si="67"/>
        <v>30.791043819999999</v>
      </c>
    </row>
    <row r="1045" spans="1:11" x14ac:dyDescent="0.2">
      <c r="A1045" t="s">
        <v>660</v>
      </c>
      <c r="B1045" t="s">
        <v>256</v>
      </c>
      <c r="C1045" s="37">
        <v>92204728.620000005</v>
      </c>
      <c r="D1045" s="37">
        <v>527366362.41000003</v>
      </c>
      <c r="E1045" s="40"/>
      <c r="F1045" s="56" t="str">
        <f t="shared" si="64"/>
        <v>2022–23 QATA</v>
      </c>
      <c r="G1045" s="56" t="str">
        <f t="array" ref="G1045">A1045&amp;" "&amp;SUM(IF(A1045=FinyearIm,IF(C1045&lt;=QldIm,1,0),0))</f>
        <v>2022–23 49</v>
      </c>
      <c r="H1045" s="56" t="str">
        <f t="array" ref="H1045">A1045&amp;" "&amp;SUM(IF(A1045=FinyearIm,IF(D1045&lt;=AustraliaIm,1,0),0))</f>
        <v>2022–23 51</v>
      </c>
      <c r="I1045" s="56" t="str">
        <f t="shared" si="65"/>
        <v>QATA</v>
      </c>
      <c r="J1045" s="57">
        <f t="shared" si="66"/>
        <v>92.204728620000012</v>
      </c>
      <c r="K1045" s="57">
        <f t="shared" si="67"/>
        <v>527.36636241000008</v>
      </c>
    </row>
    <row r="1046" spans="1:11" x14ac:dyDescent="0.2">
      <c r="A1046" t="s">
        <v>660</v>
      </c>
      <c r="B1046" t="s">
        <v>257</v>
      </c>
      <c r="C1046" s="37">
        <v>27556.42</v>
      </c>
      <c r="D1046" s="37">
        <v>1138324.95</v>
      </c>
      <c r="E1046" s="40"/>
      <c r="F1046" s="56" t="str">
        <f t="shared" si="64"/>
        <v>2022–23 REUN</v>
      </c>
      <c r="G1046" s="56" t="str">
        <f t="array" ref="G1046">A1046&amp;" "&amp;SUM(IF(A1046=FinyearIm,IF(C1046&lt;=QldIm,1,0),0))</f>
        <v>2022–23 156</v>
      </c>
      <c r="H1046" s="56" t="str">
        <f t="array" ref="H1046">A1046&amp;" "&amp;SUM(IF(A1046=FinyearIm,IF(D1046&lt;=AustraliaIm,1,0),0))</f>
        <v>2022–23 152</v>
      </c>
      <c r="I1046" s="56" t="str">
        <f t="shared" si="65"/>
        <v>REUN</v>
      </c>
      <c r="J1046" s="57">
        <f t="shared" si="66"/>
        <v>2.7556419999999998E-2</v>
      </c>
      <c r="K1046" s="57">
        <f t="shared" si="67"/>
        <v>1.1383249499999999</v>
      </c>
    </row>
    <row r="1047" spans="1:11" x14ac:dyDescent="0.2">
      <c r="A1047" t="s">
        <v>660</v>
      </c>
      <c r="B1047" t="s">
        <v>258</v>
      </c>
      <c r="C1047" s="37">
        <v>3706592.9</v>
      </c>
      <c r="D1047" s="37">
        <v>389559609.04000002</v>
      </c>
      <c r="E1047" s="40"/>
      <c r="F1047" s="56" t="str">
        <f t="shared" si="64"/>
        <v>2022–23 RICO</v>
      </c>
      <c r="G1047" s="56" t="str">
        <f t="array" ref="G1047">A1047&amp;" "&amp;SUM(IF(A1047=FinyearIm,IF(C1047&lt;=QldIm,1,0),0))</f>
        <v>2022–23 81</v>
      </c>
      <c r="H1047" s="56" t="str">
        <f t="array" ref="H1047">A1047&amp;" "&amp;SUM(IF(A1047=FinyearIm,IF(D1047&lt;=AustraliaIm,1,0),0))</f>
        <v>2022–23 57</v>
      </c>
      <c r="I1047" s="56" t="str">
        <f t="shared" si="65"/>
        <v>RICO</v>
      </c>
      <c r="J1047" s="57">
        <f t="shared" si="66"/>
        <v>3.7065929</v>
      </c>
      <c r="K1047" s="57">
        <f t="shared" si="67"/>
        <v>389.55960904</v>
      </c>
    </row>
    <row r="1048" spans="1:11" x14ac:dyDescent="0.2">
      <c r="A1048" t="s">
        <v>660</v>
      </c>
      <c r="B1048" t="s">
        <v>259</v>
      </c>
      <c r="C1048" s="37">
        <v>8447410229.4499998</v>
      </c>
      <c r="D1048" s="37">
        <v>27194661008.34</v>
      </c>
      <c r="E1048" s="40"/>
      <c r="F1048" s="56" t="str">
        <f t="shared" si="64"/>
        <v>2022–23 RKOR</v>
      </c>
      <c r="G1048" s="56" t="str">
        <f t="array" ref="G1048">A1048&amp;" "&amp;SUM(IF(A1048=FinyearIm,IF(C1048&lt;=QldIm,1,0),0))</f>
        <v>2022–23 2</v>
      </c>
      <c r="H1048" s="56" t="str">
        <f t="array" ref="H1048">A1048&amp;" "&amp;SUM(IF(A1048=FinyearIm,IF(D1048&lt;=AustraliaIm,1,0),0))</f>
        <v>2022–23 3</v>
      </c>
      <c r="I1048" s="56" t="str">
        <f t="shared" si="65"/>
        <v>RKOR</v>
      </c>
      <c r="J1048" s="57">
        <f t="shared" si="66"/>
        <v>8447.410229449999</v>
      </c>
      <c r="K1048" s="57">
        <f t="shared" si="67"/>
        <v>27194.661008340001</v>
      </c>
    </row>
    <row r="1049" spans="1:11" x14ac:dyDescent="0.2">
      <c r="A1049" t="s">
        <v>660</v>
      </c>
      <c r="B1049" t="s">
        <v>260</v>
      </c>
      <c r="C1049" s="37">
        <v>34737562.219999999</v>
      </c>
      <c r="D1049" s="37">
        <v>345921140.52999902</v>
      </c>
      <c r="E1049" s="40"/>
      <c r="F1049" s="56" t="str">
        <f t="shared" si="64"/>
        <v>2022–23 ROUM</v>
      </c>
      <c r="G1049" s="56" t="str">
        <f t="array" ref="G1049">A1049&amp;" "&amp;SUM(IF(A1049=FinyearIm,IF(C1049&lt;=QldIm,1,0),0))</f>
        <v>2022–23 58</v>
      </c>
      <c r="H1049" s="56" t="str">
        <f t="array" ref="H1049">A1049&amp;" "&amp;SUM(IF(A1049=FinyearIm,IF(D1049&lt;=AustraliaIm,1,0),0))</f>
        <v>2022–23 60</v>
      </c>
      <c r="I1049" s="56" t="str">
        <f t="shared" si="65"/>
        <v>ROUM</v>
      </c>
      <c r="J1049" s="57">
        <f t="shared" si="66"/>
        <v>34.737562220000001</v>
      </c>
      <c r="K1049" s="57">
        <f t="shared" si="67"/>
        <v>345.92114052999904</v>
      </c>
    </row>
    <row r="1050" spans="1:11" x14ac:dyDescent="0.2">
      <c r="A1050" t="s">
        <v>660</v>
      </c>
      <c r="B1050" t="s">
        <v>261</v>
      </c>
      <c r="C1050" s="37">
        <v>6237863.1500000004</v>
      </c>
      <c r="D1050" s="37">
        <v>20729798.48</v>
      </c>
      <c r="E1050" s="40"/>
      <c r="F1050" s="56" t="str">
        <f t="shared" si="64"/>
        <v>2022–23 RUSS</v>
      </c>
      <c r="G1050" s="56" t="str">
        <f t="array" ref="G1050">A1050&amp;" "&amp;SUM(IF(A1050=FinyearIm,IF(C1050&lt;=QldIm,1,0),0))</f>
        <v>2022–23 76</v>
      </c>
      <c r="H1050" s="56" t="str">
        <f t="array" ref="H1050">A1050&amp;" "&amp;SUM(IF(A1050=FinyearIm,IF(D1050&lt;=AustraliaIm,1,0),0))</f>
        <v>2022–23 104</v>
      </c>
      <c r="I1050" s="56" t="str">
        <f t="shared" si="65"/>
        <v>RUSS</v>
      </c>
      <c r="J1050" s="57">
        <f t="shared" si="66"/>
        <v>6.2378631500000008</v>
      </c>
      <c r="K1050" s="57">
        <f t="shared" si="67"/>
        <v>20.729798479999999</v>
      </c>
    </row>
    <row r="1051" spans="1:11" x14ac:dyDescent="0.2">
      <c r="A1051" t="s">
        <v>660</v>
      </c>
      <c r="B1051" t="s">
        <v>324</v>
      </c>
      <c r="C1051" s="37">
        <v>187380.51</v>
      </c>
      <c r="D1051" s="37">
        <v>2593385.9500000002</v>
      </c>
      <c r="E1051" s="40"/>
      <c r="F1051" s="56" t="str">
        <f t="shared" si="64"/>
        <v>2022–23 RWAN</v>
      </c>
      <c r="G1051" s="56" t="str">
        <f t="array" ref="G1051">A1051&amp;" "&amp;SUM(IF(A1051=FinyearIm,IF(C1051&lt;=QldIm,1,0),0))</f>
        <v>2022–23 126</v>
      </c>
      <c r="H1051" s="56" t="str">
        <f t="array" ref="H1051">A1051&amp;" "&amp;SUM(IF(A1051=FinyearIm,IF(D1051&lt;=AustraliaIm,1,0),0))</f>
        <v>2022–23 139</v>
      </c>
      <c r="I1051" s="56" t="str">
        <f t="shared" si="65"/>
        <v>RWAN</v>
      </c>
      <c r="J1051" s="57">
        <f t="shared" si="66"/>
        <v>0.18738051</v>
      </c>
      <c r="K1051" s="57">
        <f t="shared" si="67"/>
        <v>2.5933859500000001</v>
      </c>
    </row>
    <row r="1052" spans="1:11" x14ac:dyDescent="0.2">
      <c r="A1052" t="s">
        <v>660</v>
      </c>
      <c r="B1052" t="s">
        <v>262</v>
      </c>
      <c r="C1052" s="37">
        <v>351330221.92000002</v>
      </c>
      <c r="D1052" s="37">
        <v>1401418019.5999999</v>
      </c>
      <c r="E1052" s="40"/>
      <c r="F1052" s="56" t="str">
        <f t="shared" si="64"/>
        <v>2022–23 SAFR</v>
      </c>
      <c r="G1052" s="56" t="str">
        <f t="array" ref="G1052">A1052&amp;" "&amp;SUM(IF(A1052=FinyearIm,IF(C1052&lt;=QldIm,1,0),0))</f>
        <v>2022–23 27</v>
      </c>
      <c r="H1052" s="56" t="str">
        <f t="array" ref="H1052">A1052&amp;" "&amp;SUM(IF(A1052=FinyearIm,IF(D1052&lt;=AustraliaIm,1,0),0))</f>
        <v>2022–23 35</v>
      </c>
      <c r="I1052" s="56" t="str">
        <f t="shared" si="65"/>
        <v>SAFR</v>
      </c>
      <c r="J1052" s="57">
        <f t="shared" si="66"/>
        <v>351.33022192000004</v>
      </c>
      <c r="K1052" s="57">
        <f t="shared" si="67"/>
        <v>1401.4180196</v>
      </c>
    </row>
    <row r="1053" spans="1:11" x14ac:dyDescent="0.2">
      <c r="A1053" t="s">
        <v>660</v>
      </c>
      <c r="B1053" t="s">
        <v>263</v>
      </c>
      <c r="C1053" s="37">
        <v>1358780.76</v>
      </c>
      <c r="D1053" s="37">
        <v>20922086.170000002</v>
      </c>
      <c r="E1053" s="40"/>
      <c r="F1053" s="56" t="str">
        <f t="shared" si="64"/>
        <v>2022–23 SALV</v>
      </c>
      <c r="G1053" s="56" t="str">
        <f t="array" ref="G1053">A1053&amp;" "&amp;SUM(IF(A1053=FinyearIm,IF(C1053&lt;=QldIm,1,0),0))</f>
        <v>2022–23 101</v>
      </c>
      <c r="H1053" s="56" t="str">
        <f t="array" ref="H1053">A1053&amp;" "&amp;SUM(IF(A1053=FinyearIm,IF(D1053&lt;=AustraliaIm,1,0),0))</f>
        <v>2022–23 103</v>
      </c>
      <c r="I1053" s="56" t="str">
        <f t="shared" si="65"/>
        <v>SALV</v>
      </c>
      <c r="J1053" s="57">
        <f t="shared" si="66"/>
        <v>1.3587807599999999</v>
      </c>
      <c r="K1053" s="57">
        <f t="shared" si="67"/>
        <v>20.92208617</v>
      </c>
    </row>
    <row r="1054" spans="1:11" x14ac:dyDescent="0.2">
      <c r="A1054" t="s">
        <v>660</v>
      </c>
      <c r="B1054" t="s">
        <v>264</v>
      </c>
      <c r="C1054" s="37">
        <v>421141.41</v>
      </c>
      <c r="D1054" s="37">
        <v>9820323.0099999998</v>
      </c>
      <c r="E1054" s="40"/>
      <c r="F1054" s="56" t="str">
        <f t="shared" si="64"/>
        <v>2022–23 SAMO</v>
      </c>
      <c r="G1054" s="56" t="str">
        <f t="array" ref="G1054">A1054&amp;" "&amp;SUM(IF(A1054=FinyearIm,IF(C1054&lt;=QldIm,1,0),0))</f>
        <v>2022–23 117</v>
      </c>
      <c r="H1054" s="56" t="str">
        <f t="array" ref="H1054">A1054&amp;" "&amp;SUM(IF(A1054=FinyearIm,IF(D1054&lt;=AustraliaIm,1,0),0))</f>
        <v>2022–23 121</v>
      </c>
      <c r="I1054" s="56" t="str">
        <f t="shared" si="65"/>
        <v>SAMO</v>
      </c>
      <c r="J1054" s="57">
        <f t="shared" si="66"/>
        <v>0.42114140999999999</v>
      </c>
      <c r="K1054" s="57">
        <f t="shared" si="67"/>
        <v>9.8203230099999992</v>
      </c>
    </row>
    <row r="1055" spans="1:11" x14ac:dyDescent="0.2">
      <c r="A1055" t="s">
        <v>660</v>
      </c>
      <c r="B1055" t="s">
        <v>354</v>
      </c>
      <c r="C1055" s="37">
        <v>0</v>
      </c>
      <c r="D1055" s="37">
        <v>153580.48000000001</v>
      </c>
      <c r="E1055" s="40"/>
      <c r="F1055" s="56" t="str">
        <f t="shared" si="64"/>
        <v>2022–23 SAOT</v>
      </c>
      <c r="G1055" s="56" t="str">
        <f t="array" ref="G1055">A1055&amp;" "&amp;SUM(IF(A1055=FinyearIm,IF(C1055&lt;=QldIm,1,0),0))</f>
        <v>2022–23 225</v>
      </c>
      <c r="H1055" s="56" t="str">
        <f t="array" ref="H1055">A1055&amp;" "&amp;SUM(IF(A1055=FinyearIm,IF(D1055&lt;=AustraliaIm,1,0),0))</f>
        <v>2022–23 192</v>
      </c>
      <c r="I1055" s="56" t="str">
        <f t="shared" si="65"/>
        <v>SAOT</v>
      </c>
      <c r="J1055" s="57">
        <f t="shared" si="66"/>
        <v>0</v>
      </c>
      <c r="K1055" s="57">
        <f t="shared" si="67"/>
        <v>0.15358048000000002</v>
      </c>
    </row>
    <row r="1056" spans="1:11" x14ac:dyDescent="0.2">
      <c r="A1056" t="s">
        <v>660</v>
      </c>
      <c r="B1056" t="s">
        <v>355</v>
      </c>
      <c r="C1056" s="37">
        <v>0</v>
      </c>
      <c r="D1056" s="37">
        <v>501462.04</v>
      </c>
      <c r="E1056" s="40"/>
      <c r="F1056" s="56" t="str">
        <f t="shared" si="64"/>
        <v>2022–23 SARA</v>
      </c>
      <c r="G1056" s="56" t="str">
        <f t="array" ref="G1056">A1056&amp;" "&amp;SUM(IF(A1056=FinyearIm,IF(C1056&lt;=QldIm,1,0),0))</f>
        <v>2022–23 225</v>
      </c>
      <c r="H1056" s="56" t="str">
        <f t="array" ref="H1056">A1056&amp;" "&amp;SUM(IF(A1056=FinyearIm,IF(D1056&lt;=AustraliaIm,1,0),0))</f>
        <v>2022–23 167</v>
      </c>
      <c r="I1056" s="56" t="str">
        <f t="shared" si="65"/>
        <v>SARA</v>
      </c>
      <c r="J1056" s="57">
        <f t="shared" si="66"/>
        <v>0</v>
      </c>
      <c r="K1056" s="57">
        <f t="shared" si="67"/>
        <v>0.50146203999999994</v>
      </c>
    </row>
    <row r="1057" spans="1:11" x14ac:dyDescent="0.2">
      <c r="A1057" t="s">
        <v>660</v>
      </c>
      <c r="B1057" t="s">
        <v>265</v>
      </c>
      <c r="C1057" s="37">
        <v>168076605.56</v>
      </c>
      <c r="D1057" s="37">
        <v>1202871384.53</v>
      </c>
      <c r="E1057" s="40"/>
      <c r="F1057" s="56" t="str">
        <f t="shared" si="64"/>
        <v>2022–23 SAUD</v>
      </c>
      <c r="G1057" s="56" t="str">
        <f t="array" ref="G1057">A1057&amp;" "&amp;SUM(IF(A1057=FinyearIm,IF(C1057&lt;=QldIm,1,0),0))</f>
        <v>2022–23 39</v>
      </c>
      <c r="H1057" s="56" t="str">
        <f t="array" ref="H1057">A1057&amp;" "&amp;SUM(IF(A1057=FinyearIm,IF(D1057&lt;=AustraliaIm,1,0),0))</f>
        <v>2022–23 38</v>
      </c>
      <c r="I1057" s="56" t="str">
        <f t="shared" si="65"/>
        <v>SAUD</v>
      </c>
      <c r="J1057" s="57">
        <f t="shared" si="66"/>
        <v>168.07660555999999</v>
      </c>
      <c r="K1057" s="57">
        <f t="shared" si="67"/>
        <v>1202.8713845299999</v>
      </c>
    </row>
    <row r="1058" spans="1:11" x14ac:dyDescent="0.2">
      <c r="A1058" t="s">
        <v>660</v>
      </c>
      <c r="B1058" t="s">
        <v>266</v>
      </c>
      <c r="C1058" s="37">
        <v>5583.86</v>
      </c>
      <c r="D1058" s="37">
        <v>362784845.63999999</v>
      </c>
      <c r="E1058" s="40"/>
      <c r="F1058" s="56" t="str">
        <f t="shared" si="64"/>
        <v>2022–23 SENE</v>
      </c>
      <c r="G1058" s="56" t="str">
        <f t="array" ref="G1058">A1058&amp;" "&amp;SUM(IF(A1058=FinyearIm,IF(C1058&lt;=QldIm,1,0),0))</f>
        <v>2022–23 172</v>
      </c>
      <c r="H1058" s="56" t="str">
        <f t="array" ref="H1058">A1058&amp;" "&amp;SUM(IF(A1058=FinyearIm,IF(D1058&lt;=AustraliaIm,1,0),0))</f>
        <v>2022–23 58</v>
      </c>
      <c r="I1058" s="56" t="str">
        <f t="shared" si="65"/>
        <v>SENE</v>
      </c>
      <c r="J1058" s="57">
        <f t="shared" si="66"/>
        <v>5.5838599999999995E-3</v>
      </c>
      <c r="K1058" s="57">
        <f t="shared" si="67"/>
        <v>362.78484563999996</v>
      </c>
    </row>
    <row r="1059" spans="1:11" x14ac:dyDescent="0.2">
      <c r="A1059" t="s">
        <v>660</v>
      </c>
      <c r="B1059" t="s">
        <v>267</v>
      </c>
      <c r="C1059" s="37">
        <v>29757618.469999999</v>
      </c>
      <c r="D1059" s="37">
        <v>101476250.01000001</v>
      </c>
      <c r="E1059" s="40"/>
      <c r="F1059" s="56" t="str">
        <f t="shared" si="64"/>
        <v>2022–23 SERB</v>
      </c>
      <c r="G1059" s="56" t="str">
        <f t="array" ref="G1059">A1059&amp;" "&amp;SUM(IF(A1059=FinyearIm,IF(C1059&lt;=QldIm,1,0),0))</f>
        <v>2022–23 60</v>
      </c>
      <c r="H1059" s="56" t="str">
        <f t="array" ref="H1059">A1059&amp;" "&amp;SUM(IF(A1059=FinyearIm,IF(D1059&lt;=AustraliaIm,1,0),0))</f>
        <v>2022–23 78</v>
      </c>
      <c r="I1059" s="56" t="str">
        <f t="shared" si="65"/>
        <v>SERB</v>
      </c>
      <c r="J1059" s="57">
        <f t="shared" si="66"/>
        <v>29.757618469999997</v>
      </c>
      <c r="K1059" s="57">
        <f t="shared" si="67"/>
        <v>101.47625001</v>
      </c>
    </row>
    <row r="1060" spans="1:11" x14ac:dyDescent="0.2">
      <c r="A1060" t="s">
        <v>660</v>
      </c>
      <c r="B1060" t="s">
        <v>268</v>
      </c>
      <c r="C1060" s="37">
        <v>1459428.78</v>
      </c>
      <c r="D1060" s="37">
        <v>3723920.91</v>
      </c>
      <c r="E1060" s="40"/>
      <c r="F1060" s="56" t="str">
        <f t="shared" si="64"/>
        <v>2022–23 SEYC</v>
      </c>
      <c r="G1060" s="56" t="str">
        <f t="array" ref="G1060">A1060&amp;" "&amp;SUM(IF(A1060=FinyearIm,IF(C1060&lt;=QldIm,1,0),0))</f>
        <v>2022–23 99</v>
      </c>
      <c r="H1060" s="56" t="str">
        <f t="array" ref="H1060">A1060&amp;" "&amp;SUM(IF(A1060=FinyearIm,IF(D1060&lt;=AustraliaIm,1,0),0))</f>
        <v>2022–23 131</v>
      </c>
      <c r="I1060" s="56" t="str">
        <f t="shared" si="65"/>
        <v>SEYC</v>
      </c>
      <c r="J1060" s="57">
        <f t="shared" si="66"/>
        <v>1.4594287800000001</v>
      </c>
      <c r="K1060" s="57">
        <f t="shared" si="67"/>
        <v>3.7239209100000004</v>
      </c>
    </row>
    <row r="1061" spans="1:11" x14ac:dyDescent="0.2">
      <c r="A1061" t="s">
        <v>660</v>
      </c>
      <c r="B1061" t="s">
        <v>270</v>
      </c>
      <c r="C1061" s="37">
        <v>1215086910.75</v>
      </c>
      <c r="D1061" s="37">
        <v>17166383330.370001</v>
      </c>
      <c r="E1061" s="40"/>
      <c r="F1061" s="56" t="str">
        <f t="shared" si="64"/>
        <v>2022–23 SING</v>
      </c>
      <c r="G1061" s="56" t="str">
        <f t="array" ref="G1061">A1061&amp;" "&amp;SUM(IF(A1061=FinyearIm,IF(C1061&lt;=QldIm,1,0),0))</f>
        <v>2022–23 12</v>
      </c>
      <c r="H1061" s="56" t="str">
        <f t="array" ref="H1061">A1061&amp;" "&amp;SUM(IF(A1061=FinyearIm,IF(D1061&lt;=AustraliaIm,1,0),0))</f>
        <v>2022–23 7</v>
      </c>
      <c r="I1061" s="56" t="str">
        <f t="shared" si="65"/>
        <v>SING</v>
      </c>
      <c r="J1061" s="57">
        <f t="shared" si="66"/>
        <v>1215.08691075</v>
      </c>
      <c r="K1061" s="57">
        <f t="shared" si="67"/>
        <v>17166.383330370001</v>
      </c>
    </row>
    <row r="1062" spans="1:11" x14ac:dyDescent="0.2">
      <c r="A1062" t="s">
        <v>660</v>
      </c>
      <c r="B1062" t="s">
        <v>271</v>
      </c>
      <c r="C1062" s="37">
        <v>82973.990000000005</v>
      </c>
      <c r="D1062">
        <v>4119352.3</v>
      </c>
      <c r="E1062" s="40"/>
      <c r="F1062" s="56" t="str">
        <f t="shared" si="64"/>
        <v>2022–23 SLEO</v>
      </c>
      <c r="G1062" s="56" t="str">
        <f t="array" ref="G1062">A1062&amp;" "&amp;SUM(IF(A1062=FinyearIm,IF(C1062&lt;=QldIm,1,0),0))</f>
        <v>2022–23 141</v>
      </c>
      <c r="H1062" s="56" t="str">
        <f t="array" ref="H1062">A1062&amp;" "&amp;SUM(IF(A1062=FinyearIm,IF(D1062&lt;=AustraliaIm,1,0),0))</f>
        <v>2022–23 130</v>
      </c>
      <c r="I1062" s="56" t="str">
        <f t="shared" si="65"/>
        <v>SLEO</v>
      </c>
      <c r="J1062" s="57">
        <f t="shared" si="66"/>
        <v>8.2973990000000011E-2</v>
      </c>
      <c r="K1062" s="57">
        <f t="shared" si="67"/>
        <v>4.1193523000000001</v>
      </c>
    </row>
    <row r="1063" spans="1:11" x14ac:dyDescent="0.2">
      <c r="A1063" t="s">
        <v>660</v>
      </c>
      <c r="B1063" t="s">
        <v>272</v>
      </c>
      <c r="C1063" s="37">
        <v>23560938.010000002</v>
      </c>
      <c r="D1063">
        <v>242398973.56</v>
      </c>
      <c r="E1063" s="40"/>
      <c r="F1063" s="56" t="str">
        <f t="shared" si="64"/>
        <v>2022–23 SLOV</v>
      </c>
      <c r="G1063" s="56" t="str">
        <f t="array" ref="G1063">A1063&amp;" "&amp;SUM(IF(A1063=FinyearIm,IF(C1063&lt;=QldIm,1,0),0))</f>
        <v>2022–23 62</v>
      </c>
      <c r="H1063" s="56" t="str">
        <f t="array" ref="H1063">A1063&amp;" "&amp;SUM(IF(A1063=FinyearIm,IF(D1063&lt;=AustraliaIm,1,0),0))</f>
        <v>2022–23 63</v>
      </c>
      <c r="I1063" s="56" t="str">
        <f t="shared" si="65"/>
        <v>SLOV</v>
      </c>
      <c r="J1063" s="57">
        <f t="shared" si="66"/>
        <v>23.560938010000001</v>
      </c>
      <c r="K1063" s="57">
        <f t="shared" si="67"/>
        <v>242.39897356</v>
      </c>
    </row>
    <row r="1064" spans="1:11" x14ac:dyDescent="0.2">
      <c r="A1064" t="s">
        <v>660</v>
      </c>
      <c r="B1064" t="s">
        <v>273</v>
      </c>
      <c r="C1064" s="37">
        <v>68284105.510000005</v>
      </c>
      <c r="D1064" s="37">
        <v>84958515.069999993</v>
      </c>
      <c r="E1064" s="40"/>
      <c r="F1064" s="56" t="str">
        <f t="shared" si="64"/>
        <v>2022–23 SOLO</v>
      </c>
      <c r="G1064" s="56" t="str">
        <f t="array" ref="G1064">A1064&amp;" "&amp;SUM(IF(A1064=FinyearIm,IF(C1064&lt;=QldIm,1,0),0))</f>
        <v>2022–23 52</v>
      </c>
      <c r="H1064" s="56" t="str">
        <f t="array" ref="H1064">A1064&amp;" "&amp;SUM(IF(A1064=FinyearIm,IF(D1064&lt;=AustraliaIm,1,0),0))</f>
        <v>2022–23 80</v>
      </c>
      <c r="I1064" s="56" t="str">
        <f t="shared" si="65"/>
        <v>SOLO</v>
      </c>
      <c r="J1064" s="57">
        <f t="shared" si="66"/>
        <v>68.284105510000003</v>
      </c>
      <c r="K1064" s="57">
        <f t="shared" si="67"/>
        <v>84.95851506999999</v>
      </c>
    </row>
    <row r="1065" spans="1:11" x14ac:dyDescent="0.2">
      <c r="A1065" t="s">
        <v>660</v>
      </c>
      <c r="B1065" t="s">
        <v>274</v>
      </c>
      <c r="C1065" s="37">
        <v>0</v>
      </c>
      <c r="D1065" s="37">
        <v>175946.54</v>
      </c>
      <c r="E1065" s="40"/>
      <c r="F1065" s="56" t="str">
        <f t="shared" si="64"/>
        <v>2022–23 SOML</v>
      </c>
      <c r="G1065" s="56" t="str">
        <f t="array" ref="G1065">A1065&amp;" "&amp;SUM(IF(A1065=FinyearIm,IF(C1065&lt;=QldIm,1,0),0))</f>
        <v>2022–23 225</v>
      </c>
      <c r="H1065" s="56" t="str">
        <f t="array" ref="H1065">A1065&amp;" "&amp;SUM(IF(A1065=FinyearIm,IF(D1065&lt;=AustraliaIm,1,0),0))</f>
        <v>2022–23 191</v>
      </c>
      <c r="I1065" s="56" t="str">
        <f t="shared" si="65"/>
        <v>SOML</v>
      </c>
      <c r="J1065" s="57">
        <f t="shared" si="66"/>
        <v>0</v>
      </c>
      <c r="K1065" s="57">
        <f t="shared" si="67"/>
        <v>0.17594654000000001</v>
      </c>
    </row>
    <row r="1066" spans="1:11" x14ac:dyDescent="0.2">
      <c r="A1066" t="s">
        <v>660</v>
      </c>
      <c r="B1066" t="s">
        <v>275</v>
      </c>
      <c r="C1066" s="37">
        <v>433058263.19</v>
      </c>
      <c r="D1066" s="37">
        <v>3279769319.7899899</v>
      </c>
      <c r="E1066" s="56"/>
      <c r="F1066" s="56" t="str">
        <f t="shared" si="64"/>
        <v>2022–23 SPAI</v>
      </c>
      <c r="G1066" s="56" t="str">
        <f t="array" ref="G1066">A1066&amp;" "&amp;SUM(IF(A1066=FinyearIm,IF(C1066&lt;=QldIm,1,0),0))</f>
        <v>2022–23 23</v>
      </c>
      <c r="H1066" s="56" t="str">
        <f t="array" ref="H1066">A1066&amp;" "&amp;SUM(IF(A1066=FinyearIm,IF(D1066&lt;=AustraliaIm,1,0),0))</f>
        <v>2022–23 22</v>
      </c>
      <c r="I1066" s="56" t="str">
        <f t="shared" si="65"/>
        <v>SPAI</v>
      </c>
      <c r="J1066" s="57">
        <f t="shared" si="66"/>
        <v>433.05826318999999</v>
      </c>
      <c r="K1066" s="57">
        <f t="shared" si="67"/>
        <v>3279.7693197899898</v>
      </c>
    </row>
    <row r="1067" spans="1:11" ht="12" customHeight="1" x14ac:dyDescent="0.2">
      <c r="A1067" t="s">
        <v>660</v>
      </c>
      <c r="B1067" t="s">
        <v>276</v>
      </c>
      <c r="C1067" s="37">
        <v>45077834.759999998</v>
      </c>
      <c r="D1067" s="37">
        <v>361063959.44000101</v>
      </c>
      <c r="E1067" s="56"/>
      <c r="F1067" s="56" t="str">
        <f t="shared" si="64"/>
        <v>2022–23 SRIL</v>
      </c>
      <c r="G1067" s="56" t="str">
        <f t="array" ref="G1067">A1067&amp;" "&amp;SUM(IF(A1067=FinyearIm,IF(C1067&lt;=QldIm,1,0),0))</f>
        <v>2022–23 55</v>
      </c>
      <c r="H1067" s="56" t="str">
        <f t="array" ref="H1067">A1067&amp;" "&amp;SUM(IF(A1067=FinyearIm,IF(D1067&lt;=AustraliaIm,1,0),0))</f>
        <v>2022–23 59</v>
      </c>
      <c r="I1067" s="56" t="str">
        <f t="shared" si="65"/>
        <v>SRIL</v>
      </c>
      <c r="J1067" s="57">
        <f t="shared" si="66"/>
        <v>45.077834759999995</v>
      </c>
      <c r="K1067" s="57">
        <f t="shared" si="67"/>
        <v>361.06395944000099</v>
      </c>
    </row>
    <row r="1068" spans="1:11" ht="12" customHeight="1" x14ac:dyDescent="0.2">
      <c r="A1068" t="s">
        <v>660</v>
      </c>
      <c r="B1068" t="s">
        <v>277</v>
      </c>
      <c r="C1068" s="37">
        <v>22859.72</v>
      </c>
      <c r="D1068" s="37">
        <v>446835.01</v>
      </c>
      <c r="E1068" s="56"/>
      <c r="F1068" s="56" t="str">
        <f t="shared" si="64"/>
        <v>2022–23 SRNM</v>
      </c>
      <c r="G1068" s="56" t="str">
        <f t="array" ref="G1068">A1068&amp;" "&amp;SUM(IF(A1068=FinyearIm,IF(C1068&lt;=QldIm,1,0),0))</f>
        <v>2022–23 157</v>
      </c>
      <c r="H1068" s="56" t="str">
        <f t="array" ref="H1068">A1068&amp;" "&amp;SUM(IF(A1068=FinyearIm,IF(D1068&lt;=AustraliaIm,1,0),0))</f>
        <v>2022–23 170</v>
      </c>
      <c r="I1068" s="56" t="str">
        <f t="shared" si="65"/>
        <v>SRNM</v>
      </c>
      <c r="J1068" s="57">
        <f t="shared" si="66"/>
        <v>2.285972E-2</v>
      </c>
      <c r="K1068" s="57">
        <f t="shared" si="67"/>
        <v>0.44683501000000003</v>
      </c>
    </row>
    <row r="1069" spans="1:11" ht="12" customHeight="1" x14ac:dyDescent="0.2">
      <c r="A1069" t="s">
        <v>660</v>
      </c>
      <c r="B1069" t="s">
        <v>278</v>
      </c>
      <c r="C1069" s="37">
        <v>0</v>
      </c>
      <c r="D1069" s="37">
        <v>108423.32</v>
      </c>
      <c r="E1069" s="56"/>
      <c r="F1069" s="56" t="str">
        <f t="shared" si="64"/>
        <v>2022–23 STCN</v>
      </c>
      <c r="G1069" s="56" t="str">
        <f t="array" ref="G1069">A1069&amp;" "&amp;SUM(IF(A1069=FinyearIm,IF(C1069&lt;=QldIm,1,0),0))</f>
        <v>2022–23 225</v>
      </c>
      <c r="H1069" s="56" t="str">
        <f t="array" ref="H1069">A1069&amp;" "&amp;SUM(IF(A1069=FinyearIm,IF(D1069&lt;=AustraliaIm,1,0),0))</f>
        <v>2022–23 196</v>
      </c>
      <c r="I1069" s="56" t="str">
        <f t="shared" si="65"/>
        <v>STCN</v>
      </c>
      <c r="J1069" s="57">
        <f t="shared" si="66"/>
        <v>0</v>
      </c>
      <c r="K1069" s="57">
        <f t="shared" si="67"/>
        <v>0.10842332</v>
      </c>
    </row>
    <row r="1070" spans="1:11" ht="12" customHeight="1" x14ac:dyDescent="0.2">
      <c r="A1070" t="s">
        <v>660</v>
      </c>
      <c r="B1070" t="s">
        <v>279</v>
      </c>
      <c r="C1070" s="37">
        <v>87363.6</v>
      </c>
      <c r="D1070" s="37">
        <v>1354165.19</v>
      </c>
      <c r="E1070" s="56"/>
      <c r="F1070" s="56" t="str">
        <f t="shared" si="64"/>
        <v>2022–23 STHE</v>
      </c>
      <c r="G1070" s="56" t="str">
        <f t="array" ref="G1070">A1070&amp;" "&amp;SUM(IF(A1070=FinyearIm,IF(C1070&lt;=QldIm,1,0),0))</f>
        <v>2022–23 138</v>
      </c>
      <c r="H1070" s="56" t="str">
        <f t="array" ref="H1070">A1070&amp;" "&amp;SUM(IF(A1070=FinyearIm,IF(D1070&lt;=AustraliaIm,1,0),0))</f>
        <v>2022–23 149</v>
      </c>
      <c r="I1070" s="56" t="str">
        <f t="shared" si="65"/>
        <v>STHE</v>
      </c>
      <c r="J1070" s="57">
        <f t="shared" si="66"/>
        <v>8.73636E-2</v>
      </c>
      <c r="K1070" s="57">
        <f t="shared" si="67"/>
        <v>1.35416519</v>
      </c>
    </row>
    <row r="1071" spans="1:11" ht="12" customHeight="1" x14ac:dyDescent="0.2">
      <c r="A1071" t="s">
        <v>660</v>
      </c>
      <c r="B1071" t="s">
        <v>280</v>
      </c>
      <c r="C1071" s="37">
        <v>11007.8</v>
      </c>
      <c r="D1071" s="37">
        <v>56319.58</v>
      </c>
      <c r="E1071" s="56"/>
      <c r="F1071" s="56" t="str">
        <f t="shared" si="64"/>
        <v>2022–23 STLU</v>
      </c>
      <c r="G1071" s="56" t="str">
        <f t="array" ref="G1071">A1071&amp;" "&amp;SUM(IF(A1071=FinyearIm,IF(C1071&lt;=QldIm,1,0),0))</f>
        <v>2022–23 162</v>
      </c>
      <c r="H1071" s="56" t="str">
        <f t="array" ref="H1071">A1071&amp;" "&amp;SUM(IF(A1071=FinyearIm,IF(D1071&lt;=AustraliaIm,1,0),0))</f>
        <v>2022–23 203</v>
      </c>
      <c r="I1071" s="56" t="str">
        <f t="shared" si="65"/>
        <v>STLU</v>
      </c>
      <c r="J1071" s="57">
        <f t="shared" si="66"/>
        <v>1.10078E-2</v>
      </c>
      <c r="K1071" s="57">
        <f t="shared" si="67"/>
        <v>5.6319580000000001E-2</v>
      </c>
    </row>
    <row r="1072" spans="1:11" ht="12" customHeight="1" x14ac:dyDescent="0.2">
      <c r="A1072" t="s">
        <v>660</v>
      </c>
      <c r="B1072" t="s">
        <v>336</v>
      </c>
      <c r="C1072" s="37">
        <v>0</v>
      </c>
      <c r="D1072" s="37">
        <v>22491.66</v>
      </c>
      <c r="E1072" s="56"/>
      <c r="F1072" s="56" t="str">
        <f t="shared" si="64"/>
        <v>2022–23 STVI</v>
      </c>
      <c r="G1072" s="56" t="str">
        <f t="array" ref="G1072">A1072&amp;" "&amp;SUM(IF(A1072=FinyearIm,IF(C1072&lt;=QldIm,1,0),0))</f>
        <v>2022–23 225</v>
      </c>
      <c r="H1072" s="56" t="str">
        <f t="array" ref="H1072">A1072&amp;" "&amp;SUM(IF(A1072=FinyearIm,IF(D1072&lt;=AustraliaIm,1,0),0))</f>
        <v>2022–23 211</v>
      </c>
      <c r="I1072" s="56" t="str">
        <f t="shared" si="65"/>
        <v>STVI</v>
      </c>
      <c r="J1072" s="57">
        <f t="shared" si="66"/>
        <v>0</v>
      </c>
      <c r="K1072" s="57">
        <f t="shared" si="67"/>
        <v>2.249166E-2</v>
      </c>
    </row>
    <row r="1073" spans="1:11" ht="12" customHeight="1" x14ac:dyDescent="0.2">
      <c r="A1073" t="s">
        <v>660</v>
      </c>
      <c r="B1073" t="s">
        <v>281</v>
      </c>
      <c r="C1073" s="37">
        <v>0</v>
      </c>
      <c r="D1073" s="37">
        <v>294192.15000000002</v>
      </c>
      <c r="E1073" s="56"/>
      <c r="F1073" s="56" t="str">
        <f t="shared" si="64"/>
        <v>2022–23 SUDN</v>
      </c>
      <c r="G1073" s="56" t="str">
        <f t="array" ref="G1073">A1073&amp;" "&amp;SUM(IF(A1073=FinyearIm,IF(C1073&lt;=QldIm,1,0),0))</f>
        <v>2022–23 225</v>
      </c>
      <c r="H1073" s="56" t="str">
        <f t="array" ref="H1073">A1073&amp;" "&amp;SUM(IF(A1073=FinyearIm,IF(D1073&lt;=AustraliaIm,1,0),0))</f>
        <v>2022–23 176</v>
      </c>
      <c r="I1073" s="56" t="str">
        <f t="shared" si="65"/>
        <v>SUDN</v>
      </c>
      <c r="J1073" s="57">
        <f t="shared" si="66"/>
        <v>0</v>
      </c>
      <c r="K1073" s="57">
        <f t="shared" si="67"/>
        <v>0.29419215000000004</v>
      </c>
    </row>
    <row r="1074" spans="1:11" ht="12" customHeight="1" x14ac:dyDescent="0.2">
      <c r="A1074" t="s">
        <v>660</v>
      </c>
      <c r="B1074" t="s">
        <v>282</v>
      </c>
      <c r="C1074" s="37">
        <v>130862134.73</v>
      </c>
      <c r="D1074" s="37">
        <v>898280843.93999898</v>
      </c>
      <c r="E1074" s="56"/>
      <c r="F1074" s="56" t="str">
        <f t="shared" si="64"/>
        <v>2022–23 SVAK</v>
      </c>
      <c r="G1074" s="56" t="str">
        <f t="array" ref="G1074">A1074&amp;" "&amp;SUM(IF(A1074=FinyearIm,IF(C1074&lt;=QldIm,1,0),0))</f>
        <v>2022–23 45</v>
      </c>
      <c r="H1074" s="56" t="str">
        <f t="array" ref="H1074">A1074&amp;" "&amp;SUM(IF(A1074=FinyearIm,IF(D1074&lt;=AustraliaIm,1,0),0))</f>
        <v>2022–23 44</v>
      </c>
      <c r="I1074" s="56" t="str">
        <f t="shared" si="65"/>
        <v>SVAK</v>
      </c>
      <c r="J1074" s="57">
        <f t="shared" si="66"/>
        <v>130.86213473000001</v>
      </c>
      <c r="K1074" s="57">
        <f t="shared" si="67"/>
        <v>898.28084393999893</v>
      </c>
    </row>
    <row r="1075" spans="1:11" ht="12" customHeight="1" x14ac:dyDescent="0.2">
      <c r="A1075" t="s">
        <v>660</v>
      </c>
      <c r="B1075" t="s">
        <v>283</v>
      </c>
      <c r="C1075" s="37">
        <v>703857617.79000103</v>
      </c>
      <c r="D1075" s="37">
        <v>2643596788.9200001</v>
      </c>
      <c r="E1075" s="56"/>
      <c r="F1075" s="56" t="str">
        <f t="shared" si="64"/>
        <v>2022–23 SWED</v>
      </c>
      <c r="G1075" s="56" t="str">
        <f t="array" ref="G1075">A1075&amp;" "&amp;SUM(IF(A1075=FinyearIm,IF(C1075&lt;=QldIm,1,0),0))</f>
        <v>2022–23 19</v>
      </c>
      <c r="H1075" s="56" t="str">
        <f t="array" ref="H1075">A1075&amp;" "&amp;SUM(IF(A1075=FinyearIm,IF(D1075&lt;=AustraliaIm,1,0),0))</f>
        <v>2022–23 27</v>
      </c>
      <c r="I1075" s="56" t="str">
        <f t="shared" si="65"/>
        <v>SWED</v>
      </c>
      <c r="J1075" s="57">
        <f t="shared" si="66"/>
        <v>703.85761779000109</v>
      </c>
      <c r="K1075" s="57">
        <f t="shared" si="67"/>
        <v>2643.5967889200001</v>
      </c>
    </row>
    <row r="1076" spans="1:11" ht="12" customHeight="1" x14ac:dyDescent="0.2">
      <c r="A1076" t="s">
        <v>660</v>
      </c>
      <c r="B1076" t="s">
        <v>284</v>
      </c>
      <c r="C1076" s="37">
        <v>165661454.72</v>
      </c>
      <c r="D1076" s="37">
        <v>4207976034.6799998</v>
      </c>
      <c r="E1076" s="56"/>
      <c r="F1076" s="56" t="str">
        <f t="shared" si="64"/>
        <v>2022–23 SWIT</v>
      </c>
      <c r="G1076" s="56" t="str">
        <f t="array" ref="G1076">A1076&amp;" "&amp;SUM(IF(A1076=FinyearIm,IF(C1076&lt;=QldIm,1,0),0))</f>
        <v>2022–23 40</v>
      </c>
      <c r="H1076" s="56" t="str">
        <f t="array" ref="H1076">A1076&amp;" "&amp;SUM(IF(A1076=FinyearIm,IF(D1076&lt;=AustraliaIm,1,0),0))</f>
        <v>2022–23 19</v>
      </c>
      <c r="I1076" s="56" t="str">
        <f t="shared" si="65"/>
        <v>SWIT</v>
      </c>
      <c r="J1076" s="57">
        <f t="shared" si="66"/>
        <v>165.66145471999999</v>
      </c>
      <c r="K1076" s="57">
        <f t="shared" si="67"/>
        <v>4207.9760346799994</v>
      </c>
    </row>
    <row r="1077" spans="1:11" ht="12" customHeight="1" x14ac:dyDescent="0.2">
      <c r="A1077" t="s">
        <v>660</v>
      </c>
      <c r="B1077" t="s">
        <v>285</v>
      </c>
      <c r="C1077" s="37">
        <v>9493.51</v>
      </c>
      <c r="D1077" s="37">
        <v>580712.88</v>
      </c>
      <c r="E1077" s="56"/>
      <c r="F1077" s="56" t="str">
        <f t="shared" si="64"/>
        <v>2022–23 SWZI</v>
      </c>
      <c r="G1077" s="56" t="str">
        <f t="array" ref="G1077">A1077&amp;" "&amp;SUM(IF(A1077=FinyearIm,IF(C1077&lt;=QldIm,1,0),0))</f>
        <v>2022–23 166</v>
      </c>
      <c r="H1077" s="56" t="str">
        <f t="array" ref="H1077">A1077&amp;" "&amp;SUM(IF(A1077=FinyearIm,IF(D1077&lt;=AustraliaIm,1,0),0))</f>
        <v>2022–23 163</v>
      </c>
      <c r="I1077" s="56" t="str">
        <f t="shared" si="65"/>
        <v>SWZI</v>
      </c>
      <c r="J1077" s="57">
        <f t="shared" si="66"/>
        <v>9.4935100000000001E-3</v>
      </c>
      <c r="K1077" s="57">
        <f t="shared" si="67"/>
        <v>0.58071287999999999</v>
      </c>
    </row>
    <row r="1078" spans="1:11" ht="12" customHeight="1" x14ac:dyDescent="0.2">
      <c r="A1078" t="s">
        <v>660</v>
      </c>
      <c r="B1078" t="s">
        <v>286</v>
      </c>
      <c r="C1078" s="37">
        <v>0</v>
      </c>
      <c r="D1078" s="37">
        <v>2359499.98</v>
      </c>
      <c r="E1078" s="56"/>
      <c r="F1078" s="56" t="str">
        <f t="shared" si="64"/>
        <v>2022–23 SYRI</v>
      </c>
      <c r="G1078" s="56" t="str">
        <f t="array" ref="G1078">A1078&amp;" "&amp;SUM(IF(A1078=FinyearIm,IF(C1078&lt;=QldIm,1,0),0))</f>
        <v>2022–23 225</v>
      </c>
      <c r="H1078" s="56" t="str">
        <f t="array" ref="H1078">A1078&amp;" "&amp;SUM(IF(A1078=FinyearIm,IF(D1078&lt;=AustraliaIm,1,0),0))</f>
        <v>2022–23 141</v>
      </c>
      <c r="I1078" s="56" t="str">
        <f t="shared" si="65"/>
        <v>SYRI</v>
      </c>
      <c r="J1078" s="57">
        <f t="shared" si="66"/>
        <v>0</v>
      </c>
      <c r="K1078" s="57">
        <f t="shared" si="67"/>
        <v>2.3594999799999998</v>
      </c>
    </row>
    <row r="1079" spans="1:11" ht="12" customHeight="1" x14ac:dyDescent="0.2">
      <c r="A1079" t="s">
        <v>660</v>
      </c>
      <c r="B1079" t="s">
        <v>287</v>
      </c>
      <c r="C1079" s="37">
        <v>1694272903.26</v>
      </c>
      <c r="D1079" s="37">
        <v>10825642851.780001</v>
      </c>
      <c r="E1079" s="56"/>
      <c r="F1079" s="56" t="str">
        <f t="shared" si="64"/>
        <v>2022–23 TAIW</v>
      </c>
      <c r="G1079" s="56" t="str">
        <f t="array" ref="G1079">A1079&amp;" "&amp;SUM(IF(A1079=FinyearIm,IF(C1079&lt;=QldIm,1,0),0))</f>
        <v>2022–23 9</v>
      </c>
      <c r="H1079" s="56" t="str">
        <f t="array" ref="H1079">A1079&amp;" "&amp;SUM(IF(A1079=FinyearIm,IF(D1079&lt;=AustraliaIm,1,0),0))</f>
        <v>2022–23 9</v>
      </c>
      <c r="I1079" s="56" t="str">
        <f t="shared" si="65"/>
        <v>TAIW</v>
      </c>
      <c r="J1079" s="57">
        <f t="shared" si="66"/>
        <v>1694.27290326</v>
      </c>
      <c r="K1079" s="57">
        <f t="shared" si="67"/>
        <v>10825.642851780001</v>
      </c>
    </row>
    <row r="1080" spans="1:11" ht="12" customHeight="1" x14ac:dyDescent="0.2">
      <c r="A1080" t="s">
        <v>660</v>
      </c>
      <c r="B1080" t="s">
        <v>326</v>
      </c>
      <c r="C1080" s="37">
        <v>0</v>
      </c>
      <c r="D1080" s="37">
        <v>12733.87</v>
      </c>
      <c r="E1080" s="56"/>
      <c r="F1080" s="56" t="str">
        <f t="shared" si="64"/>
        <v>2022–23 TAJI</v>
      </c>
      <c r="G1080" s="56" t="str">
        <f t="array" ref="G1080">A1080&amp;" "&amp;SUM(IF(A1080=FinyearIm,IF(C1080&lt;=QldIm,1,0),0))</f>
        <v>2022–23 225</v>
      </c>
      <c r="H1080" s="56" t="str">
        <f t="array" ref="H1080">A1080&amp;" "&amp;SUM(IF(A1080=FinyearIm,IF(D1080&lt;=AustraliaIm,1,0),0))</f>
        <v>2022–23 215</v>
      </c>
      <c r="I1080" s="56" t="str">
        <f t="shared" si="65"/>
        <v>TAJI</v>
      </c>
      <c r="J1080" s="57">
        <f t="shared" si="66"/>
        <v>0</v>
      </c>
      <c r="K1080" s="57">
        <f t="shared" si="67"/>
        <v>1.2733870000000001E-2</v>
      </c>
    </row>
    <row r="1081" spans="1:11" ht="12" customHeight="1" x14ac:dyDescent="0.2">
      <c r="A1081" t="s">
        <v>660</v>
      </c>
      <c r="B1081" t="s">
        <v>288</v>
      </c>
      <c r="C1081" s="37">
        <v>725370.03</v>
      </c>
      <c r="D1081" s="37">
        <v>10513292.130000001</v>
      </c>
      <c r="E1081" s="56"/>
      <c r="F1081" s="56" t="str">
        <f t="shared" si="64"/>
        <v>2022–23 TANZ</v>
      </c>
      <c r="G1081" s="56" t="str">
        <f t="array" ref="G1081">A1081&amp;" "&amp;SUM(IF(A1081=FinyearIm,IF(C1081&lt;=QldIm,1,0),0))</f>
        <v>2022–23 107</v>
      </c>
      <c r="H1081" s="56" t="str">
        <f t="array" ref="H1081">A1081&amp;" "&amp;SUM(IF(A1081=FinyearIm,IF(D1081&lt;=AustraliaIm,1,0),0))</f>
        <v>2022–23 119</v>
      </c>
      <c r="I1081" s="56" t="str">
        <f t="shared" si="65"/>
        <v>TANZ</v>
      </c>
      <c r="J1081" s="57">
        <f t="shared" si="66"/>
        <v>0.72537003</v>
      </c>
      <c r="K1081" s="57">
        <f t="shared" si="67"/>
        <v>10.51329213</v>
      </c>
    </row>
    <row r="1082" spans="1:11" ht="12" customHeight="1" x14ac:dyDescent="0.2">
      <c r="A1082" t="s">
        <v>660</v>
      </c>
      <c r="B1082" t="s">
        <v>289</v>
      </c>
      <c r="C1082" s="37">
        <v>3771348890.75001</v>
      </c>
      <c r="D1082">
        <v>17993824447.400002</v>
      </c>
      <c r="E1082" s="56"/>
      <c r="F1082" s="56" t="str">
        <f t="shared" si="64"/>
        <v>2022–23 THAI</v>
      </c>
      <c r="G1082" s="56" t="str">
        <f t="array" ref="G1082">A1082&amp;" "&amp;SUM(IF(A1082=FinyearIm,IF(C1082&lt;=QldIm,1,0),0))</f>
        <v>2022–23 5</v>
      </c>
      <c r="H1082" s="56" t="str">
        <f t="array" ref="H1082">A1082&amp;" "&amp;SUM(IF(A1082=FinyearIm,IF(D1082&lt;=AustraliaIm,1,0),0))</f>
        <v>2022–23 6</v>
      </c>
      <c r="I1082" s="56" t="str">
        <f t="shared" si="65"/>
        <v>THAI</v>
      </c>
      <c r="J1082" s="57">
        <f t="shared" si="66"/>
        <v>3771.34889075001</v>
      </c>
      <c r="K1082" s="57">
        <f t="shared" si="67"/>
        <v>17993.824447400002</v>
      </c>
    </row>
    <row r="1083" spans="1:11" ht="12" customHeight="1" x14ac:dyDescent="0.2">
      <c r="A1083" t="s">
        <v>660</v>
      </c>
      <c r="B1083" t="s">
        <v>290</v>
      </c>
      <c r="C1083" s="37">
        <v>545774.89</v>
      </c>
      <c r="D1083" s="37">
        <v>3540198.54</v>
      </c>
      <c r="E1083" s="56"/>
      <c r="F1083" s="56" t="str">
        <f t="shared" si="64"/>
        <v>2022–23 TNGA</v>
      </c>
      <c r="G1083" s="56" t="str">
        <f t="array" ref="G1083">A1083&amp;" "&amp;SUM(IF(A1083=FinyearIm,IF(C1083&lt;=QldIm,1,0),0))</f>
        <v>2022–23 113</v>
      </c>
      <c r="H1083" s="56" t="str">
        <f t="array" ref="H1083">A1083&amp;" "&amp;SUM(IF(A1083=FinyearIm,IF(D1083&lt;=AustraliaIm,1,0),0))</f>
        <v>2022–23 133</v>
      </c>
      <c r="I1083" s="56" t="str">
        <f t="shared" si="65"/>
        <v>TNGA</v>
      </c>
      <c r="J1083" s="57">
        <f t="shared" si="66"/>
        <v>0.54577489000000001</v>
      </c>
      <c r="K1083" s="57">
        <f t="shared" si="67"/>
        <v>3.54019854</v>
      </c>
    </row>
    <row r="1084" spans="1:11" ht="12" customHeight="1" x14ac:dyDescent="0.2">
      <c r="A1084" t="s">
        <v>660</v>
      </c>
      <c r="B1084" t="s">
        <v>291</v>
      </c>
      <c r="C1084" s="37">
        <v>5026.84</v>
      </c>
      <c r="D1084" s="37">
        <v>49723338.729999997</v>
      </c>
      <c r="E1084" s="56"/>
      <c r="F1084" s="56" t="str">
        <f t="shared" si="64"/>
        <v>2022–23 TOGO</v>
      </c>
      <c r="G1084" s="56" t="str">
        <f t="array" ref="G1084">A1084&amp;" "&amp;SUM(IF(A1084=FinyearIm,IF(C1084&lt;=QldIm,1,0),0))</f>
        <v>2022–23 175</v>
      </c>
      <c r="H1084" s="56" t="str">
        <f t="array" ref="H1084">A1084&amp;" "&amp;SUM(IF(A1084=FinyearIm,IF(D1084&lt;=AustraliaIm,1,0),0))</f>
        <v>2022–23 91</v>
      </c>
      <c r="I1084" s="56" t="str">
        <f t="shared" si="65"/>
        <v>TOGO</v>
      </c>
      <c r="J1084" s="57">
        <f t="shared" si="66"/>
        <v>5.0268400000000003E-3</v>
      </c>
      <c r="K1084" s="57">
        <f t="shared" si="67"/>
        <v>49.723338729999995</v>
      </c>
    </row>
    <row r="1085" spans="1:11" ht="12" customHeight="1" x14ac:dyDescent="0.2">
      <c r="A1085" t="s">
        <v>660</v>
      </c>
      <c r="B1085" t="s">
        <v>327</v>
      </c>
      <c r="C1085" s="37">
        <v>4714.33</v>
      </c>
      <c r="D1085" s="37">
        <v>601128.77</v>
      </c>
      <c r="E1085" s="56"/>
      <c r="F1085" s="56" t="str">
        <f t="shared" si="64"/>
        <v>2022–23 TRCA</v>
      </c>
      <c r="G1085" s="56" t="str">
        <f t="array" ref="G1085">A1085&amp;" "&amp;SUM(IF(A1085=FinyearIm,IF(C1085&lt;=QldIm,1,0),0))</f>
        <v>2022–23 176</v>
      </c>
      <c r="H1085" s="56" t="str">
        <f t="array" ref="H1085">A1085&amp;" "&amp;SUM(IF(A1085=FinyearIm,IF(D1085&lt;=AustraliaIm,1,0),0))</f>
        <v>2022–23 162</v>
      </c>
      <c r="I1085" s="56" t="str">
        <f t="shared" si="65"/>
        <v>TRCA</v>
      </c>
      <c r="J1085" s="57">
        <f t="shared" si="66"/>
        <v>4.7143300000000001E-3</v>
      </c>
      <c r="K1085" s="57">
        <f t="shared" si="67"/>
        <v>0.60112876999999998</v>
      </c>
    </row>
    <row r="1086" spans="1:11" ht="12" customHeight="1" x14ac:dyDescent="0.2">
      <c r="A1086" t="s">
        <v>660</v>
      </c>
      <c r="B1086" t="s">
        <v>292</v>
      </c>
      <c r="C1086" s="37">
        <v>2322833.9300000002</v>
      </c>
      <c r="D1086" s="37">
        <v>99684838.010000005</v>
      </c>
      <c r="E1086" s="56"/>
      <c r="F1086" s="56" t="str">
        <f t="shared" si="64"/>
        <v>2022–23 TRIN</v>
      </c>
      <c r="G1086" s="56" t="str">
        <f t="array" ref="G1086">A1086&amp;" "&amp;SUM(IF(A1086=FinyearIm,IF(C1086&lt;=QldIm,1,0),0))</f>
        <v>2022–23 90</v>
      </c>
      <c r="H1086" s="56" t="str">
        <f t="array" ref="H1086">A1086&amp;" "&amp;SUM(IF(A1086=FinyearIm,IF(D1086&lt;=AustraliaIm,1,0),0))</f>
        <v>2022–23 79</v>
      </c>
      <c r="I1086" s="56" t="str">
        <f t="shared" si="65"/>
        <v>TRIN</v>
      </c>
      <c r="J1086" s="57">
        <f t="shared" si="66"/>
        <v>2.3228339300000003</v>
      </c>
      <c r="K1086" s="57">
        <f t="shared" si="67"/>
        <v>99.684838010000007</v>
      </c>
    </row>
    <row r="1087" spans="1:11" ht="12" customHeight="1" x14ac:dyDescent="0.2">
      <c r="A1087" t="s">
        <v>660</v>
      </c>
      <c r="B1087" t="s">
        <v>293</v>
      </c>
      <c r="C1087" s="37">
        <v>6994332.2000000002</v>
      </c>
      <c r="D1087" s="37">
        <v>79987169.439999998</v>
      </c>
      <c r="E1087" s="56"/>
      <c r="F1087" s="56" t="str">
        <f t="shared" si="64"/>
        <v>2022–23 TUNI</v>
      </c>
      <c r="G1087" s="56" t="str">
        <f t="array" ref="G1087">A1087&amp;" "&amp;SUM(IF(A1087=FinyearIm,IF(C1087&lt;=QldIm,1,0),0))</f>
        <v>2022–23 73</v>
      </c>
      <c r="H1087" s="56" t="str">
        <f t="array" ref="H1087">A1087&amp;" "&amp;SUM(IF(A1087=FinyearIm,IF(D1087&lt;=AustraliaIm,1,0),0))</f>
        <v>2022–23 81</v>
      </c>
      <c r="I1087" s="56" t="str">
        <f t="shared" si="65"/>
        <v>TUNI</v>
      </c>
      <c r="J1087" s="57">
        <f t="shared" si="66"/>
        <v>6.9943322000000006</v>
      </c>
      <c r="K1087" s="57">
        <f t="shared" si="67"/>
        <v>79.987169440000002</v>
      </c>
    </row>
    <row r="1088" spans="1:11" ht="12" customHeight="1" x14ac:dyDescent="0.2">
      <c r="A1088" t="s">
        <v>660</v>
      </c>
      <c r="B1088" t="s">
        <v>294</v>
      </c>
      <c r="C1088" s="37">
        <v>233503598.11000001</v>
      </c>
      <c r="D1088" s="37">
        <v>1542612625.4300001</v>
      </c>
      <c r="E1088" s="56"/>
      <c r="F1088" s="56" t="str">
        <f t="shared" si="64"/>
        <v>2022–23 TURK</v>
      </c>
      <c r="G1088" s="56" t="str">
        <f t="array" ref="G1088">A1088&amp;" "&amp;SUM(IF(A1088=FinyearIm,IF(C1088&lt;=QldIm,1,0),0))</f>
        <v>2022–23 32</v>
      </c>
      <c r="H1088" s="56" t="str">
        <f t="array" ref="H1088">A1088&amp;" "&amp;SUM(IF(A1088=FinyearIm,IF(D1088&lt;=AustraliaIm,1,0),0))</f>
        <v>2022–23 32</v>
      </c>
      <c r="I1088" s="56" t="str">
        <f t="shared" si="65"/>
        <v>TURK</v>
      </c>
      <c r="J1088" s="57">
        <f t="shared" si="66"/>
        <v>233.50359811000001</v>
      </c>
      <c r="K1088" s="57">
        <f t="shared" si="67"/>
        <v>1542.61262543</v>
      </c>
    </row>
    <row r="1089" spans="1:17" ht="12" customHeight="1" x14ac:dyDescent="0.2">
      <c r="A1089" t="s">
        <v>660</v>
      </c>
      <c r="B1089" t="s">
        <v>295</v>
      </c>
      <c r="C1089" s="37">
        <v>0</v>
      </c>
      <c r="D1089" s="37">
        <v>16713.09</v>
      </c>
      <c r="E1089" s="43"/>
      <c r="F1089" s="56" t="str">
        <f t="shared" si="64"/>
        <v>2022–23 TURS</v>
      </c>
      <c r="G1089" s="56" t="str">
        <f t="array" ref="G1089">A1089&amp;" "&amp;SUM(IF(A1089=FinyearIm,IF(C1089&lt;=QldIm,1,0),0))</f>
        <v>2022–23 225</v>
      </c>
      <c r="H1089" s="56" t="str">
        <f t="array" ref="H1089">A1089&amp;" "&amp;SUM(IF(A1089=FinyearIm,IF(D1089&lt;=AustraliaIm,1,0),0))</f>
        <v>2022–23 213</v>
      </c>
      <c r="I1089" s="56" t="str">
        <f t="shared" si="65"/>
        <v>TURS</v>
      </c>
      <c r="J1089" s="57">
        <f t="shared" si="66"/>
        <v>0</v>
      </c>
      <c r="K1089" s="57">
        <f t="shared" si="67"/>
        <v>1.671309E-2</v>
      </c>
      <c r="L1089" s="40"/>
      <c r="M1089" s="40"/>
      <c r="N1089" s="40"/>
      <c r="O1089" s="40"/>
      <c r="P1089" s="40"/>
      <c r="Q1089" s="40"/>
    </row>
    <row r="1090" spans="1:17" ht="12" customHeight="1" x14ac:dyDescent="0.2">
      <c r="A1090" t="s">
        <v>660</v>
      </c>
      <c r="B1090" t="s">
        <v>296</v>
      </c>
      <c r="C1090" s="37">
        <v>0</v>
      </c>
      <c r="D1090" s="37">
        <v>189796.45</v>
      </c>
      <c r="E1090" s="56"/>
      <c r="F1090" s="56" t="str">
        <f t="shared" ref="F1090:F1104" si="68">A1090&amp;" "&amp;B1090</f>
        <v>2022–23 TUVA</v>
      </c>
      <c r="G1090" s="56" t="str">
        <f t="array" ref="G1090">A1090&amp;" "&amp;SUM(IF(A1090=FinyearIm,IF(C1090&lt;=QldIm,1,0),0))</f>
        <v>2022–23 225</v>
      </c>
      <c r="H1090" s="56" t="str">
        <f t="array" ref="H1090">A1090&amp;" "&amp;SUM(IF(A1090=FinyearIm,IF(D1090&lt;=AustraliaIm,1,0),0))</f>
        <v>2022–23 188</v>
      </c>
      <c r="I1090" s="56" t="str">
        <f t="shared" ref="I1090:I1104" si="69">B1090</f>
        <v>TUVA</v>
      </c>
      <c r="J1090" s="57">
        <f t="shared" ref="J1090:J1104" si="70">C1090/1000000</f>
        <v>0</v>
      </c>
      <c r="K1090" s="57">
        <f t="shared" ref="K1090:K1104" si="71">D1090/1000000</f>
        <v>0.18979645000000001</v>
      </c>
      <c r="L1090" s="40"/>
      <c r="M1090" s="40"/>
      <c r="N1090" s="40"/>
      <c r="O1090" s="40"/>
      <c r="P1090" s="40"/>
      <c r="Q1090" s="40"/>
    </row>
    <row r="1091" spans="1:17" ht="12" customHeight="1" x14ac:dyDescent="0.2">
      <c r="A1091" t="s">
        <v>660</v>
      </c>
      <c r="B1091" t="s">
        <v>297</v>
      </c>
      <c r="C1091" s="37">
        <v>231674396.31</v>
      </c>
      <c r="D1091" s="37">
        <v>1434733589.99</v>
      </c>
      <c r="E1091" s="56"/>
      <c r="F1091" s="56" t="str">
        <f t="shared" si="68"/>
        <v>2022–23 UAEM</v>
      </c>
      <c r="G1091" s="56" t="str">
        <f t="array" ref="G1091">A1091&amp;" "&amp;SUM(IF(A1091=FinyearIm,IF(C1091&lt;=QldIm,1,0),0))</f>
        <v>2022–23 33</v>
      </c>
      <c r="H1091" s="56" t="str">
        <f t="array" ref="H1091">A1091&amp;" "&amp;SUM(IF(A1091=FinyearIm,IF(D1091&lt;=AustraliaIm,1,0),0))</f>
        <v>2022–23 34</v>
      </c>
      <c r="I1091" s="56" t="str">
        <f t="shared" si="69"/>
        <v>UAEM</v>
      </c>
      <c r="J1091" s="57">
        <f t="shared" si="70"/>
        <v>231.67439630999999</v>
      </c>
      <c r="K1091" s="57">
        <f t="shared" si="71"/>
        <v>1434.7335899899999</v>
      </c>
      <c r="L1091" s="40"/>
      <c r="M1091" s="40"/>
      <c r="N1091" s="40"/>
      <c r="O1091" s="40"/>
      <c r="P1091" s="40"/>
      <c r="Q1091" s="40"/>
    </row>
    <row r="1092" spans="1:17" ht="12" customHeight="1" x14ac:dyDescent="0.2">
      <c r="A1092" t="s">
        <v>660</v>
      </c>
      <c r="B1092" t="s">
        <v>298</v>
      </c>
      <c r="C1092" s="37">
        <v>2158991.4300000002</v>
      </c>
      <c r="D1092" s="37">
        <v>7188676.7199999997</v>
      </c>
      <c r="E1092" s="56"/>
      <c r="F1092" s="56" t="str">
        <f t="shared" si="68"/>
        <v>2022–23 UGAN</v>
      </c>
      <c r="G1092" s="56" t="str">
        <f t="array" ref="G1092">A1092&amp;" "&amp;SUM(IF(A1092=FinyearIm,IF(C1092&lt;=QldIm,1,0),0))</f>
        <v>2022–23 91</v>
      </c>
      <c r="H1092" s="56" t="str">
        <f t="array" ref="H1092">A1092&amp;" "&amp;SUM(IF(A1092=FinyearIm,IF(D1092&lt;=AustraliaIm,1,0),0))</f>
        <v>2022–23 123</v>
      </c>
      <c r="I1092" s="56" t="str">
        <f t="shared" si="69"/>
        <v>UGAN</v>
      </c>
      <c r="J1092" s="57">
        <f t="shared" si="70"/>
        <v>2.1589914300000004</v>
      </c>
      <c r="K1092" s="57">
        <f t="shared" si="71"/>
        <v>7.1886767200000001</v>
      </c>
      <c r="L1092" s="40"/>
      <c r="M1092" s="40"/>
      <c r="N1092" s="40"/>
      <c r="O1092" s="40"/>
      <c r="P1092" s="40"/>
      <c r="Q1092" s="40"/>
    </row>
    <row r="1093" spans="1:17" ht="12" customHeight="1" x14ac:dyDescent="0.2">
      <c r="A1093" t="s">
        <v>660</v>
      </c>
      <c r="B1093" t="s">
        <v>299</v>
      </c>
      <c r="C1093" s="37">
        <v>918086094.61000097</v>
      </c>
      <c r="D1093" s="37">
        <v>7644667823.81003</v>
      </c>
      <c r="E1093" s="56"/>
      <c r="F1093" s="56" t="str">
        <f t="shared" si="68"/>
        <v>2022–23 UK</v>
      </c>
      <c r="G1093" s="56" t="str">
        <f t="array" ref="G1093">A1093&amp;" "&amp;SUM(IF(A1093=FinyearIm,IF(C1093&lt;=QldIm,1,0),0))</f>
        <v>2022–23 16</v>
      </c>
      <c r="H1093" s="56" t="str">
        <f t="array" ref="H1093">A1093&amp;" "&amp;SUM(IF(A1093=FinyearIm,IF(D1093&lt;=AustraliaIm,1,0),0))</f>
        <v>2022–23 14</v>
      </c>
      <c r="I1093" s="56" t="str">
        <f t="shared" si="69"/>
        <v>UK</v>
      </c>
      <c r="J1093" s="57">
        <f t="shared" si="70"/>
        <v>918.08609461000094</v>
      </c>
      <c r="K1093" s="57">
        <f t="shared" si="71"/>
        <v>7644.6678238100303</v>
      </c>
      <c r="L1093" s="40"/>
      <c r="M1093" s="40"/>
      <c r="N1093" s="40"/>
      <c r="O1093" s="40"/>
      <c r="P1093" s="40"/>
      <c r="Q1093" s="40"/>
    </row>
    <row r="1094" spans="1:17" x14ac:dyDescent="0.2">
      <c r="A1094" t="s">
        <v>660</v>
      </c>
      <c r="B1094" t="s">
        <v>300</v>
      </c>
      <c r="C1094" s="37">
        <v>5241183.6399999997</v>
      </c>
      <c r="D1094" s="37">
        <v>59216763.439999998</v>
      </c>
      <c r="E1094" s="40"/>
      <c r="F1094" s="56" t="str">
        <f t="shared" si="68"/>
        <v>2022–23 UKRA</v>
      </c>
      <c r="G1094" s="56" t="str">
        <f t="array" ref="G1094">A1094&amp;" "&amp;SUM(IF(A1094=FinyearIm,IF(C1094&lt;=QldIm,1,0),0))</f>
        <v>2022–23 79</v>
      </c>
      <c r="H1094" s="56" t="str">
        <f t="array" ref="H1094">A1094&amp;" "&amp;SUM(IF(A1094=FinyearIm,IF(D1094&lt;=AustraliaIm,1,0),0))</f>
        <v>2022–23 87</v>
      </c>
      <c r="I1094" s="56" t="str">
        <f t="shared" si="69"/>
        <v>UKRA</v>
      </c>
      <c r="J1094" s="57">
        <f t="shared" si="70"/>
        <v>5.24118364</v>
      </c>
      <c r="K1094" s="57">
        <f t="shared" si="71"/>
        <v>59.216763440000001</v>
      </c>
      <c r="L1094" s="40"/>
      <c r="M1094" s="40"/>
      <c r="N1094" s="40"/>
      <c r="O1094" s="40"/>
      <c r="P1094" s="40"/>
      <c r="Q1094" s="40"/>
    </row>
    <row r="1095" spans="1:17" x14ac:dyDescent="0.2">
      <c r="A1095" t="s">
        <v>660</v>
      </c>
      <c r="B1095" t="s">
        <v>301</v>
      </c>
      <c r="C1095" s="37">
        <v>129429.65</v>
      </c>
      <c r="D1095" s="37">
        <v>22313376.75</v>
      </c>
      <c r="E1095" s="40"/>
      <c r="F1095" s="56" t="str">
        <f t="shared" si="68"/>
        <v>2022–23 URUG</v>
      </c>
      <c r="G1095" s="56" t="str">
        <f t="array" ref="G1095">A1095&amp;" "&amp;SUM(IF(A1095=FinyearIm,IF(C1095&lt;=QldIm,1,0),0))</f>
        <v>2022–23 133</v>
      </c>
      <c r="H1095" s="56" t="str">
        <f t="array" ref="H1095">A1095&amp;" "&amp;SUM(IF(A1095=FinyearIm,IF(D1095&lt;=AustraliaIm,1,0),0))</f>
        <v>2022–23 101</v>
      </c>
      <c r="I1095" s="56" t="str">
        <f t="shared" si="69"/>
        <v>URUG</v>
      </c>
      <c r="J1095" s="57">
        <f t="shared" si="70"/>
        <v>0.12942965000000001</v>
      </c>
      <c r="K1095" s="57">
        <f t="shared" si="71"/>
        <v>22.31337675</v>
      </c>
      <c r="L1095" s="40"/>
      <c r="M1095" s="40"/>
      <c r="N1095" s="40"/>
      <c r="O1095" s="40"/>
      <c r="P1095" s="56"/>
      <c r="Q1095" s="40"/>
    </row>
    <row r="1096" spans="1:17" x14ac:dyDescent="0.2">
      <c r="A1096" t="s">
        <v>660</v>
      </c>
      <c r="B1096" t="s">
        <v>302</v>
      </c>
      <c r="C1096" s="37">
        <v>8153122936.4700203</v>
      </c>
      <c r="D1096" s="37">
        <v>45134878448.469902</v>
      </c>
      <c r="E1096" s="40"/>
      <c r="F1096" s="56" t="str">
        <f t="shared" si="68"/>
        <v>2022–23 USA</v>
      </c>
      <c r="G1096" s="56" t="str">
        <f t="array" ref="G1096">A1096&amp;" "&amp;SUM(IF(A1096=FinyearIm,IF(C1096&lt;=QldIm,1,0),0))</f>
        <v>2022–23 3</v>
      </c>
      <c r="H1096" s="56" t="str">
        <f t="array" ref="H1096">A1096&amp;" "&amp;SUM(IF(A1096=FinyearIm,IF(D1096&lt;=AustraliaIm,1,0),0))</f>
        <v>2022–23 2</v>
      </c>
      <c r="I1096" s="56" t="str">
        <f t="shared" si="69"/>
        <v>USA</v>
      </c>
      <c r="J1096" s="57">
        <f t="shared" si="70"/>
        <v>8153.1229364700202</v>
      </c>
      <c r="K1096" s="57">
        <f t="shared" si="71"/>
        <v>45134.878448469899</v>
      </c>
      <c r="L1096" s="40"/>
      <c r="M1096" s="40"/>
      <c r="N1096" s="40"/>
      <c r="O1096" s="56"/>
      <c r="P1096" s="56"/>
      <c r="Q1096" s="40"/>
    </row>
    <row r="1097" spans="1:17" x14ac:dyDescent="0.2">
      <c r="A1097" t="s">
        <v>660</v>
      </c>
      <c r="B1097" t="s">
        <v>318</v>
      </c>
      <c r="C1097" s="37">
        <v>7112.82</v>
      </c>
      <c r="D1097" s="37">
        <v>451698.19</v>
      </c>
      <c r="E1097" s="40"/>
      <c r="F1097" s="56" t="str">
        <f t="shared" si="68"/>
        <v>2022–23 USOI</v>
      </c>
      <c r="G1097" s="56" t="str">
        <f t="array" ref="G1097">A1097&amp;" "&amp;SUM(IF(A1097=FinyearIm,IF(C1097&lt;=QldIm,1,0),0))</f>
        <v>2022–23 168</v>
      </c>
      <c r="H1097" s="56" t="str">
        <f t="array" ref="H1097">A1097&amp;" "&amp;SUM(IF(A1097=FinyearIm,IF(D1097&lt;=AustraliaIm,1,0),0))</f>
        <v>2022–23 169</v>
      </c>
      <c r="I1097" s="56" t="str">
        <f t="shared" si="69"/>
        <v>USOI</v>
      </c>
      <c r="J1097" s="57">
        <f t="shared" si="70"/>
        <v>7.1128199999999997E-3</v>
      </c>
      <c r="K1097" s="57">
        <f t="shared" si="71"/>
        <v>0.45169819</v>
      </c>
      <c r="L1097" s="40"/>
      <c r="M1097" s="40"/>
      <c r="N1097" s="40"/>
      <c r="O1097" s="40"/>
      <c r="P1097" s="56"/>
      <c r="Q1097" s="40"/>
    </row>
    <row r="1098" spans="1:17" x14ac:dyDescent="0.2">
      <c r="A1098" t="s">
        <v>660</v>
      </c>
      <c r="B1098" t="s">
        <v>329</v>
      </c>
      <c r="C1098" s="37">
        <v>35196.46</v>
      </c>
      <c r="D1098" s="37">
        <v>2135187.35</v>
      </c>
      <c r="E1098" s="40"/>
      <c r="F1098" s="56" t="str">
        <f t="shared" si="68"/>
        <v>2022–23 UZBK</v>
      </c>
      <c r="G1098" s="56" t="str">
        <f t="array" ref="G1098">A1098&amp;" "&amp;SUM(IF(A1098=FinyearIm,IF(C1098&lt;=QldIm,1,0),0))</f>
        <v>2022–23 151</v>
      </c>
      <c r="H1098" s="56" t="str">
        <f t="array" ref="H1098">A1098&amp;" "&amp;SUM(IF(A1098=FinyearIm,IF(D1098&lt;=AustraliaIm,1,0),0))</f>
        <v>2022–23 142</v>
      </c>
      <c r="I1098" s="56" t="str">
        <f t="shared" si="69"/>
        <v>UZBK</v>
      </c>
      <c r="J1098" s="57">
        <f t="shared" si="70"/>
        <v>3.5196459999999999E-2</v>
      </c>
      <c r="K1098" s="57">
        <f t="shared" si="71"/>
        <v>2.1351873500000003</v>
      </c>
      <c r="L1098" s="40"/>
      <c r="M1098" s="40"/>
      <c r="N1098" s="40"/>
      <c r="O1098" s="56"/>
      <c r="P1098" s="56"/>
      <c r="Q1098" s="40"/>
    </row>
    <row r="1099" spans="1:17" x14ac:dyDescent="0.2">
      <c r="A1099" t="s">
        <v>660</v>
      </c>
      <c r="B1099" t="s">
        <v>303</v>
      </c>
      <c r="C1099" s="37">
        <v>2557996.35</v>
      </c>
      <c r="D1099" s="37">
        <v>8488922.6500000004</v>
      </c>
      <c r="E1099" s="40"/>
      <c r="F1099" s="56" t="str">
        <f t="shared" si="68"/>
        <v>2022–23 VANU</v>
      </c>
      <c r="G1099" s="56" t="str">
        <f t="array" ref="G1099">A1099&amp;" "&amp;SUM(IF(A1099=FinyearIm,IF(C1099&lt;=QldIm,1,0),0))</f>
        <v>2022–23 87</v>
      </c>
      <c r="H1099" s="56" t="str">
        <f t="array" ref="H1099">A1099&amp;" "&amp;SUM(IF(A1099=FinyearIm,IF(D1099&lt;=AustraliaIm,1,0),0))</f>
        <v>2022–23 122</v>
      </c>
      <c r="I1099" s="56" t="str">
        <f t="shared" si="69"/>
        <v>VANU</v>
      </c>
      <c r="J1099" s="57">
        <f t="shared" si="70"/>
        <v>2.5579963500000003</v>
      </c>
      <c r="K1099" s="57">
        <f t="shared" si="71"/>
        <v>8.488922650000001</v>
      </c>
      <c r="L1099" s="40"/>
      <c r="M1099" s="40"/>
      <c r="N1099" s="40"/>
      <c r="O1099" s="40"/>
      <c r="P1099" s="40"/>
      <c r="Q1099" s="40"/>
    </row>
    <row r="1100" spans="1:17" x14ac:dyDescent="0.2">
      <c r="A1100" t="s">
        <v>660</v>
      </c>
      <c r="B1100" t="s">
        <v>304</v>
      </c>
      <c r="C1100" s="37">
        <v>6581.09</v>
      </c>
      <c r="D1100" s="37">
        <v>1973392.98</v>
      </c>
      <c r="E1100" s="40"/>
      <c r="F1100" s="56" t="str">
        <f t="shared" si="68"/>
        <v>2022–23 VENZ</v>
      </c>
      <c r="G1100" s="56" t="str">
        <f t="array" ref="G1100">A1100&amp;" "&amp;SUM(IF(A1100=FinyearIm,IF(C1100&lt;=QldIm,1,0),0))</f>
        <v>2022–23 170</v>
      </c>
      <c r="H1100" s="56" t="str">
        <f t="array" ref="H1100">A1100&amp;" "&amp;SUM(IF(A1100=FinyearIm,IF(D1100&lt;=AustraliaIm,1,0),0))</f>
        <v>2022–23 144</v>
      </c>
      <c r="I1100" s="56" t="str">
        <f t="shared" si="69"/>
        <v>VENZ</v>
      </c>
      <c r="J1100" s="57">
        <f t="shared" si="70"/>
        <v>6.5810900000000004E-3</v>
      </c>
      <c r="K1100" s="57">
        <f t="shared" si="71"/>
        <v>1.9733929800000001</v>
      </c>
      <c r="L1100" s="40"/>
      <c r="M1100" s="40"/>
      <c r="N1100" s="40"/>
      <c r="O1100" s="56"/>
      <c r="P1100" s="40"/>
      <c r="Q1100" s="40"/>
    </row>
    <row r="1101" spans="1:17" x14ac:dyDescent="0.2">
      <c r="A1101" t="s">
        <v>660</v>
      </c>
      <c r="B1101" t="s">
        <v>305</v>
      </c>
      <c r="C1101" s="37">
        <v>1281338714.8599999</v>
      </c>
      <c r="D1101" s="37">
        <v>9557419187.8199997</v>
      </c>
      <c r="E1101" s="40"/>
      <c r="F1101" s="56" t="str">
        <f t="shared" si="68"/>
        <v>2022–23 VIET</v>
      </c>
      <c r="G1101" s="56" t="str">
        <f t="array" ref="G1101">A1101&amp;" "&amp;SUM(IF(A1101=FinyearIm,IF(C1101&lt;=QldIm,1,0),0))</f>
        <v>2022–23 11</v>
      </c>
      <c r="H1101" s="56" t="str">
        <f t="array" ref="H1101">A1101&amp;" "&amp;SUM(IF(A1101=FinyearIm,IF(D1101&lt;=AustraliaIm,1,0),0))</f>
        <v>2022–23 10</v>
      </c>
      <c r="I1101" s="56" t="str">
        <f t="shared" si="69"/>
        <v>VIET</v>
      </c>
      <c r="J1101" s="57">
        <f t="shared" si="70"/>
        <v>1281.33871486</v>
      </c>
      <c r="K1101" s="57">
        <f t="shared" si="71"/>
        <v>9557.4191878199999</v>
      </c>
      <c r="L1101" s="40"/>
      <c r="M1101" s="40"/>
      <c r="N1101" s="40"/>
      <c r="O1101" s="40"/>
      <c r="P1101" s="40"/>
      <c r="Q1101" s="40"/>
    </row>
    <row r="1102" spans="1:17" x14ac:dyDescent="0.2">
      <c r="A1102" t="s">
        <v>660</v>
      </c>
      <c r="B1102" t="s">
        <v>330</v>
      </c>
      <c r="C1102" s="37">
        <v>0</v>
      </c>
      <c r="D1102" s="37">
        <v>329422.18</v>
      </c>
      <c r="E1102" s="40"/>
      <c r="F1102" s="56" t="str">
        <f t="shared" si="68"/>
        <v>2022–23 VIRG</v>
      </c>
      <c r="G1102" s="56" t="str">
        <f t="array" ref="G1102">A1102&amp;" "&amp;SUM(IF(A1102=FinyearIm,IF(C1102&lt;=QldIm,1,0),0))</f>
        <v>2022–23 225</v>
      </c>
      <c r="H1102" s="56" t="str">
        <f t="array" ref="H1102">A1102&amp;" "&amp;SUM(IF(A1102=FinyearIm,IF(D1102&lt;=AustraliaIm,1,0),0))</f>
        <v>2022–23 173</v>
      </c>
      <c r="I1102" s="56" t="str">
        <f t="shared" si="69"/>
        <v>VIRG</v>
      </c>
      <c r="J1102" s="57">
        <f t="shared" si="70"/>
        <v>0</v>
      </c>
      <c r="K1102" s="57">
        <f t="shared" si="71"/>
        <v>0.32942218000000001</v>
      </c>
      <c r="L1102" s="40"/>
      <c r="M1102" s="40"/>
      <c r="N1102" s="40"/>
      <c r="O1102" s="40"/>
      <c r="P1102" s="40"/>
      <c r="Q1102" s="40"/>
    </row>
    <row r="1103" spans="1:17" x14ac:dyDescent="0.2">
      <c r="A1103" t="s">
        <v>660</v>
      </c>
      <c r="B1103" t="s">
        <v>306</v>
      </c>
      <c r="C1103" s="37">
        <v>0</v>
      </c>
      <c r="D1103" s="37">
        <v>3042.8</v>
      </c>
      <c r="E1103" s="40"/>
      <c r="F1103" s="56" t="str">
        <f t="shared" si="68"/>
        <v>2022–23 WALL</v>
      </c>
      <c r="G1103" s="56" t="str">
        <f t="array" ref="G1103">A1103&amp;" "&amp;SUM(IF(A1103=FinyearIm,IF(C1103&lt;=QldIm,1,0),0))</f>
        <v>2022–23 225</v>
      </c>
      <c r="H1103" s="56" t="str">
        <f t="array" ref="H1103">A1103&amp;" "&amp;SUM(IF(A1103=FinyearIm,IF(D1103&lt;=AustraliaIm,1,0),0))</f>
        <v>2022–23 223</v>
      </c>
      <c r="I1103" s="56" t="str">
        <f t="shared" si="69"/>
        <v>WALL</v>
      </c>
      <c r="J1103" s="57">
        <f t="shared" si="70"/>
        <v>0</v>
      </c>
      <c r="K1103" s="57">
        <f t="shared" si="71"/>
        <v>3.0428E-3</v>
      </c>
      <c r="L1103" s="40"/>
      <c r="M1103" s="40"/>
      <c r="N1103" s="40"/>
      <c r="O1103" s="56"/>
      <c r="P1103" s="40"/>
      <c r="Q1103" s="40"/>
    </row>
    <row r="1104" spans="1:17" x14ac:dyDescent="0.2">
      <c r="A1104" t="s">
        <v>660</v>
      </c>
      <c r="B1104" t="s">
        <v>307</v>
      </c>
      <c r="C1104" s="37">
        <v>1219952.1399999999</v>
      </c>
      <c r="D1104" s="37">
        <v>3620979.95</v>
      </c>
      <c r="E1104" s="40"/>
      <c r="F1104" s="56" t="str">
        <f t="shared" si="68"/>
        <v>2022–23 WSAM</v>
      </c>
      <c r="G1104" s="56" t="str">
        <f t="array" ref="G1104">A1104&amp;" "&amp;SUM(IF(A1104=FinyearIm,IF(C1104&lt;=QldIm,1,0),0))</f>
        <v>2022–23 102</v>
      </c>
      <c r="H1104" s="56" t="str">
        <f t="array" ref="H1104">A1104&amp;" "&amp;SUM(IF(A1104=FinyearIm,IF(D1104&lt;=AustraliaIm,1,0),0))</f>
        <v>2022–23 132</v>
      </c>
      <c r="I1104" s="56" t="str">
        <f t="shared" si="69"/>
        <v>WSAM</v>
      </c>
      <c r="J1104" s="57">
        <f t="shared" si="70"/>
        <v>1.21995214</v>
      </c>
      <c r="K1104" s="57">
        <f t="shared" si="71"/>
        <v>3.6209799500000002</v>
      </c>
      <c r="L1104" s="40"/>
      <c r="M1104" s="40"/>
      <c r="N1104" s="40"/>
      <c r="O1104" s="56"/>
      <c r="P1104" s="40"/>
      <c r="Q1104" s="40"/>
    </row>
    <row r="1105" spans="1:17" x14ac:dyDescent="0.2">
      <c r="A1105" t="s">
        <v>660</v>
      </c>
      <c r="B1105" t="s">
        <v>308</v>
      </c>
      <c r="C1105" s="37">
        <v>10876.47</v>
      </c>
      <c r="D1105" s="37">
        <v>319806.8</v>
      </c>
      <c r="E1105" s="40"/>
      <c r="F1105" s="56" t="str">
        <f t="shared" ref="F1105:F1131" si="72">A1105&amp;" "&amp;B1105</f>
        <v>2022–23 YEMN</v>
      </c>
      <c r="G1105" s="56" t="str">
        <f t="array" ref="G1105">A1105&amp;" "&amp;SUM(IF(A1105=FinyearIm,IF(C1105&lt;=QldIm,1,0),0))</f>
        <v>2022–23 163</v>
      </c>
      <c r="H1105" s="56" t="str">
        <f t="array" ref="H1105">A1105&amp;" "&amp;SUM(IF(A1105=FinyearIm,IF(D1105&lt;=AustraliaIm,1,0),0))</f>
        <v>2022–23 175</v>
      </c>
      <c r="I1105" s="56" t="str">
        <f t="shared" ref="I1105:I1115" si="73">B1105</f>
        <v>YEMN</v>
      </c>
      <c r="J1105" s="57">
        <f t="shared" ref="J1105:J1115" si="74">C1105/1000000</f>
        <v>1.0876469999999999E-2</v>
      </c>
      <c r="K1105" s="57">
        <f t="shared" ref="K1105:K1115" si="75">D1105/1000000</f>
        <v>0.3198068</v>
      </c>
      <c r="L1105" s="40"/>
      <c r="M1105" s="40"/>
      <c r="N1105" s="40"/>
      <c r="O1105" s="56"/>
      <c r="P1105" s="56"/>
      <c r="Q1105" s="40"/>
    </row>
    <row r="1106" spans="1:17" x14ac:dyDescent="0.2">
      <c r="A1106" t="s">
        <v>660</v>
      </c>
      <c r="B1106" t="s">
        <v>309</v>
      </c>
      <c r="C1106" s="37">
        <v>2639.51</v>
      </c>
      <c r="D1106" s="37">
        <v>130801.63</v>
      </c>
      <c r="E1106" s="40"/>
      <c r="F1106" s="56" t="str">
        <f t="shared" si="72"/>
        <v>2022–23 ZAIR</v>
      </c>
      <c r="G1106" s="56" t="str">
        <f t="array" ref="G1106">A1106&amp;" "&amp;SUM(IF(A1106=FinyearIm,IF(C1106&lt;=QldIm,1,0),0))</f>
        <v>2022–23 179</v>
      </c>
      <c r="H1106" s="56" t="str">
        <f t="array" ref="H1106">A1106&amp;" "&amp;SUM(IF(A1106=FinyearIm,IF(D1106&lt;=AustraliaIm,1,0),0))</f>
        <v>2022–23 193</v>
      </c>
      <c r="I1106" s="56" t="str">
        <f t="shared" si="73"/>
        <v>ZAIR</v>
      </c>
      <c r="J1106" s="57">
        <f t="shared" si="74"/>
        <v>2.6395100000000003E-3</v>
      </c>
      <c r="K1106" s="57">
        <f t="shared" si="75"/>
        <v>0.13080163</v>
      </c>
      <c r="L1106" s="40"/>
      <c r="M1106" s="40"/>
      <c r="N1106" s="40"/>
      <c r="O1106" s="56"/>
      <c r="P1106" s="40"/>
      <c r="Q1106" s="40"/>
    </row>
    <row r="1107" spans="1:17" x14ac:dyDescent="0.2">
      <c r="A1107" t="s">
        <v>660</v>
      </c>
      <c r="B1107" t="s">
        <v>310</v>
      </c>
      <c r="C1107" s="37">
        <v>79493.899999999994</v>
      </c>
      <c r="D1107" s="37">
        <v>638780.59</v>
      </c>
      <c r="E1107" s="40"/>
      <c r="F1107" s="56" t="str">
        <f t="shared" si="72"/>
        <v>2022–23 ZIMB</v>
      </c>
      <c r="G1107" s="56" t="str">
        <f t="array" ref="G1107">A1107&amp;" "&amp;SUM(IF(A1107=FinyearIm,IF(C1107&lt;=QldIm,1,0),0))</f>
        <v>2022–23 142</v>
      </c>
      <c r="H1107" s="56" t="str">
        <f t="array" ref="H1107">A1107&amp;" "&amp;SUM(IF(A1107=FinyearIm,IF(D1107&lt;=AustraliaIm,1,0),0))</f>
        <v>2022–23 159</v>
      </c>
      <c r="I1107" s="56" t="str">
        <f t="shared" si="73"/>
        <v>ZIMB</v>
      </c>
      <c r="J1107" s="57">
        <f t="shared" si="74"/>
        <v>7.9493899999999992E-2</v>
      </c>
      <c r="K1107" s="57">
        <f t="shared" si="75"/>
        <v>0.63878058999999998</v>
      </c>
      <c r="L1107" s="40"/>
      <c r="M1107" s="40"/>
      <c r="N1107" s="40"/>
      <c r="O1107" s="56"/>
      <c r="P1107" s="40"/>
      <c r="Q1107" s="40"/>
    </row>
    <row r="1108" spans="1:17" x14ac:dyDescent="0.2">
      <c r="A1108" t="s">
        <v>660</v>
      </c>
      <c r="B1108" t="s">
        <v>311</v>
      </c>
      <c r="C1108" s="37">
        <v>207742.48</v>
      </c>
      <c r="D1108" s="37">
        <v>1682113.3</v>
      </c>
      <c r="E1108" s="40"/>
      <c r="F1108" s="56" t="str">
        <f t="shared" si="72"/>
        <v>2022–23 ZMBA</v>
      </c>
      <c r="G1108" s="56" t="str">
        <f t="array" ref="G1108">A1108&amp;" "&amp;SUM(IF(A1108=FinyearIm,IF(C1108&lt;=QldIm,1,0),0))</f>
        <v>2022–23 125</v>
      </c>
      <c r="H1108" s="56" t="str">
        <f t="array" ref="H1108">A1108&amp;" "&amp;SUM(IF(A1108=FinyearIm,IF(D1108&lt;=AustraliaIm,1,0),0))</f>
        <v>2022–23 147</v>
      </c>
      <c r="I1108" s="56" t="str">
        <f t="shared" si="73"/>
        <v>ZMBA</v>
      </c>
      <c r="J1108" s="57">
        <f t="shared" si="74"/>
        <v>0.20774248000000001</v>
      </c>
      <c r="K1108" s="57">
        <f t="shared" si="75"/>
        <v>1.6821133000000001</v>
      </c>
      <c r="L1108" s="40"/>
      <c r="M1108" s="40"/>
      <c r="N1108" s="40"/>
      <c r="O1108" s="56"/>
      <c r="P1108" s="40"/>
      <c r="Q1108" s="40"/>
    </row>
    <row r="1109" spans="1:17" x14ac:dyDescent="0.2">
      <c r="A1109" t="s">
        <v>660</v>
      </c>
      <c r="B1109" t="s">
        <v>133</v>
      </c>
      <c r="C1109" s="37">
        <v>0</v>
      </c>
      <c r="D1109" s="37">
        <v>14760.14</v>
      </c>
      <c r="E1109" s="40"/>
      <c r="F1109" s="56" t="str">
        <f t="shared" si="72"/>
        <v>2022–23 BENR</v>
      </c>
      <c r="G1109" s="56" t="str">
        <f t="array" ref="G1109">A1109&amp;" "&amp;SUM(IF(A1109=FinyearIm,IF(C1109&lt;=QldIm,1,0),0))</f>
        <v>2022–23 225</v>
      </c>
      <c r="H1109" s="56" t="str">
        <f t="array" ref="H1109">A1109&amp;" "&amp;SUM(IF(A1109=FinyearIm,IF(D1109&lt;=AustraliaIm,1,0),0))</f>
        <v>2022–23 214</v>
      </c>
      <c r="I1109" s="56" t="str">
        <f t="shared" si="73"/>
        <v>BENR</v>
      </c>
      <c r="J1109" s="57">
        <f t="shared" si="74"/>
        <v>0</v>
      </c>
      <c r="K1109" s="57">
        <f t="shared" si="75"/>
        <v>1.476014E-2</v>
      </c>
      <c r="L1109" s="40"/>
      <c r="M1109" s="40"/>
      <c r="N1109" s="40"/>
      <c r="O1109" s="40"/>
      <c r="P1109" s="56"/>
      <c r="Q1109" s="40"/>
    </row>
    <row r="1110" spans="1:17" x14ac:dyDescent="0.2">
      <c r="A1110" t="s">
        <v>660</v>
      </c>
      <c r="B1110" t="s">
        <v>314</v>
      </c>
      <c r="C1110" s="37">
        <v>0</v>
      </c>
      <c r="D1110" s="37">
        <v>39434.559999999998</v>
      </c>
      <c r="E1110" s="40"/>
      <c r="F1110" s="56" t="str">
        <f t="shared" si="72"/>
        <v>2022–23 CEAR</v>
      </c>
      <c r="G1110" s="56" t="str">
        <f t="array" ref="G1110">A1110&amp;" "&amp;SUM(IF(A1110=FinyearIm,IF(C1110&lt;=QldIm,1,0),0))</f>
        <v>2022–23 225</v>
      </c>
      <c r="H1110" s="56" t="str">
        <f t="array" ref="H1110">A1110&amp;" "&amp;SUM(IF(A1110=FinyearIm,IF(D1110&lt;=AustraliaIm,1,0),0))</f>
        <v>2022–23 205</v>
      </c>
      <c r="I1110" s="56" t="str">
        <f t="shared" si="73"/>
        <v>CEAR</v>
      </c>
      <c r="J1110" s="57">
        <f t="shared" si="74"/>
        <v>0</v>
      </c>
      <c r="K1110" s="57">
        <f t="shared" si="75"/>
        <v>3.943456E-2</v>
      </c>
      <c r="L1110" s="40"/>
      <c r="M1110" s="40"/>
      <c r="N1110" s="40"/>
      <c r="O1110" s="40"/>
      <c r="P1110" s="56"/>
      <c r="Q1110" s="40"/>
    </row>
    <row r="1111" spans="1:17" x14ac:dyDescent="0.2">
      <c r="A1111" t="s">
        <v>660</v>
      </c>
      <c r="B1111" t="s">
        <v>349</v>
      </c>
      <c r="C1111" s="37">
        <v>0</v>
      </c>
      <c r="D1111" s="37">
        <v>5978.19</v>
      </c>
      <c r="E1111" s="40"/>
      <c r="F1111" s="56" t="str">
        <f t="shared" si="72"/>
        <v>2022–23 FSTE</v>
      </c>
      <c r="G1111" s="56" t="str">
        <f t="array" ref="G1111">A1111&amp;" "&amp;SUM(IF(A1111=FinyearIm,IF(C1111&lt;=QldIm,1,0),0))</f>
        <v>2022–23 225</v>
      </c>
      <c r="H1111" s="56" t="str">
        <f t="array" ref="H1111">A1111&amp;" "&amp;SUM(IF(A1111=FinyearIm,IF(D1111&lt;=AustraliaIm,1,0),0))</f>
        <v>2022–23 219</v>
      </c>
      <c r="I1111" s="56" t="str">
        <f t="shared" si="73"/>
        <v>FSTE</v>
      </c>
      <c r="J1111" s="57">
        <f t="shared" si="74"/>
        <v>0</v>
      </c>
      <c r="K1111" s="57">
        <f t="shared" si="75"/>
        <v>5.9781899999999995E-3</v>
      </c>
      <c r="L1111" s="40"/>
      <c r="M1111" s="40"/>
      <c r="N1111" s="40"/>
      <c r="O1111" s="56"/>
      <c r="P1111" s="40"/>
      <c r="Q1111" s="40"/>
    </row>
    <row r="1112" spans="1:17" x14ac:dyDescent="0.2">
      <c r="A1112" t="s">
        <v>660</v>
      </c>
      <c r="B1112" t="s">
        <v>325</v>
      </c>
      <c r="C1112" s="37">
        <v>49588.86</v>
      </c>
      <c r="D1112" s="37">
        <v>60560.46</v>
      </c>
      <c r="E1112" s="40"/>
      <c r="F1112" s="56" t="str">
        <f t="shared" si="72"/>
        <v>2022–23 SSUD</v>
      </c>
      <c r="G1112" s="56" t="str">
        <f t="array" ref="G1112">A1112&amp;" "&amp;SUM(IF(A1112=FinyearIm,IF(C1112&lt;=QldIm,1,0),0))</f>
        <v>2022–23 147</v>
      </c>
      <c r="H1112" s="56" t="str">
        <f t="array" ref="H1112">A1112&amp;" "&amp;SUM(IF(A1112=FinyearIm,IF(D1112&lt;=AustraliaIm,1,0),0))</f>
        <v>2022–23 199</v>
      </c>
      <c r="I1112" s="56" t="str">
        <f t="shared" si="73"/>
        <v>SSUD</v>
      </c>
      <c r="J1112" s="57">
        <f t="shared" si="74"/>
        <v>4.9588859999999998E-2</v>
      </c>
      <c r="K1112" s="57">
        <f t="shared" si="75"/>
        <v>6.0560459999999997E-2</v>
      </c>
      <c r="L1112" s="40"/>
      <c r="M1112" s="40"/>
      <c r="N1112" s="40"/>
      <c r="O1112" s="40"/>
      <c r="P1112" s="40"/>
      <c r="Q1112" s="40"/>
    </row>
    <row r="1113" spans="1:17" x14ac:dyDescent="0.2">
      <c r="A1113" t="s">
        <v>660</v>
      </c>
      <c r="B1113" t="s">
        <v>178</v>
      </c>
      <c r="C1113" s="37">
        <v>4671.4799999999996</v>
      </c>
      <c r="D1113" s="37">
        <v>30909.09</v>
      </c>
      <c r="E1113" s="40"/>
      <c r="F1113" s="56" t="str">
        <f t="shared" si="72"/>
        <v>2022–23 GAMB</v>
      </c>
      <c r="G1113" s="56" t="str">
        <f t="array" ref="G1113">A1113&amp;" "&amp;SUM(IF(A1113=FinyearIm,IF(C1113&lt;=QldIm,1,0),0))</f>
        <v>2022–23 177</v>
      </c>
      <c r="H1113" s="56" t="str">
        <f t="array" ref="H1113">A1113&amp;" "&amp;SUM(IF(A1113=FinyearIm,IF(D1113&lt;=AustraliaIm,1,0),0))</f>
        <v>2022–23 208</v>
      </c>
      <c r="I1113" s="56" t="str">
        <f t="shared" si="73"/>
        <v>GAMB</v>
      </c>
      <c r="J1113" s="57">
        <f t="shared" si="74"/>
        <v>4.6714799999999996E-3</v>
      </c>
      <c r="K1113" s="57">
        <f t="shared" si="75"/>
        <v>3.090909E-2</v>
      </c>
      <c r="L1113" s="40"/>
      <c r="M1113" s="40"/>
      <c r="N1113" s="40"/>
      <c r="O1113" s="56"/>
      <c r="P1113" s="40"/>
      <c r="Q1113" s="40"/>
    </row>
    <row r="1114" spans="1:17" x14ac:dyDescent="0.2">
      <c r="A1114" t="s">
        <v>660</v>
      </c>
      <c r="B1114" t="s">
        <v>123</v>
      </c>
      <c r="C1114" s="37">
        <v>0</v>
      </c>
      <c r="D1114" s="37">
        <v>4512.33</v>
      </c>
      <c r="E1114" s="40"/>
      <c r="F1114" s="56" t="str">
        <f t="shared" si="72"/>
        <v>2022–23 ANTC</v>
      </c>
      <c r="G1114" s="56" t="str">
        <f t="array" ref="G1114">A1114&amp;" "&amp;SUM(IF(A1114=FinyearIm,IF(C1114&lt;=QldIm,1,0),0))</f>
        <v>2022–23 225</v>
      </c>
      <c r="H1114" s="56" t="str">
        <f t="array" ref="H1114">A1114&amp;" "&amp;SUM(IF(A1114=FinyearIm,IF(D1114&lt;=AustraliaIm,1,0),0))</f>
        <v>2022–23 221</v>
      </c>
      <c r="I1114" s="56" t="str">
        <f t="shared" si="73"/>
        <v>ANTC</v>
      </c>
      <c r="J1114" s="57">
        <f t="shared" si="74"/>
        <v>0</v>
      </c>
      <c r="K1114" s="57">
        <f t="shared" si="75"/>
        <v>4.5123300000000002E-3</v>
      </c>
      <c r="L1114" s="40"/>
      <c r="M1114" s="40"/>
      <c r="N1114" s="40"/>
      <c r="O1114" s="56"/>
      <c r="P1114" s="56"/>
      <c r="Q1114" s="40"/>
    </row>
    <row r="1115" spans="1:17" x14ac:dyDescent="0.2">
      <c r="A1115" t="s">
        <v>660</v>
      </c>
      <c r="B1115" t="s">
        <v>323</v>
      </c>
      <c r="C1115" s="37">
        <v>0</v>
      </c>
      <c r="D1115" s="37">
        <v>5077454107.48001</v>
      </c>
      <c r="E1115" s="40"/>
      <c r="F1115" s="56" t="str">
        <f t="shared" si="72"/>
        <v>2022–23 NCD</v>
      </c>
      <c r="G1115" s="56" t="str">
        <f t="array" ref="G1115">A1115&amp;" "&amp;SUM(IF(A1115=FinyearIm,IF(C1115&lt;=QldIm,1,0),0))</f>
        <v>2022–23 225</v>
      </c>
      <c r="H1115" s="56" t="str">
        <f t="array" ref="H1115">A1115&amp;" "&amp;SUM(IF(A1115=FinyearIm,IF(D1115&lt;=AustraliaIm,1,0),0))</f>
        <v>2022–23 17</v>
      </c>
      <c r="I1115" s="56" t="str">
        <f t="shared" si="73"/>
        <v>NCD</v>
      </c>
      <c r="J1115" s="57">
        <f t="shared" si="74"/>
        <v>0</v>
      </c>
      <c r="K1115" s="57">
        <f t="shared" si="75"/>
        <v>5077.45410748001</v>
      </c>
      <c r="L1115" s="40"/>
      <c r="M1115" s="40"/>
      <c r="N1115" s="40"/>
      <c r="O1115" s="40"/>
      <c r="P1115" s="40"/>
      <c r="Q1115" s="40"/>
    </row>
    <row r="1116" spans="1:17" x14ac:dyDescent="0.2">
      <c r="A1116"/>
      <c r="B1116"/>
      <c r="C1116" s="37"/>
      <c r="D1116" s="37"/>
      <c r="E1116" s="40"/>
      <c r="F1116" s="56" t="str">
        <f t="shared" si="72"/>
        <v xml:space="preserve"> </v>
      </c>
      <c r="G1116" s="56"/>
      <c r="H1116" s="56"/>
      <c r="I1116" s="56"/>
      <c r="J1116" s="57"/>
      <c r="K1116" s="57"/>
      <c r="L1116" s="40"/>
      <c r="M1116" s="40"/>
      <c r="N1116" s="40"/>
      <c r="O1116" s="40"/>
      <c r="P1116" s="40"/>
      <c r="Q1116" s="40"/>
    </row>
    <row r="1117" spans="1:17" x14ac:dyDescent="0.2">
      <c r="A1117"/>
      <c r="B1117"/>
      <c r="C1117" s="37"/>
      <c r="D1117" s="37"/>
      <c r="E1117" s="40"/>
      <c r="F1117" s="56" t="str">
        <f t="shared" si="72"/>
        <v xml:space="preserve"> </v>
      </c>
      <c r="G1117" s="56"/>
      <c r="H1117" s="56"/>
      <c r="I1117" s="56"/>
      <c r="J1117" s="57"/>
      <c r="K1117" s="57"/>
      <c r="L1117" s="40"/>
      <c r="M1117" s="40"/>
      <c r="N1117" s="40"/>
      <c r="O1117" s="56"/>
      <c r="P1117" s="40"/>
      <c r="Q1117" s="40"/>
    </row>
    <row r="1118" spans="1:17" x14ac:dyDescent="0.2">
      <c r="A1118"/>
      <c r="B1118"/>
      <c r="C1118" s="37"/>
      <c r="D1118" s="37"/>
      <c r="E1118" s="40"/>
      <c r="F1118" s="56" t="str">
        <f t="shared" si="72"/>
        <v xml:space="preserve"> </v>
      </c>
      <c r="G1118" s="56"/>
      <c r="H1118" s="56"/>
      <c r="I1118" s="56"/>
      <c r="J1118" s="57"/>
      <c r="K1118" s="57"/>
      <c r="L1118" s="40"/>
      <c r="M1118" s="40"/>
      <c r="N1118" s="40"/>
      <c r="O1118" s="40"/>
      <c r="P1118" s="40"/>
      <c r="Q1118" s="40"/>
    </row>
    <row r="1119" spans="1:17" x14ac:dyDescent="0.2">
      <c r="A1119"/>
      <c r="B1119"/>
      <c r="C1119" s="37"/>
      <c r="D1119" s="37"/>
      <c r="E1119" s="40"/>
      <c r="F1119" s="56" t="str">
        <f t="shared" si="72"/>
        <v xml:space="preserve"> </v>
      </c>
      <c r="G1119" s="56"/>
      <c r="H1119" s="56"/>
      <c r="I1119" s="56"/>
      <c r="J1119" s="57"/>
      <c r="K1119" s="57"/>
      <c r="L1119" s="40"/>
      <c r="M1119" s="40"/>
      <c r="N1119" s="40"/>
      <c r="O1119" s="40"/>
      <c r="P1119" s="40"/>
      <c r="Q1119" s="40"/>
    </row>
    <row r="1120" spans="1:17" x14ac:dyDescent="0.2">
      <c r="A1120"/>
      <c r="B1120"/>
      <c r="C1120" s="37"/>
      <c r="D1120" s="37"/>
      <c r="E1120" s="40"/>
      <c r="F1120" s="56" t="str">
        <f t="shared" si="72"/>
        <v xml:space="preserve"> </v>
      </c>
      <c r="G1120" s="56"/>
      <c r="H1120" s="56"/>
      <c r="I1120" s="56"/>
      <c r="J1120" s="57"/>
      <c r="K1120" s="57"/>
      <c r="L1120" s="40"/>
      <c r="M1120" s="40"/>
      <c r="N1120" s="40"/>
      <c r="O1120" s="56"/>
      <c r="P1120" s="40"/>
      <c r="Q1120" s="40"/>
    </row>
    <row r="1121" spans="1:17" x14ac:dyDescent="0.2">
      <c r="A1121"/>
      <c r="B1121"/>
      <c r="C1121" s="37"/>
      <c r="D1121" s="37"/>
      <c r="E1121" s="40"/>
      <c r="F1121" s="56" t="str">
        <f t="shared" si="72"/>
        <v xml:space="preserve"> </v>
      </c>
      <c r="G1121" s="56"/>
      <c r="H1121" s="56"/>
      <c r="I1121" s="56"/>
      <c r="J1121" s="57"/>
      <c r="K1121" s="57"/>
      <c r="L1121" s="40"/>
      <c r="M1121" s="40"/>
      <c r="N1121" s="40"/>
      <c r="O1121" s="56"/>
      <c r="P1121" s="40"/>
      <c r="Q1121" s="40"/>
    </row>
    <row r="1122" spans="1:17" x14ac:dyDescent="0.2">
      <c r="A1122"/>
      <c r="B1122"/>
      <c r="C1122" s="37"/>
      <c r="D1122" s="37"/>
      <c r="E1122" s="40"/>
      <c r="F1122" s="56" t="str">
        <f t="shared" si="72"/>
        <v xml:space="preserve"> </v>
      </c>
      <c r="G1122" s="56"/>
      <c r="H1122" s="56"/>
      <c r="I1122" s="56"/>
      <c r="J1122" s="57"/>
      <c r="K1122" s="57"/>
      <c r="L1122" s="40"/>
      <c r="M1122" s="40"/>
      <c r="N1122" s="40"/>
      <c r="O1122" s="40"/>
      <c r="P1122" s="40"/>
      <c r="Q1122" s="40"/>
    </row>
    <row r="1123" spans="1:17" x14ac:dyDescent="0.2">
      <c r="A1123"/>
      <c r="B1123"/>
      <c r="C1123" s="37"/>
      <c r="D1123" s="37"/>
      <c r="E1123" s="40"/>
      <c r="F1123" s="56" t="str">
        <f t="shared" si="72"/>
        <v xml:space="preserve"> </v>
      </c>
      <c r="G1123" s="56"/>
      <c r="H1123" s="56"/>
      <c r="I1123" s="56"/>
      <c r="J1123" s="57"/>
      <c r="K1123" s="57"/>
      <c r="L1123" s="40"/>
      <c r="M1123" s="40"/>
      <c r="N1123" s="40"/>
      <c r="O1123" s="56"/>
      <c r="P1123" s="40"/>
      <c r="Q1123" s="40"/>
    </row>
    <row r="1124" spans="1:17" x14ac:dyDescent="0.2">
      <c r="A1124"/>
      <c r="B1124"/>
      <c r="C1124" s="37"/>
      <c r="D1124" s="37"/>
      <c r="E1124" s="40"/>
      <c r="F1124" s="56" t="str">
        <f t="shared" si="72"/>
        <v xml:space="preserve"> </v>
      </c>
      <c r="G1124" s="56"/>
      <c r="H1124" s="56"/>
      <c r="I1124" s="56"/>
      <c r="J1124" s="57"/>
      <c r="K1124" s="57"/>
      <c r="L1124" s="40"/>
      <c r="M1124" s="40"/>
      <c r="N1124" s="40"/>
      <c r="O1124" s="56"/>
      <c r="P1124" s="40"/>
      <c r="Q1124" s="40"/>
    </row>
    <row r="1125" spans="1:17" x14ac:dyDescent="0.2">
      <c r="A1125"/>
      <c r="B1125"/>
      <c r="C1125" s="37"/>
      <c r="D1125" s="37"/>
      <c r="E1125" s="40"/>
      <c r="F1125" s="56" t="str">
        <f t="shared" si="72"/>
        <v xml:space="preserve"> </v>
      </c>
      <c r="G1125" s="56"/>
      <c r="H1125" s="56"/>
      <c r="I1125" s="56"/>
      <c r="J1125" s="57"/>
      <c r="K1125" s="57"/>
      <c r="L1125" s="40"/>
      <c r="M1125" s="40"/>
      <c r="N1125" s="40"/>
      <c r="O1125" s="56"/>
      <c r="P1125" s="40"/>
      <c r="Q1125" s="40"/>
    </row>
    <row r="1126" spans="1:17" x14ac:dyDescent="0.2">
      <c r="A1126"/>
      <c r="B1126"/>
      <c r="C1126" s="37"/>
      <c r="D1126" s="37"/>
      <c r="E1126" s="40"/>
      <c r="F1126" s="56" t="str">
        <f t="shared" si="72"/>
        <v xml:space="preserve"> </v>
      </c>
      <c r="G1126" s="56"/>
      <c r="H1126" s="56"/>
      <c r="I1126" s="56"/>
      <c r="J1126" s="57"/>
      <c r="K1126" s="57"/>
      <c r="L1126" s="40"/>
      <c r="M1126" s="40"/>
      <c r="N1126" s="40"/>
      <c r="O1126" s="56"/>
      <c r="P1126" s="40"/>
      <c r="Q1126" s="40"/>
    </row>
    <row r="1127" spans="1:17" x14ac:dyDescent="0.2">
      <c r="A1127"/>
      <c r="B1127"/>
      <c r="C1127" s="37"/>
      <c r="D1127" s="37"/>
      <c r="E1127" s="40"/>
      <c r="F1127" s="56" t="str">
        <f t="shared" si="72"/>
        <v xml:space="preserve"> </v>
      </c>
      <c r="G1127" s="56"/>
      <c r="H1127" s="56"/>
      <c r="I1127" s="56"/>
      <c r="J1127" s="57"/>
      <c r="K1127" s="57"/>
      <c r="L1127" s="40"/>
      <c r="M1127" s="40"/>
      <c r="N1127" s="40"/>
      <c r="O1127" s="56"/>
      <c r="P1127" s="56"/>
      <c r="Q1127" s="40"/>
    </row>
    <row r="1128" spans="1:17" x14ac:dyDescent="0.2">
      <c r="A1128"/>
      <c r="B1128"/>
      <c r="C1128" s="37"/>
      <c r="D1128" s="37"/>
      <c r="E1128" s="40"/>
      <c r="F1128" s="56" t="str">
        <f t="shared" si="72"/>
        <v xml:space="preserve"> </v>
      </c>
      <c r="G1128" s="56"/>
      <c r="H1128" s="56"/>
      <c r="I1128" s="56"/>
      <c r="J1128" s="57"/>
      <c r="K1128" s="57"/>
      <c r="L1128" s="40"/>
      <c r="M1128" s="40"/>
      <c r="N1128" s="40"/>
      <c r="O1128" s="56"/>
      <c r="P1128" s="40"/>
      <c r="Q1128" s="40"/>
    </row>
    <row r="1129" spans="1:17" x14ac:dyDescent="0.2">
      <c r="A1129"/>
      <c r="B1129"/>
      <c r="C1129" s="37"/>
      <c r="D1129" s="37"/>
      <c r="E1129" s="40"/>
      <c r="F1129" s="56" t="str">
        <f t="shared" si="72"/>
        <v xml:space="preserve"> </v>
      </c>
      <c r="G1129" s="56"/>
      <c r="H1129" s="56"/>
      <c r="I1129" s="56"/>
      <c r="J1129" s="57"/>
      <c r="K1129" s="57"/>
      <c r="L1129" s="40"/>
      <c r="M1129" s="40"/>
      <c r="N1129" s="40"/>
      <c r="O1129" s="56"/>
      <c r="P1129" s="40"/>
      <c r="Q1129" s="40"/>
    </row>
    <row r="1130" spans="1:17" x14ac:dyDescent="0.2">
      <c r="A1130"/>
      <c r="B1130"/>
      <c r="C1130" s="37"/>
      <c r="D1130" s="37"/>
      <c r="E1130" s="40"/>
      <c r="F1130" s="56" t="str">
        <f t="shared" si="72"/>
        <v xml:space="preserve"> </v>
      </c>
      <c r="G1130" s="56"/>
      <c r="H1130" s="56"/>
      <c r="I1130" s="56"/>
      <c r="J1130" s="57"/>
      <c r="K1130" s="57"/>
      <c r="L1130" s="40"/>
      <c r="M1130" s="40"/>
      <c r="N1130" s="40"/>
      <c r="O1130" s="56"/>
      <c r="P1130" s="40"/>
      <c r="Q1130" s="40"/>
    </row>
    <row r="1131" spans="1:17" x14ac:dyDescent="0.2">
      <c r="A1131"/>
      <c r="B1131"/>
      <c r="C1131" s="37"/>
      <c r="D1131" s="37"/>
      <c r="E1131" s="40"/>
      <c r="F1131" s="56" t="str">
        <f t="shared" si="72"/>
        <v xml:space="preserve"> </v>
      </c>
      <c r="G1131" s="56"/>
      <c r="H1131" s="56"/>
      <c r="I1131" s="56"/>
      <c r="J1131" s="57"/>
      <c r="K1131" s="57"/>
      <c r="L1131" s="40"/>
      <c r="M1131" s="40"/>
      <c r="N1131" s="40"/>
      <c r="O1131" s="56"/>
      <c r="P1131" s="40"/>
      <c r="Q1131" s="40"/>
    </row>
    <row r="1132" spans="1:17" x14ac:dyDescent="0.2">
      <c r="A1132"/>
      <c r="B1132"/>
      <c r="C1132" s="37"/>
      <c r="D1132" s="37"/>
      <c r="E1132" s="40"/>
      <c r="F1132" s="56" t="str">
        <f>A1132&amp;" "&amp;B1132</f>
        <v xml:space="preserve"> </v>
      </c>
      <c r="G1132" s="56"/>
      <c r="H1132" s="56"/>
      <c r="I1132" s="56"/>
      <c r="J1132" s="57"/>
      <c r="K1132" s="57"/>
      <c r="L1132" s="40"/>
      <c r="M1132" s="40"/>
      <c r="N1132" s="40"/>
      <c r="O1132" s="56"/>
      <c r="P1132" s="40"/>
      <c r="Q1132" s="40"/>
    </row>
    <row r="1133" spans="1:17" x14ac:dyDescent="0.2">
      <c r="A1133"/>
      <c r="B1133"/>
      <c r="C1133"/>
      <c r="D1133"/>
      <c r="E1133" s="40"/>
      <c r="F1133" s="56" t="str">
        <f>A1133&amp;" "&amp;B1133</f>
        <v xml:space="preserve"> </v>
      </c>
      <c r="G1133" s="56"/>
      <c r="H1133" s="56"/>
      <c r="I1133" s="56"/>
      <c r="J1133" s="57"/>
      <c r="K1133" s="57"/>
      <c r="L1133" s="40"/>
      <c r="M1133" s="40"/>
      <c r="N1133" s="40"/>
      <c r="O1133" s="56"/>
      <c r="P1133" s="40"/>
      <c r="Q1133" s="40"/>
    </row>
    <row r="1134" spans="1:17" x14ac:dyDescent="0.2">
      <c r="A1134"/>
      <c r="B1134"/>
      <c r="C1134"/>
      <c r="D1134"/>
      <c r="E1134" s="40"/>
      <c r="F1134" s="56" t="str">
        <f>A1134&amp;" "&amp;B1134</f>
        <v xml:space="preserve"> </v>
      </c>
      <c r="G1134" s="56"/>
      <c r="H1134" s="56"/>
      <c r="I1134" s="56"/>
      <c r="J1134" s="57"/>
      <c r="K1134" s="57"/>
      <c r="L1134" s="40"/>
      <c r="M1134" s="40"/>
      <c r="N1134" s="40"/>
      <c r="O1134" s="56"/>
      <c r="P1134" s="56"/>
      <c r="Q1134" s="40"/>
    </row>
    <row r="1135" spans="1:17" x14ac:dyDescent="0.2">
      <c r="A1135"/>
      <c r="B1135"/>
      <c r="C1135"/>
      <c r="D1135"/>
      <c r="E1135" s="40"/>
      <c r="F1135" s="56" t="str">
        <f>A1135&amp;" "&amp;B1135</f>
        <v xml:space="preserve"> </v>
      </c>
      <c r="G1135" s="56"/>
      <c r="H1135" s="56"/>
      <c r="I1135" s="56"/>
      <c r="J1135" s="57"/>
      <c r="K1135" s="57"/>
      <c r="L1135" s="40"/>
      <c r="M1135" s="40"/>
      <c r="N1135" s="40"/>
      <c r="O1135" s="56"/>
      <c r="P1135" s="56"/>
      <c r="Q1135" s="40"/>
    </row>
    <row r="1136" spans="1:17" x14ac:dyDescent="0.2">
      <c r="A1136"/>
      <c r="B1136"/>
      <c r="C1136"/>
      <c r="D1136"/>
      <c r="E1136" s="40"/>
      <c r="F1136" s="56" t="str">
        <f>A1136&amp;" "&amp;B1136</f>
        <v xml:space="preserve"> </v>
      </c>
      <c r="G1136" s="56"/>
      <c r="H1136" s="56"/>
      <c r="I1136" s="56"/>
      <c r="J1136" s="57"/>
      <c r="K1136" s="57"/>
      <c r="L1136" s="40"/>
      <c r="M1136" s="40"/>
      <c r="N1136" s="56"/>
      <c r="O1136" s="56"/>
      <c r="P1136" s="56"/>
      <c r="Q1136" s="40"/>
    </row>
    <row r="1137" spans="1:17" x14ac:dyDescent="0.2">
      <c r="A1137"/>
      <c r="B1137"/>
      <c r="C1137"/>
      <c r="D1137"/>
      <c r="E1137" s="40"/>
      <c r="F1137" s="56" t="str">
        <f t="shared" ref="F1137:F1200" si="76">A1137&amp;" "&amp;B1137</f>
        <v xml:space="preserve"> </v>
      </c>
      <c r="G1137" s="56"/>
      <c r="H1137" s="56"/>
      <c r="I1137" s="56"/>
      <c r="J1137" s="57"/>
      <c r="K1137" s="57"/>
      <c r="L1137" s="40"/>
      <c r="M1137" s="40"/>
      <c r="N1137" s="40"/>
      <c r="O1137" s="56"/>
      <c r="P1137" s="56"/>
      <c r="Q1137" s="40"/>
    </row>
    <row r="1138" spans="1:17" x14ac:dyDescent="0.2">
      <c r="A1138"/>
      <c r="B1138"/>
      <c r="C1138"/>
      <c r="D1138"/>
      <c r="E1138" s="40"/>
      <c r="F1138" s="56" t="str">
        <f t="shared" si="76"/>
        <v xml:space="preserve"> </v>
      </c>
      <c r="G1138" s="56"/>
      <c r="H1138" s="56"/>
      <c r="I1138" s="56"/>
      <c r="J1138" s="57"/>
      <c r="K1138" s="57"/>
      <c r="L1138" s="40"/>
      <c r="M1138" s="40"/>
      <c r="N1138" s="40"/>
      <c r="O1138" s="56"/>
      <c r="P1138" s="56"/>
      <c r="Q1138" s="40"/>
    </row>
    <row r="1139" spans="1:17" x14ac:dyDescent="0.2">
      <c r="A1139"/>
      <c r="B1139"/>
      <c r="C1139"/>
      <c r="D1139"/>
      <c r="E1139" s="40"/>
      <c r="F1139" s="56" t="str">
        <f t="shared" si="76"/>
        <v xml:space="preserve"> </v>
      </c>
      <c r="G1139" s="56"/>
      <c r="H1139" s="56"/>
      <c r="I1139" s="56"/>
      <c r="J1139" s="57"/>
      <c r="K1139" s="57"/>
      <c r="L1139" s="40"/>
      <c r="M1139" s="40"/>
      <c r="N1139" s="40"/>
      <c r="O1139" s="56"/>
      <c r="P1139" s="56"/>
      <c r="Q1139" s="40"/>
    </row>
    <row r="1140" spans="1:17" x14ac:dyDescent="0.2">
      <c r="A1140"/>
      <c r="B1140"/>
      <c r="C1140"/>
      <c r="D1140"/>
      <c r="E1140" s="40"/>
      <c r="F1140" s="56" t="str">
        <f t="shared" si="76"/>
        <v xml:space="preserve"> </v>
      </c>
      <c r="G1140" s="56"/>
      <c r="H1140" s="56"/>
      <c r="I1140" s="56"/>
      <c r="J1140" s="57"/>
      <c r="K1140" s="57"/>
      <c r="L1140" s="40"/>
      <c r="M1140" s="40"/>
      <c r="N1140" s="56"/>
      <c r="O1140" s="56"/>
      <c r="P1140" s="56"/>
      <c r="Q1140" s="40"/>
    </row>
    <row r="1141" spans="1:17" x14ac:dyDescent="0.2">
      <c r="A1141"/>
      <c r="B1141"/>
      <c r="C1141"/>
      <c r="D1141"/>
      <c r="E1141" s="40"/>
      <c r="F1141" s="56" t="str">
        <f t="shared" si="76"/>
        <v xml:space="preserve"> </v>
      </c>
      <c r="G1141" s="56"/>
      <c r="H1141" s="56"/>
      <c r="I1141" s="56"/>
      <c r="J1141" s="57"/>
      <c r="K1141" s="57"/>
      <c r="L1141" s="40"/>
      <c r="M1141" s="40"/>
      <c r="N1141" s="40"/>
      <c r="O1141" s="56"/>
      <c r="P1141" s="56"/>
      <c r="Q1141" s="40"/>
    </row>
    <row r="1142" spans="1:17" x14ac:dyDescent="0.2">
      <c r="A1142"/>
      <c r="B1142"/>
      <c r="C1142"/>
      <c r="D1142"/>
      <c r="E1142" s="40"/>
      <c r="F1142" s="56" t="str">
        <f t="shared" si="76"/>
        <v xml:space="preserve"> </v>
      </c>
      <c r="G1142" s="56"/>
      <c r="H1142" s="56"/>
      <c r="I1142" s="56"/>
      <c r="J1142" s="57"/>
      <c r="K1142" s="57"/>
      <c r="L1142" s="40"/>
      <c r="M1142" s="40"/>
      <c r="N1142" s="40"/>
      <c r="O1142" s="56"/>
      <c r="P1142" s="56"/>
      <c r="Q1142" s="40"/>
    </row>
    <row r="1143" spans="1:17" x14ac:dyDescent="0.2">
      <c r="A1143"/>
      <c r="B1143"/>
      <c r="C1143"/>
      <c r="D1143"/>
      <c r="E1143" s="40"/>
      <c r="F1143" s="56" t="str">
        <f t="shared" si="76"/>
        <v xml:space="preserve"> </v>
      </c>
      <c r="G1143" s="56"/>
      <c r="H1143" s="56"/>
      <c r="I1143" s="56"/>
      <c r="J1143" s="57"/>
      <c r="K1143" s="57"/>
      <c r="L1143" s="40"/>
      <c r="M1143" s="40"/>
      <c r="N1143" s="40"/>
      <c r="O1143" s="56"/>
      <c r="P1143" s="56"/>
      <c r="Q1143" s="40"/>
    </row>
    <row r="1144" spans="1:17" x14ac:dyDescent="0.2">
      <c r="A1144"/>
      <c r="B1144"/>
      <c r="C1144"/>
      <c r="D1144"/>
      <c r="E1144" s="40"/>
      <c r="F1144" s="56" t="str">
        <f t="shared" si="76"/>
        <v xml:space="preserve"> </v>
      </c>
      <c r="G1144" s="56"/>
      <c r="H1144" s="56"/>
      <c r="I1144" s="56"/>
      <c r="J1144" s="57"/>
      <c r="K1144" s="57"/>
      <c r="L1144" s="40"/>
      <c r="M1144" s="40"/>
      <c r="N1144" s="40"/>
      <c r="O1144" s="40"/>
      <c r="P1144" s="40"/>
      <c r="Q1144" s="40"/>
    </row>
    <row r="1145" spans="1:17" x14ac:dyDescent="0.2">
      <c r="A1145"/>
      <c r="B1145"/>
      <c r="C1145"/>
      <c r="D1145"/>
      <c r="E1145" s="40"/>
      <c r="F1145" s="56" t="str">
        <f t="shared" si="76"/>
        <v xml:space="preserve"> </v>
      </c>
      <c r="G1145" s="56"/>
      <c r="H1145" s="56"/>
      <c r="I1145" s="56"/>
      <c r="J1145" s="57"/>
      <c r="K1145" s="57"/>
      <c r="L1145" s="40"/>
      <c r="M1145" s="40"/>
      <c r="N1145" s="40"/>
      <c r="O1145" s="40"/>
      <c r="P1145" s="40"/>
      <c r="Q1145" s="40"/>
    </row>
    <row r="1146" spans="1:17" x14ac:dyDescent="0.2">
      <c r="A1146"/>
      <c r="B1146"/>
      <c r="C1146"/>
      <c r="D1146"/>
      <c r="E1146" s="40"/>
      <c r="F1146" s="56" t="str">
        <f t="shared" si="76"/>
        <v xml:space="preserve"> </v>
      </c>
      <c r="G1146" s="56"/>
      <c r="H1146" s="56"/>
      <c r="I1146" s="56"/>
      <c r="J1146" s="57"/>
      <c r="K1146" s="57"/>
      <c r="L1146" s="40"/>
      <c r="M1146" s="40"/>
      <c r="N1146" s="40"/>
      <c r="O1146" s="40"/>
      <c r="P1146" s="40"/>
      <c r="Q1146" s="40"/>
    </row>
    <row r="1147" spans="1:17" x14ac:dyDescent="0.2">
      <c r="A1147"/>
      <c r="B1147"/>
      <c r="C1147"/>
      <c r="D1147"/>
      <c r="E1147" s="40"/>
      <c r="F1147" s="56" t="str">
        <f t="shared" si="76"/>
        <v xml:space="preserve"> </v>
      </c>
      <c r="G1147" s="56"/>
      <c r="H1147" s="56"/>
      <c r="I1147" s="56"/>
      <c r="J1147" s="57"/>
      <c r="K1147" s="57"/>
      <c r="L1147" s="40"/>
      <c r="M1147" s="40"/>
      <c r="N1147" s="40"/>
      <c r="O1147" s="40"/>
      <c r="P1147" s="40"/>
      <c r="Q1147" s="40"/>
    </row>
    <row r="1148" spans="1:17" x14ac:dyDescent="0.2">
      <c r="A1148"/>
      <c r="B1148"/>
      <c r="C1148"/>
      <c r="D1148"/>
      <c r="E1148" s="40"/>
      <c r="F1148" s="56" t="str">
        <f t="shared" si="76"/>
        <v xml:space="preserve"> </v>
      </c>
      <c r="G1148" s="56"/>
      <c r="H1148" s="56"/>
      <c r="I1148" s="56"/>
      <c r="J1148" s="57"/>
      <c r="K1148" s="57"/>
      <c r="L1148" s="40"/>
      <c r="M1148" s="40"/>
      <c r="N1148" s="40"/>
      <c r="O1148" s="40"/>
      <c r="P1148" s="40"/>
      <c r="Q1148" s="40"/>
    </row>
    <row r="1149" spans="1:17" x14ac:dyDescent="0.2">
      <c r="A1149"/>
      <c r="B1149"/>
      <c r="C1149"/>
      <c r="D1149"/>
      <c r="E1149" s="40"/>
      <c r="F1149" s="56" t="str">
        <f t="shared" si="76"/>
        <v xml:space="preserve"> </v>
      </c>
      <c r="G1149" s="56"/>
      <c r="H1149" s="56"/>
      <c r="I1149" s="56"/>
      <c r="J1149" s="57"/>
      <c r="K1149" s="57"/>
      <c r="L1149" s="40"/>
      <c r="M1149" s="40"/>
      <c r="N1149" s="40"/>
      <c r="O1149" s="40"/>
      <c r="P1149" s="40"/>
      <c r="Q1149" s="40"/>
    </row>
    <row r="1150" spans="1:17" x14ac:dyDescent="0.2">
      <c r="A1150"/>
      <c r="B1150"/>
      <c r="C1150"/>
      <c r="D1150"/>
      <c r="E1150" s="40"/>
      <c r="F1150" s="56" t="str">
        <f t="shared" si="76"/>
        <v xml:space="preserve"> </v>
      </c>
      <c r="G1150" s="56"/>
      <c r="H1150" s="56"/>
      <c r="I1150" s="56"/>
      <c r="J1150" s="57"/>
      <c r="K1150" s="57"/>
      <c r="L1150" s="40"/>
      <c r="M1150" s="40"/>
      <c r="N1150" s="40"/>
      <c r="O1150" s="40"/>
      <c r="P1150" s="40"/>
      <c r="Q1150" s="40"/>
    </row>
    <row r="1151" spans="1:17" x14ac:dyDescent="0.2">
      <c r="A1151"/>
      <c r="B1151"/>
      <c r="C1151"/>
      <c r="D1151"/>
      <c r="E1151" s="40"/>
      <c r="F1151" s="56" t="str">
        <f t="shared" si="76"/>
        <v xml:space="preserve"> </v>
      </c>
      <c r="G1151" s="56"/>
      <c r="H1151" s="56"/>
      <c r="I1151" s="56"/>
      <c r="J1151" s="57"/>
      <c r="K1151" s="57"/>
      <c r="L1151" s="40"/>
      <c r="M1151" s="40"/>
      <c r="N1151" s="40"/>
      <c r="O1151" s="40"/>
      <c r="P1151" s="40"/>
      <c r="Q1151" s="40"/>
    </row>
    <row r="1152" spans="1:17" x14ac:dyDescent="0.2">
      <c r="A1152"/>
      <c r="B1152"/>
      <c r="C1152"/>
      <c r="D1152"/>
      <c r="E1152" s="40"/>
      <c r="F1152" s="56" t="str">
        <f t="shared" si="76"/>
        <v xml:space="preserve"> </v>
      </c>
      <c r="G1152" s="56"/>
      <c r="H1152" s="56"/>
      <c r="I1152" s="56"/>
      <c r="J1152" s="57"/>
      <c r="K1152" s="57"/>
      <c r="L1152" s="40"/>
      <c r="M1152" s="40"/>
      <c r="N1152" s="40"/>
      <c r="O1152" s="40"/>
      <c r="P1152" s="40"/>
      <c r="Q1152" s="40"/>
    </row>
    <row r="1153" spans="1:11" x14ac:dyDescent="0.2">
      <c r="A1153"/>
      <c r="B1153"/>
      <c r="C1153"/>
      <c r="D1153"/>
      <c r="E1153" s="40"/>
      <c r="F1153" s="56" t="str">
        <f t="shared" si="76"/>
        <v xml:space="preserve"> </v>
      </c>
      <c r="G1153" s="56"/>
      <c r="H1153" s="56"/>
      <c r="I1153" s="56"/>
      <c r="J1153" s="57"/>
      <c r="K1153" s="57"/>
    </row>
    <row r="1154" spans="1:11" x14ac:dyDescent="0.2">
      <c r="A1154"/>
      <c r="B1154"/>
      <c r="C1154"/>
      <c r="D1154"/>
      <c r="E1154" s="40"/>
      <c r="F1154" s="56" t="str">
        <f t="shared" si="76"/>
        <v xml:space="preserve"> </v>
      </c>
      <c r="G1154" s="56"/>
      <c r="H1154" s="56"/>
      <c r="I1154" s="56"/>
      <c r="J1154" s="57"/>
      <c r="K1154" s="57"/>
    </row>
    <row r="1155" spans="1:11" x14ac:dyDescent="0.2">
      <c r="A1155"/>
      <c r="B1155"/>
      <c r="C1155"/>
      <c r="D1155"/>
      <c r="E1155" s="40"/>
      <c r="F1155" s="56" t="str">
        <f t="shared" si="76"/>
        <v xml:space="preserve"> </v>
      </c>
      <c r="G1155" s="56"/>
      <c r="H1155" s="56"/>
      <c r="I1155" s="56"/>
      <c r="J1155" s="57"/>
      <c r="K1155" s="57"/>
    </row>
    <row r="1156" spans="1:11" x14ac:dyDescent="0.2">
      <c r="A1156"/>
      <c r="B1156"/>
      <c r="C1156"/>
      <c r="D1156"/>
      <c r="E1156" s="40"/>
      <c r="F1156" s="56" t="str">
        <f t="shared" si="76"/>
        <v xml:space="preserve"> </v>
      </c>
      <c r="G1156" s="56"/>
      <c r="H1156" s="56"/>
      <c r="I1156" s="56"/>
      <c r="J1156" s="57"/>
      <c r="K1156" s="57"/>
    </row>
    <row r="1157" spans="1:11" x14ac:dyDescent="0.2">
      <c r="A1157"/>
      <c r="B1157"/>
      <c r="C1157"/>
      <c r="D1157"/>
      <c r="E1157" s="40"/>
      <c r="F1157" s="56" t="str">
        <f t="shared" si="76"/>
        <v xml:space="preserve"> </v>
      </c>
      <c r="G1157" s="56"/>
      <c r="H1157" s="56"/>
      <c r="I1157" s="56"/>
      <c r="J1157" s="57"/>
      <c r="K1157" s="57"/>
    </row>
    <row r="1158" spans="1:11" x14ac:dyDescent="0.2">
      <c r="A1158"/>
      <c r="B1158"/>
      <c r="C1158"/>
      <c r="D1158"/>
      <c r="E1158" s="40"/>
      <c r="F1158" s="56" t="str">
        <f t="shared" si="76"/>
        <v xml:space="preserve"> </v>
      </c>
      <c r="G1158" s="56"/>
      <c r="H1158" s="56"/>
      <c r="I1158" s="56"/>
      <c r="J1158" s="57"/>
      <c r="K1158" s="57"/>
    </row>
    <row r="1159" spans="1:11" x14ac:dyDescent="0.2">
      <c r="A1159"/>
      <c r="B1159"/>
      <c r="C1159"/>
      <c r="D1159"/>
      <c r="E1159" s="40"/>
      <c r="F1159" s="56" t="str">
        <f t="shared" si="76"/>
        <v xml:space="preserve"> </v>
      </c>
      <c r="G1159" s="56"/>
      <c r="H1159" s="56"/>
      <c r="I1159" s="56"/>
      <c r="J1159" s="57"/>
      <c r="K1159" s="57"/>
    </row>
    <row r="1160" spans="1:11" x14ac:dyDescent="0.2">
      <c r="A1160"/>
      <c r="B1160"/>
      <c r="C1160"/>
      <c r="D1160"/>
      <c r="E1160" s="40"/>
      <c r="F1160" s="56" t="str">
        <f t="shared" si="76"/>
        <v xml:space="preserve"> </v>
      </c>
      <c r="G1160" s="56"/>
      <c r="H1160" s="56"/>
      <c r="I1160" s="56"/>
      <c r="J1160" s="57"/>
      <c r="K1160" s="57"/>
    </row>
    <row r="1161" spans="1:11" x14ac:dyDescent="0.2">
      <c r="A1161"/>
      <c r="B1161"/>
      <c r="C1161"/>
      <c r="D1161"/>
      <c r="E1161" s="40"/>
      <c r="F1161" s="56" t="str">
        <f t="shared" si="76"/>
        <v xml:space="preserve"> </v>
      </c>
      <c r="G1161" s="56"/>
      <c r="H1161" s="56"/>
      <c r="I1161" s="56"/>
      <c r="J1161" s="57"/>
      <c r="K1161" s="57"/>
    </row>
    <row r="1162" spans="1:11" x14ac:dyDescent="0.2">
      <c r="A1162"/>
      <c r="B1162"/>
      <c r="C1162"/>
      <c r="D1162"/>
      <c r="E1162" s="40"/>
      <c r="F1162" s="56" t="str">
        <f t="shared" si="76"/>
        <v xml:space="preserve"> </v>
      </c>
      <c r="G1162" s="56"/>
      <c r="H1162" s="56"/>
      <c r="I1162" s="56"/>
      <c r="J1162" s="57"/>
      <c r="K1162" s="57"/>
    </row>
    <row r="1163" spans="1:11" x14ac:dyDescent="0.2">
      <c r="A1163"/>
      <c r="B1163"/>
      <c r="C1163"/>
      <c r="D1163"/>
      <c r="E1163" s="40"/>
      <c r="F1163" s="56" t="str">
        <f t="shared" si="76"/>
        <v xml:space="preserve"> </v>
      </c>
      <c r="G1163" s="56"/>
      <c r="H1163" s="56"/>
      <c r="I1163" s="56"/>
      <c r="J1163" s="57"/>
      <c r="K1163" s="57"/>
    </row>
    <row r="1164" spans="1:11" x14ac:dyDescent="0.2">
      <c r="A1164"/>
      <c r="B1164"/>
      <c r="C1164"/>
      <c r="D1164"/>
      <c r="E1164" s="40"/>
      <c r="F1164" s="56" t="str">
        <f t="shared" si="76"/>
        <v xml:space="preserve"> </v>
      </c>
      <c r="G1164" s="56"/>
      <c r="H1164" s="56"/>
      <c r="I1164" s="56"/>
      <c r="J1164" s="57"/>
      <c r="K1164" s="57"/>
    </row>
    <row r="1165" spans="1:11" x14ac:dyDescent="0.2">
      <c r="A1165"/>
      <c r="B1165"/>
      <c r="C1165"/>
      <c r="D1165"/>
      <c r="E1165" s="40"/>
      <c r="F1165" s="56" t="str">
        <f t="shared" si="76"/>
        <v xml:space="preserve"> </v>
      </c>
      <c r="G1165" s="56"/>
      <c r="H1165" s="56"/>
      <c r="I1165" s="56"/>
      <c r="J1165" s="57"/>
      <c r="K1165" s="57"/>
    </row>
    <row r="1166" spans="1:11" x14ac:dyDescent="0.2">
      <c r="A1166"/>
      <c r="B1166"/>
      <c r="C1166"/>
      <c r="D1166"/>
      <c r="E1166" s="40"/>
      <c r="F1166" s="56" t="str">
        <f t="shared" si="76"/>
        <v xml:space="preserve"> </v>
      </c>
      <c r="G1166" s="56"/>
      <c r="H1166" s="56"/>
      <c r="I1166" s="56"/>
      <c r="J1166" s="57"/>
      <c r="K1166" s="57"/>
    </row>
    <row r="1167" spans="1:11" x14ac:dyDescent="0.2">
      <c r="A1167"/>
      <c r="B1167"/>
      <c r="C1167"/>
      <c r="D1167"/>
      <c r="E1167" s="40"/>
      <c r="F1167" s="56" t="str">
        <f t="shared" si="76"/>
        <v xml:space="preserve"> </v>
      </c>
      <c r="G1167" s="56"/>
      <c r="H1167" s="56"/>
      <c r="I1167" s="56"/>
      <c r="J1167" s="57"/>
      <c r="K1167" s="57"/>
    </row>
    <row r="1168" spans="1:11" x14ac:dyDescent="0.2">
      <c r="A1168"/>
      <c r="B1168"/>
      <c r="C1168"/>
      <c r="D1168"/>
      <c r="E1168" s="40"/>
      <c r="F1168" s="56" t="str">
        <f t="shared" si="76"/>
        <v xml:space="preserve"> </v>
      </c>
      <c r="G1168" s="56"/>
      <c r="H1168" s="56"/>
      <c r="I1168" s="56"/>
      <c r="J1168" s="57"/>
      <c r="K1168" s="57"/>
    </row>
    <row r="1169" spans="1:11" x14ac:dyDescent="0.2">
      <c r="A1169"/>
      <c r="B1169"/>
      <c r="C1169"/>
      <c r="D1169"/>
      <c r="E1169" s="40"/>
      <c r="F1169" s="56" t="str">
        <f t="shared" si="76"/>
        <v xml:space="preserve"> </v>
      </c>
      <c r="G1169" s="56"/>
      <c r="H1169" s="56"/>
      <c r="I1169" s="56"/>
      <c r="J1169" s="57"/>
      <c r="K1169" s="57"/>
    </row>
    <row r="1170" spans="1:11" x14ac:dyDescent="0.2">
      <c r="A1170"/>
      <c r="B1170"/>
      <c r="C1170"/>
      <c r="D1170"/>
      <c r="E1170" s="40"/>
      <c r="F1170" s="56" t="str">
        <f t="shared" si="76"/>
        <v xml:space="preserve"> </v>
      </c>
      <c r="G1170" s="56"/>
      <c r="H1170" s="56"/>
      <c r="I1170" s="56"/>
      <c r="J1170" s="57"/>
      <c r="K1170" s="57"/>
    </row>
    <row r="1171" spans="1:11" x14ac:dyDescent="0.2">
      <c r="A1171"/>
      <c r="B1171"/>
      <c r="C1171"/>
      <c r="D1171"/>
      <c r="E1171" s="40"/>
      <c r="F1171" s="56" t="str">
        <f t="shared" si="76"/>
        <v xml:space="preserve"> </v>
      </c>
      <c r="G1171" s="56"/>
      <c r="H1171" s="56"/>
      <c r="I1171" s="56"/>
      <c r="J1171" s="57"/>
      <c r="K1171" s="57"/>
    </row>
    <row r="1172" spans="1:11" x14ac:dyDescent="0.2">
      <c r="A1172"/>
      <c r="B1172"/>
      <c r="C1172"/>
      <c r="D1172"/>
      <c r="E1172" s="40"/>
      <c r="F1172" s="56" t="str">
        <f t="shared" si="76"/>
        <v xml:space="preserve"> </v>
      </c>
      <c r="G1172" s="56"/>
      <c r="H1172" s="56"/>
      <c r="I1172" s="56"/>
      <c r="J1172" s="57"/>
      <c r="K1172" s="57"/>
    </row>
    <row r="1173" spans="1:11" x14ac:dyDescent="0.2">
      <c r="A1173"/>
      <c r="B1173"/>
      <c r="C1173"/>
      <c r="D1173"/>
      <c r="E1173" s="40"/>
      <c r="F1173" s="56" t="str">
        <f t="shared" si="76"/>
        <v xml:space="preserve"> </v>
      </c>
      <c r="G1173" s="56"/>
      <c r="H1173" s="56"/>
      <c r="I1173" s="56"/>
      <c r="J1173" s="57"/>
      <c r="K1173" s="57"/>
    </row>
    <row r="1174" spans="1:11" x14ac:dyDescent="0.2">
      <c r="A1174"/>
      <c r="B1174"/>
      <c r="C1174"/>
      <c r="D1174"/>
      <c r="E1174" s="40"/>
      <c r="F1174" s="56" t="str">
        <f t="shared" si="76"/>
        <v xml:space="preserve"> </v>
      </c>
      <c r="G1174" s="56"/>
      <c r="H1174" s="56"/>
      <c r="I1174" s="56"/>
      <c r="J1174" s="57"/>
      <c r="K1174" s="57"/>
    </row>
    <row r="1175" spans="1:11" x14ac:dyDescent="0.2">
      <c r="A1175"/>
      <c r="B1175"/>
      <c r="C1175"/>
      <c r="D1175"/>
      <c r="E1175" s="40"/>
      <c r="F1175" s="56" t="str">
        <f t="shared" si="76"/>
        <v xml:space="preserve"> </v>
      </c>
      <c r="G1175" s="56"/>
      <c r="H1175" s="56"/>
      <c r="I1175" s="56"/>
      <c r="J1175" s="57"/>
      <c r="K1175" s="57"/>
    </row>
    <row r="1176" spans="1:11" x14ac:dyDescent="0.2">
      <c r="A1176"/>
      <c r="B1176"/>
      <c r="C1176"/>
      <c r="D1176"/>
      <c r="E1176" s="40"/>
      <c r="F1176" s="56" t="str">
        <f t="shared" si="76"/>
        <v xml:space="preserve"> </v>
      </c>
      <c r="G1176" s="56"/>
      <c r="H1176" s="56"/>
      <c r="I1176" s="56"/>
      <c r="J1176" s="57"/>
      <c r="K1176" s="57"/>
    </row>
    <row r="1177" spans="1:11" x14ac:dyDescent="0.2">
      <c r="A1177"/>
      <c r="B1177"/>
      <c r="C1177"/>
      <c r="D1177"/>
      <c r="E1177" s="40"/>
      <c r="F1177" s="56" t="str">
        <f t="shared" si="76"/>
        <v xml:space="preserve"> </v>
      </c>
      <c r="G1177" s="56"/>
      <c r="H1177" s="56"/>
      <c r="I1177" s="56"/>
      <c r="J1177" s="57"/>
      <c r="K1177" s="57"/>
    </row>
    <row r="1178" spans="1:11" x14ac:dyDescent="0.2">
      <c r="A1178"/>
      <c r="B1178"/>
      <c r="C1178"/>
      <c r="D1178"/>
      <c r="E1178" s="40"/>
      <c r="F1178" s="56" t="str">
        <f t="shared" si="76"/>
        <v xml:space="preserve"> </v>
      </c>
      <c r="G1178" s="56"/>
      <c r="H1178" s="56"/>
      <c r="I1178" s="56"/>
      <c r="J1178" s="57"/>
      <c r="K1178" s="57"/>
    </row>
    <row r="1179" spans="1:11" x14ac:dyDescent="0.2">
      <c r="A1179"/>
      <c r="B1179"/>
      <c r="C1179"/>
      <c r="D1179"/>
      <c r="E1179" s="40"/>
      <c r="F1179" s="56" t="str">
        <f t="shared" si="76"/>
        <v xml:space="preserve"> </v>
      </c>
      <c r="G1179" s="56"/>
      <c r="H1179" s="56"/>
      <c r="I1179" s="56"/>
      <c r="J1179" s="57"/>
      <c r="K1179" s="57"/>
    </row>
    <row r="1180" spans="1:11" x14ac:dyDescent="0.2">
      <c r="A1180"/>
      <c r="B1180"/>
      <c r="C1180"/>
      <c r="D1180"/>
      <c r="E1180" s="40"/>
      <c r="F1180" s="56" t="str">
        <f t="shared" si="76"/>
        <v xml:space="preserve"> </v>
      </c>
      <c r="G1180" s="56"/>
      <c r="H1180" s="56"/>
      <c r="I1180" s="56"/>
      <c r="J1180" s="57"/>
      <c r="K1180" s="57"/>
    </row>
    <row r="1181" spans="1:11" x14ac:dyDescent="0.2">
      <c r="A1181"/>
      <c r="B1181"/>
      <c r="C1181"/>
      <c r="D1181"/>
      <c r="E1181" s="40"/>
      <c r="F1181" s="56" t="str">
        <f t="shared" si="76"/>
        <v xml:space="preserve"> </v>
      </c>
      <c r="G1181" s="56"/>
      <c r="H1181" s="56"/>
      <c r="I1181" s="56"/>
      <c r="J1181" s="57"/>
      <c r="K1181" s="57"/>
    </row>
    <row r="1182" spans="1:11" x14ac:dyDescent="0.2">
      <c r="A1182"/>
      <c r="B1182"/>
      <c r="C1182"/>
      <c r="D1182"/>
      <c r="E1182" s="40"/>
      <c r="F1182" s="56" t="str">
        <f t="shared" si="76"/>
        <v xml:space="preserve"> </v>
      </c>
      <c r="G1182" s="56"/>
      <c r="H1182" s="56"/>
      <c r="I1182" s="56"/>
      <c r="J1182" s="57"/>
      <c r="K1182" s="57"/>
    </row>
    <row r="1183" spans="1:11" x14ac:dyDescent="0.2">
      <c r="A1183"/>
      <c r="B1183"/>
      <c r="C1183"/>
      <c r="D1183"/>
      <c r="E1183" s="40"/>
      <c r="F1183" s="56" t="str">
        <f t="shared" si="76"/>
        <v xml:space="preserve"> </v>
      </c>
      <c r="G1183" s="56"/>
      <c r="H1183" s="56"/>
      <c r="I1183" s="56"/>
      <c r="J1183" s="57"/>
      <c r="K1183" s="57"/>
    </row>
    <row r="1184" spans="1:11" x14ac:dyDescent="0.2">
      <c r="A1184"/>
      <c r="B1184"/>
      <c r="C1184"/>
      <c r="D1184"/>
      <c r="E1184" s="40"/>
      <c r="F1184" s="56" t="str">
        <f t="shared" si="76"/>
        <v xml:space="preserve"> </v>
      </c>
      <c r="G1184" s="56"/>
      <c r="H1184" s="56"/>
      <c r="I1184" s="56"/>
      <c r="J1184" s="57"/>
      <c r="K1184" s="57"/>
    </row>
    <row r="1185" spans="1:11" x14ac:dyDescent="0.2">
      <c r="A1185"/>
      <c r="B1185"/>
      <c r="C1185"/>
      <c r="D1185"/>
      <c r="E1185" s="40"/>
      <c r="F1185" s="56" t="str">
        <f t="shared" si="76"/>
        <v xml:space="preserve"> </v>
      </c>
      <c r="G1185" s="56"/>
      <c r="H1185" s="56"/>
      <c r="I1185" s="56"/>
      <c r="J1185" s="57"/>
      <c r="K1185" s="57"/>
    </row>
    <row r="1186" spans="1:11" x14ac:dyDescent="0.2">
      <c r="A1186"/>
      <c r="B1186"/>
      <c r="C1186"/>
      <c r="D1186"/>
      <c r="E1186" s="40"/>
      <c r="F1186" s="56" t="str">
        <f t="shared" si="76"/>
        <v xml:space="preserve"> </v>
      </c>
      <c r="G1186" s="56"/>
      <c r="H1186" s="56"/>
      <c r="I1186" s="56"/>
      <c r="J1186" s="57"/>
      <c r="K1186" s="57"/>
    </row>
    <row r="1187" spans="1:11" x14ac:dyDescent="0.2">
      <c r="A1187"/>
      <c r="B1187"/>
      <c r="C1187"/>
      <c r="D1187"/>
      <c r="E1187" s="40"/>
      <c r="F1187" s="56" t="str">
        <f t="shared" si="76"/>
        <v xml:space="preserve"> </v>
      </c>
      <c r="G1187" s="56"/>
      <c r="H1187" s="56"/>
      <c r="I1187" s="56"/>
      <c r="J1187" s="57"/>
      <c r="K1187" s="57"/>
    </row>
    <row r="1188" spans="1:11" x14ac:dyDescent="0.2">
      <c r="A1188"/>
      <c r="B1188"/>
      <c r="C1188"/>
      <c r="D1188"/>
      <c r="E1188" s="40"/>
      <c r="F1188" s="56" t="str">
        <f t="shared" si="76"/>
        <v xml:space="preserve"> </v>
      </c>
      <c r="G1188" s="56"/>
      <c r="H1188" s="56"/>
      <c r="I1188" s="56"/>
      <c r="J1188" s="57"/>
      <c r="K1188" s="57"/>
    </row>
    <row r="1189" spans="1:11" x14ac:dyDescent="0.2">
      <c r="A1189"/>
      <c r="B1189"/>
      <c r="C1189"/>
      <c r="D1189"/>
      <c r="E1189" s="40"/>
      <c r="F1189" s="56" t="str">
        <f t="shared" si="76"/>
        <v xml:space="preserve"> </v>
      </c>
      <c r="G1189" s="56"/>
      <c r="H1189" s="56"/>
      <c r="I1189" s="56"/>
      <c r="J1189" s="57"/>
      <c r="K1189" s="57"/>
    </row>
    <row r="1190" spans="1:11" x14ac:dyDescent="0.2">
      <c r="A1190"/>
      <c r="B1190"/>
      <c r="C1190"/>
      <c r="D1190"/>
      <c r="E1190" s="40"/>
      <c r="F1190" s="56" t="str">
        <f t="shared" si="76"/>
        <v xml:space="preserve"> </v>
      </c>
      <c r="G1190" s="56"/>
      <c r="H1190" s="56"/>
      <c r="I1190" s="56"/>
      <c r="J1190" s="57"/>
      <c r="K1190" s="57"/>
    </row>
    <row r="1191" spans="1:11" x14ac:dyDescent="0.2">
      <c r="A1191"/>
      <c r="B1191"/>
      <c r="C1191"/>
      <c r="D1191"/>
      <c r="E1191" s="40"/>
      <c r="F1191" s="56" t="str">
        <f t="shared" si="76"/>
        <v xml:space="preserve"> </v>
      </c>
      <c r="G1191" s="56"/>
      <c r="H1191" s="56"/>
      <c r="I1191" s="56"/>
      <c r="J1191" s="57"/>
      <c r="K1191" s="57"/>
    </row>
    <row r="1192" spans="1:11" x14ac:dyDescent="0.2">
      <c r="A1192"/>
      <c r="B1192"/>
      <c r="C1192"/>
      <c r="D1192"/>
      <c r="E1192" s="40"/>
      <c r="F1192" s="56" t="str">
        <f t="shared" si="76"/>
        <v xml:space="preserve"> </v>
      </c>
      <c r="G1192" s="56"/>
      <c r="H1192" s="56"/>
      <c r="I1192" s="56"/>
      <c r="J1192" s="57"/>
      <c r="K1192" s="57"/>
    </row>
    <row r="1193" spans="1:11" x14ac:dyDescent="0.2">
      <c r="A1193"/>
      <c r="B1193"/>
      <c r="C1193"/>
      <c r="D1193"/>
      <c r="E1193" s="40"/>
      <c r="F1193" s="56" t="str">
        <f t="shared" si="76"/>
        <v xml:space="preserve"> </v>
      </c>
      <c r="G1193" s="56"/>
      <c r="H1193" s="56"/>
      <c r="I1193" s="56"/>
      <c r="J1193" s="57"/>
      <c r="K1193" s="57"/>
    </row>
    <row r="1194" spans="1:11" x14ac:dyDescent="0.2">
      <c r="A1194"/>
      <c r="B1194"/>
      <c r="C1194"/>
      <c r="D1194"/>
      <c r="E1194" s="40"/>
      <c r="F1194" s="56" t="str">
        <f t="shared" si="76"/>
        <v xml:space="preserve"> </v>
      </c>
      <c r="G1194" s="56"/>
      <c r="H1194" s="56"/>
      <c r="I1194" s="56"/>
      <c r="J1194" s="57"/>
      <c r="K1194" s="57"/>
    </row>
    <row r="1195" spans="1:11" x14ac:dyDescent="0.2">
      <c r="A1195"/>
      <c r="B1195"/>
      <c r="C1195"/>
      <c r="D1195"/>
      <c r="E1195" s="40"/>
      <c r="F1195" s="56" t="str">
        <f t="shared" si="76"/>
        <v xml:space="preserve"> </v>
      </c>
      <c r="G1195" s="56"/>
      <c r="H1195" s="56"/>
      <c r="I1195" s="56"/>
      <c r="J1195" s="57"/>
      <c r="K1195" s="57"/>
    </row>
    <row r="1196" spans="1:11" x14ac:dyDescent="0.2">
      <c r="A1196"/>
      <c r="B1196"/>
      <c r="C1196"/>
      <c r="D1196"/>
      <c r="E1196" s="40"/>
      <c r="F1196" s="56" t="str">
        <f t="shared" si="76"/>
        <v xml:space="preserve"> </v>
      </c>
      <c r="G1196" s="56"/>
      <c r="H1196" s="56"/>
      <c r="I1196" s="56"/>
      <c r="J1196" s="57"/>
      <c r="K1196" s="57"/>
    </row>
    <row r="1197" spans="1:11" x14ac:dyDescent="0.2">
      <c r="A1197"/>
      <c r="B1197"/>
      <c r="C1197"/>
      <c r="D1197"/>
      <c r="E1197" s="40"/>
      <c r="F1197" s="56" t="str">
        <f t="shared" si="76"/>
        <v xml:space="preserve"> </v>
      </c>
      <c r="G1197" s="56"/>
      <c r="H1197" s="56"/>
      <c r="I1197" s="56"/>
      <c r="J1197" s="57"/>
      <c r="K1197" s="57"/>
    </row>
    <row r="1198" spans="1:11" x14ac:dyDescent="0.2">
      <c r="A1198"/>
      <c r="B1198"/>
      <c r="C1198"/>
      <c r="D1198"/>
      <c r="E1198" s="40"/>
      <c r="F1198" s="56" t="str">
        <f t="shared" si="76"/>
        <v xml:space="preserve"> </v>
      </c>
      <c r="G1198" s="56"/>
      <c r="H1198" s="56"/>
      <c r="I1198" s="56"/>
      <c r="J1198" s="57"/>
      <c r="K1198" s="57"/>
    </row>
    <row r="1199" spans="1:11" x14ac:dyDescent="0.2">
      <c r="A1199"/>
      <c r="B1199"/>
      <c r="C1199"/>
      <c r="D1199"/>
      <c r="E1199" s="40"/>
      <c r="F1199" s="56" t="str">
        <f t="shared" si="76"/>
        <v xml:space="preserve"> </v>
      </c>
      <c r="G1199" s="56"/>
      <c r="H1199" s="56"/>
      <c r="I1199" s="56"/>
      <c r="J1199" s="57"/>
      <c r="K1199" s="57"/>
    </row>
    <row r="1200" spans="1:11" x14ac:dyDescent="0.2">
      <c r="A1200"/>
      <c r="B1200"/>
      <c r="C1200"/>
      <c r="D1200"/>
      <c r="E1200" s="40"/>
      <c r="F1200" s="56" t="str">
        <f t="shared" si="76"/>
        <v xml:space="preserve"> </v>
      </c>
      <c r="G1200" s="56"/>
      <c r="H1200" s="56"/>
      <c r="I1200" s="56"/>
      <c r="J1200" s="57"/>
      <c r="K1200" s="57"/>
    </row>
    <row r="1201" spans="1:11" x14ac:dyDescent="0.2">
      <c r="A1201"/>
      <c r="B1201"/>
      <c r="C1201"/>
      <c r="D1201"/>
      <c r="E1201" s="40"/>
      <c r="F1201" s="56" t="str">
        <f t="shared" ref="F1201:F1264" si="77">A1201&amp;" "&amp;B1201</f>
        <v xml:space="preserve"> </v>
      </c>
      <c r="G1201" s="56"/>
      <c r="H1201" s="56"/>
      <c r="I1201" s="56"/>
      <c r="J1201" s="57"/>
      <c r="K1201" s="57"/>
    </row>
    <row r="1202" spans="1:11" x14ac:dyDescent="0.2">
      <c r="A1202"/>
      <c r="B1202"/>
      <c r="C1202"/>
      <c r="D1202"/>
      <c r="E1202" s="40"/>
      <c r="F1202" s="56" t="str">
        <f t="shared" si="77"/>
        <v xml:space="preserve"> </v>
      </c>
      <c r="G1202" s="56"/>
      <c r="H1202" s="56"/>
      <c r="I1202" s="56"/>
      <c r="J1202" s="57"/>
      <c r="K1202" s="57"/>
    </row>
    <row r="1203" spans="1:11" x14ac:dyDescent="0.2">
      <c r="A1203"/>
      <c r="B1203"/>
      <c r="C1203"/>
      <c r="D1203"/>
      <c r="E1203" s="40"/>
      <c r="F1203" s="56" t="str">
        <f t="shared" si="77"/>
        <v xml:space="preserve"> </v>
      </c>
      <c r="G1203" s="56"/>
      <c r="H1203" s="56"/>
      <c r="I1203" s="56"/>
      <c r="J1203" s="57"/>
      <c r="K1203" s="57"/>
    </row>
    <row r="1204" spans="1:11" x14ac:dyDescent="0.2">
      <c r="A1204"/>
      <c r="B1204"/>
      <c r="C1204"/>
      <c r="D1204"/>
      <c r="E1204" s="40"/>
      <c r="F1204" s="56" t="str">
        <f t="shared" si="77"/>
        <v xml:space="preserve"> </v>
      </c>
      <c r="G1204" s="56"/>
      <c r="H1204" s="56"/>
      <c r="I1204" s="56"/>
      <c r="J1204" s="57"/>
      <c r="K1204" s="57"/>
    </row>
    <row r="1205" spans="1:11" x14ac:dyDescent="0.2">
      <c r="A1205"/>
      <c r="B1205"/>
      <c r="C1205"/>
      <c r="D1205"/>
      <c r="E1205" s="40"/>
      <c r="F1205" s="56" t="str">
        <f t="shared" si="77"/>
        <v xml:space="preserve"> </v>
      </c>
      <c r="G1205" s="56"/>
      <c r="H1205" s="56"/>
      <c r="I1205" s="56"/>
      <c r="J1205" s="57"/>
      <c r="K1205" s="57"/>
    </row>
    <row r="1206" spans="1:11" x14ac:dyDescent="0.2">
      <c r="A1206"/>
      <c r="B1206"/>
      <c r="C1206"/>
      <c r="D1206"/>
      <c r="E1206" s="40"/>
      <c r="F1206" s="56" t="str">
        <f t="shared" si="77"/>
        <v xml:space="preserve"> </v>
      </c>
      <c r="G1206" s="56"/>
      <c r="H1206" s="56"/>
      <c r="I1206" s="56"/>
      <c r="J1206" s="57"/>
      <c r="K1206" s="57"/>
    </row>
    <row r="1207" spans="1:11" x14ac:dyDescent="0.2">
      <c r="A1207"/>
      <c r="B1207"/>
      <c r="C1207"/>
      <c r="D1207"/>
      <c r="E1207" s="40"/>
      <c r="F1207" s="56" t="str">
        <f t="shared" si="77"/>
        <v xml:space="preserve"> </v>
      </c>
      <c r="G1207" s="56"/>
      <c r="H1207" s="56"/>
      <c r="I1207" s="56"/>
      <c r="J1207" s="57"/>
      <c r="K1207" s="57"/>
    </row>
    <row r="1208" spans="1:11" x14ac:dyDescent="0.2">
      <c r="A1208"/>
      <c r="B1208"/>
      <c r="C1208"/>
      <c r="D1208"/>
      <c r="E1208" s="40"/>
      <c r="F1208" s="56" t="str">
        <f t="shared" si="77"/>
        <v xml:space="preserve"> </v>
      </c>
      <c r="G1208" s="56"/>
      <c r="H1208" s="56"/>
      <c r="I1208" s="56"/>
      <c r="J1208" s="57"/>
      <c r="K1208" s="57"/>
    </row>
    <row r="1209" spans="1:11" x14ac:dyDescent="0.2">
      <c r="A1209"/>
      <c r="B1209"/>
      <c r="C1209"/>
      <c r="D1209"/>
      <c r="E1209" s="40"/>
      <c r="F1209" s="56" t="str">
        <f t="shared" si="77"/>
        <v xml:space="preserve"> </v>
      </c>
      <c r="G1209" s="56"/>
      <c r="H1209" s="56"/>
      <c r="I1209" s="56"/>
      <c r="J1209" s="57"/>
      <c r="K1209" s="57"/>
    </row>
    <row r="1210" spans="1:11" x14ac:dyDescent="0.2">
      <c r="A1210"/>
      <c r="B1210"/>
      <c r="C1210"/>
      <c r="D1210"/>
      <c r="E1210" s="40"/>
      <c r="F1210" s="56" t="str">
        <f t="shared" si="77"/>
        <v xml:space="preserve"> </v>
      </c>
      <c r="G1210" s="56"/>
      <c r="H1210" s="56"/>
      <c r="I1210" s="56"/>
      <c r="J1210" s="57"/>
      <c r="K1210" s="57"/>
    </row>
    <row r="1211" spans="1:11" x14ac:dyDescent="0.2">
      <c r="A1211"/>
      <c r="B1211"/>
      <c r="C1211"/>
      <c r="D1211"/>
      <c r="E1211" s="40"/>
      <c r="F1211" s="56" t="str">
        <f t="shared" si="77"/>
        <v xml:space="preserve"> </v>
      </c>
      <c r="G1211" s="56"/>
      <c r="H1211" s="56"/>
      <c r="I1211" s="56"/>
      <c r="J1211" s="57"/>
      <c r="K1211" s="57"/>
    </row>
    <row r="1212" spans="1:11" x14ac:dyDescent="0.2">
      <c r="A1212"/>
      <c r="B1212"/>
      <c r="C1212"/>
      <c r="D1212"/>
      <c r="E1212" s="40"/>
      <c r="F1212" s="56" t="str">
        <f t="shared" si="77"/>
        <v xml:space="preserve"> </v>
      </c>
      <c r="G1212" s="56"/>
      <c r="H1212" s="56"/>
      <c r="I1212" s="56"/>
      <c r="J1212" s="57"/>
      <c r="K1212" s="57"/>
    </row>
    <row r="1213" spans="1:11" x14ac:dyDescent="0.2">
      <c r="A1213"/>
      <c r="B1213"/>
      <c r="C1213"/>
      <c r="D1213"/>
      <c r="E1213" s="40"/>
      <c r="F1213" s="56" t="str">
        <f t="shared" si="77"/>
        <v xml:space="preserve"> </v>
      </c>
      <c r="G1213" s="56"/>
      <c r="H1213" s="56"/>
      <c r="I1213" s="56"/>
      <c r="J1213" s="57"/>
      <c r="K1213" s="57"/>
    </row>
    <row r="1214" spans="1:11" x14ac:dyDescent="0.2">
      <c r="A1214"/>
      <c r="B1214"/>
      <c r="C1214"/>
      <c r="D1214"/>
      <c r="E1214" s="40"/>
      <c r="F1214" s="56" t="str">
        <f t="shared" si="77"/>
        <v xml:space="preserve"> </v>
      </c>
      <c r="G1214" s="56"/>
      <c r="H1214" s="56"/>
      <c r="I1214" s="56"/>
      <c r="J1214" s="57"/>
      <c r="K1214" s="57"/>
    </row>
    <row r="1215" spans="1:11" x14ac:dyDescent="0.2">
      <c r="A1215"/>
      <c r="B1215"/>
      <c r="C1215"/>
      <c r="D1215"/>
      <c r="E1215" s="40"/>
      <c r="F1215" s="56" t="str">
        <f t="shared" si="77"/>
        <v xml:space="preserve"> </v>
      </c>
      <c r="G1215" s="56"/>
      <c r="H1215" s="56"/>
      <c r="I1215" s="56"/>
      <c r="J1215" s="57"/>
      <c r="K1215" s="57"/>
    </row>
    <row r="1216" spans="1:11" x14ac:dyDescent="0.2">
      <c r="A1216"/>
      <c r="B1216"/>
      <c r="C1216"/>
      <c r="D1216"/>
      <c r="E1216" s="40"/>
      <c r="F1216" s="56" t="str">
        <f t="shared" si="77"/>
        <v xml:space="preserve"> </v>
      </c>
      <c r="G1216" s="56"/>
      <c r="H1216" s="56"/>
      <c r="I1216" s="56"/>
      <c r="J1216" s="57"/>
      <c r="K1216" s="57"/>
    </row>
    <row r="1217" spans="1:11" x14ac:dyDescent="0.2">
      <c r="A1217"/>
      <c r="B1217"/>
      <c r="C1217"/>
      <c r="D1217"/>
      <c r="E1217" s="40"/>
      <c r="F1217" s="56" t="str">
        <f t="shared" si="77"/>
        <v xml:space="preserve"> </v>
      </c>
      <c r="G1217" s="56"/>
      <c r="H1217" s="56"/>
      <c r="I1217" s="56"/>
      <c r="J1217" s="57"/>
      <c r="K1217" s="57"/>
    </row>
    <row r="1218" spans="1:11" x14ac:dyDescent="0.2">
      <c r="A1218"/>
      <c r="B1218"/>
      <c r="C1218"/>
      <c r="D1218"/>
      <c r="E1218" s="40"/>
      <c r="F1218" s="56" t="str">
        <f t="shared" si="77"/>
        <v xml:space="preserve"> </v>
      </c>
      <c r="G1218" s="56"/>
      <c r="H1218" s="56"/>
      <c r="I1218" s="56"/>
      <c r="J1218" s="57"/>
      <c r="K1218" s="57"/>
    </row>
    <row r="1219" spans="1:11" x14ac:dyDescent="0.2">
      <c r="A1219"/>
      <c r="B1219"/>
      <c r="C1219"/>
      <c r="D1219"/>
      <c r="E1219" s="40"/>
      <c r="F1219" s="56" t="str">
        <f t="shared" si="77"/>
        <v xml:space="preserve"> </v>
      </c>
      <c r="G1219" s="56"/>
      <c r="H1219" s="56"/>
      <c r="I1219" s="56"/>
      <c r="J1219" s="57"/>
      <c r="K1219" s="57"/>
    </row>
    <row r="1220" spans="1:11" x14ac:dyDescent="0.2">
      <c r="A1220"/>
      <c r="B1220"/>
      <c r="C1220"/>
      <c r="D1220"/>
      <c r="E1220" s="40"/>
      <c r="F1220" s="56" t="str">
        <f t="shared" si="77"/>
        <v xml:space="preserve"> </v>
      </c>
      <c r="G1220" s="56"/>
      <c r="H1220" s="56"/>
      <c r="I1220" s="56"/>
      <c r="J1220" s="57"/>
      <c r="K1220" s="57"/>
    </row>
    <row r="1221" spans="1:11" x14ac:dyDescent="0.2">
      <c r="A1221"/>
      <c r="B1221"/>
      <c r="C1221"/>
      <c r="D1221"/>
      <c r="E1221" s="40"/>
      <c r="F1221" s="56" t="str">
        <f t="shared" si="77"/>
        <v xml:space="preserve"> </v>
      </c>
      <c r="G1221" s="56"/>
      <c r="H1221" s="56"/>
      <c r="I1221" s="56"/>
      <c r="J1221" s="57"/>
      <c r="K1221" s="57"/>
    </row>
    <row r="1222" spans="1:11" x14ac:dyDescent="0.2">
      <c r="A1222"/>
      <c r="B1222"/>
      <c r="C1222"/>
      <c r="D1222"/>
      <c r="E1222" s="40"/>
      <c r="F1222" s="56" t="str">
        <f t="shared" si="77"/>
        <v xml:space="preserve"> </v>
      </c>
      <c r="G1222" s="56"/>
      <c r="H1222" s="56"/>
      <c r="I1222" s="56"/>
      <c r="J1222" s="57"/>
      <c r="K1222" s="57"/>
    </row>
    <row r="1223" spans="1:11" x14ac:dyDescent="0.2">
      <c r="A1223"/>
      <c r="B1223"/>
      <c r="C1223"/>
      <c r="D1223"/>
      <c r="E1223" s="40"/>
      <c r="F1223" s="56" t="str">
        <f t="shared" si="77"/>
        <v xml:space="preserve"> </v>
      </c>
      <c r="G1223" s="56"/>
      <c r="H1223" s="56"/>
      <c r="I1223" s="56"/>
      <c r="J1223" s="57"/>
      <c r="K1223" s="57"/>
    </row>
    <row r="1224" spans="1:11" x14ac:dyDescent="0.2">
      <c r="A1224"/>
      <c r="B1224"/>
      <c r="C1224"/>
      <c r="D1224"/>
      <c r="E1224" s="40"/>
      <c r="F1224" s="56" t="str">
        <f t="shared" si="77"/>
        <v xml:space="preserve"> </v>
      </c>
      <c r="G1224" s="56"/>
      <c r="H1224" s="56"/>
      <c r="I1224" s="56"/>
      <c r="J1224" s="57"/>
      <c r="K1224" s="57"/>
    </row>
    <row r="1225" spans="1:11" x14ac:dyDescent="0.2">
      <c r="A1225"/>
      <c r="B1225"/>
      <c r="C1225"/>
      <c r="D1225"/>
      <c r="E1225" s="40"/>
      <c r="F1225" s="56" t="str">
        <f t="shared" si="77"/>
        <v xml:space="preserve"> </v>
      </c>
      <c r="G1225" s="56"/>
      <c r="H1225" s="56"/>
      <c r="I1225" s="56"/>
      <c r="J1225" s="57"/>
      <c r="K1225" s="57"/>
    </row>
    <row r="1226" spans="1:11" x14ac:dyDescent="0.2">
      <c r="A1226"/>
      <c r="B1226"/>
      <c r="C1226"/>
      <c r="D1226"/>
      <c r="E1226" s="40"/>
      <c r="F1226" s="56" t="str">
        <f t="shared" si="77"/>
        <v xml:space="preserve"> </v>
      </c>
      <c r="G1226" s="56"/>
      <c r="H1226" s="56"/>
      <c r="I1226" s="56"/>
      <c r="J1226" s="57"/>
      <c r="K1226" s="57"/>
    </row>
    <row r="1227" spans="1:11" x14ac:dyDescent="0.2">
      <c r="A1227"/>
      <c r="B1227"/>
      <c r="C1227"/>
      <c r="D1227"/>
      <c r="E1227" s="40"/>
      <c r="F1227" s="56" t="str">
        <f t="shared" si="77"/>
        <v xml:space="preserve"> </v>
      </c>
      <c r="G1227" s="56"/>
      <c r="H1227" s="56"/>
      <c r="I1227" s="56"/>
      <c r="J1227" s="57"/>
      <c r="K1227" s="57"/>
    </row>
    <row r="1228" spans="1:11" x14ac:dyDescent="0.2">
      <c r="A1228"/>
      <c r="B1228"/>
      <c r="C1228"/>
      <c r="D1228"/>
      <c r="E1228" s="40"/>
      <c r="F1228" s="56" t="str">
        <f t="shared" si="77"/>
        <v xml:space="preserve"> </v>
      </c>
      <c r="G1228" s="56"/>
      <c r="H1228" s="56"/>
      <c r="I1228" s="56"/>
      <c r="J1228" s="57"/>
      <c r="K1228" s="57"/>
    </row>
    <row r="1229" spans="1:11" x14ac:dyDescent="0.2">
      <c r="A1229"/>
      <c r="B1229"/>
      <c r="C1229"/>
      <c r="D1229"/>
      <c r="E1229" s="40"/>
      <c r="F1229" s="56" t="str">
        <f t="shared" si="77"/>
        <v xml:space="preserve"> </v>
      </c>
      <c r="G1229" s="56"/>
      <c r="H1229" s="56"/>
      <c r="I1229" s="56"/>
      <c r="J1229" s="57"/>
      <c r="K1229" s="57"/>
    </row>
    <row r="1230" spans="1:11" x14ac:dyDescent="0.2">
      <c r="A1230"/>
      <c r="B1230"/>
      <c r="C1230"/>
      <c r="D1230"/>
      <c r="E1230" s="40"/>
      <c r="F1230" s="56" t="str">
        <f t="shared" si="77"/>
        <v xml:space="preserve"> </v>
      </c>
      <c r="G1230" s="56"/>
      <c r="H1230" s="56"/>
      <c r="I1230" s="56"/>
      <c r="J1230" s="57"/>
      <c r="K1230" s="57"/>
    </row>
    <row r="1231" spans="1:11" x14ac:dyDescent="0.2">
      <c r="A1231"/>
      <c r="B1231"/>
      <c r="C1231"/>
      <c r="D1231"/>
      <c r="E1231" s="40"/>
      <c r="F1231" s="56" t="str">
        <f t="shared" si="77"/>
        <v xml:space="preserve"> </v>
      </c>
      <c r="G1231" s="56"/>
      <c r="H1231" s="56"/>
      <c r="I1231" s="56"/>
      <c r="J1231" s="57"/>
      <c r="K1231" s="57"/>
    </row>
    <row r="1232" spans="1:11" x14ac:dyDescent="0.2">
      <c r="A1232"/>
      <c r="B1232"/>
      <c r="C1232"/>
      <c r="D1232"/>
      <c r="E1232" s="40"/>
      <c r="F1232" s="56" t="str">
        <f t="shared" si="77"/>
        <v xml:space="preserve"> </v>
      </c>
      <c r="G1232" s="56"/>
      <c r="H1232" s="56"/>
      <c r="I1232" s="56"/>
      <c r="J1232" s="57"/>
      <c r="K1232" s="57"/>
    </row>
    <row r="1233" spans="1:11" x14ac:dyDescent="0.2">
      <c r="A1233"/>
      <c r="B1233"/>
      <c r="C1233"/>
      <c r="D1233"/>
      <c r="E1233" s="40"/>
      <c r="F1233" s="56" t="str">
        <f t="shared" si="77"/>
        <v xml:space="preserve"> </v>
      </c>
      <c r="G1233" s="56"/>
      <c r="H1233" s="56"/>
      <c r="I1233" s="56"/>
      <c r="J1233" s="57"/>
      <c r="K1233" s="57"/>
    </row>
    <row r="1234" spans="1:11" x14ac:dyDescent="0.2">
      <c r="A1234"/>
      <c r="B1234"/>
      <c r="C1234"/>
      <c r="D1234"/>
      <c r="E1234" s="40"/>
      <c r="F1234" s="56" t="str">
        <f t="shared" si="77"/>
        <v xml:space="preserve"> </v>
      </c>
      <c r="G1234" s="56"/>
      <c r="H1234" s="56"/>
      <c r="I1234" s="56"/>
      <c r="J1234" s="57"/>
      <c r="K1234" s="57"/>
    </row>
    <row r="1235" spans="1:11" x14ac:dyDescent="0.2">
      <c r="A1235"/>
      <c r="B1235"/>
      <c r="C1235"/>
      <c r="D1235"/>
      <c r="E1235" s="40"/>
      <c r="F1235" s="56" t="str">
        <f t="shared" si="77"/>
        <v xml:space="preserve"> </v>
      </c>
      <c r="G1235" s="56"/>
      <c r="H1235" s="56"/>
      <c r="I1235" s="56"/>
      <c r="J1235" s="57"/>
      <c r="K1235" s="57"/>
    </row>
    <row r="1236" spans="1:11" x14ac:dyDescent="0.2">
      <c r="A1236"/>
      <c r="B1236"/>
      <c r="C1236"/>
      <c r="D1236"/>
      <c r="E1236" s="40"/>
      <c r="F1236" s="56" t="str">
        <f t="shared" si="77"/>
        <v xml:space="preserve"> </v>
      </c>
      <c r="G1236" s="56"/>
      <c r="H1236" s="56"/>
      <c r="I1236" s="56"/>
      <c r="J1236" s="57"/>
      <c r="K1236" s="57"/>
    </row>
    <row r="1237" spans="1:11" x14ac:dyDescent="0.2">
      <c r="A1237"/>
      <c r="B1237"/>
      <c r="C1237"/>
      <c r="D1237"/>
      <c r="E1237" s="40"/>
      <c r="F1237" s="56" t="str">
        <f t="shared" si="77"/>
        <v xml:space="preserve"> </v>
      </c>
      <c r="G1237" s="56"/>
      <c r="H1237" s="56"/>
      <c r="I1237" s="56"/>
      <c r="J1237" s="57"/>
      <c r="K1237" s="57"/>
    </row>
    <row r="1238" spans="1:11" x14ac:dyDescent="0.2">
      <c r="A1238"/>
      <c r="B1238"/>
      <c r="C1238"/>
      <c r="D1238"/>
      <c r="E1238" s="40"/>
      <c r="F1238" s="56" t="str">
        <f t="shared" si="77"/>
        <v xml:space="preserve"> </v>
      </c>
      <c r="G1238" s="56"/>
      <c r="H1238" s="56"/>
      <c r="I1238" s="56"/>
      <c r="J1238" s="57"/>
      <c r="K1238" s="57"/>
    </row>
    <row r="1239" spans="1:11" x14ac:dyDescent="0.2">
      <c r="A1239"/>
      <c r="B1239"/>
      <c r="C1239"/>
      <c r="D1239"/>
      <c r="E1239" s="40"/>
      <c r="F1239" s="56" t="str">
        <f t="shared" si="77"/>
        <v xml:space="preserve"> </v>
      </c>
      <c r="G1239" s="56"/>
      <c r="H1239" s="56"/>
      <c r="I1239" s="56"/>
      <c r="J1239" s="57"/>
      <c r="K1239" s="57"/>
    </row>
    <row r="1240" spans="1:11" x14ac:dyDescent="0.2">
      <c r="A1240"/>
      <c r="B1240"/>
      <c r="C1240"/>
      <c r="D1240"/>
      <c r="E1240" s="40"/>
      <c r="F1240" s="56" t="str">
        <f t="shared" si="77"/>
        <v xml:space="preserve"> </v>
      </c>
      <c r="G1240" s="56"/>
      <c r="H1240" s="56"/>
      <c r="I1240" s="56"/>
      <c r="J1240" s="57"/>
      <c r="K1240" s="57"/>
    </row>
    <row r="1241" spans="1:11" x14ac:dyDescent="0.2">
      <c r="A1241"/>
      <c r="B1241"/>
      <c r="C1241"/>
      <c r="D1241"/>
      <c r="E1241" s="40"/>
      <c r="F1241" s="56" t="str">
        <f t="shared" si="77"/>
        <v xml:space="preserve"> </v>
      </c>
      <c r="G1241" s="56"/>
      <c r="H1241" s="56"/>
      <c r="I1241" s="56"/>
      <c r="J1241" s="57"/>
      <c r="K1241" s="57"/>
    </row>
    <row r="1242" spans="1:11" x14ac:dyDescent="0.2">
      <c r="A1242"/>
      <c r="B1242"/>
      <c r="C1242"/>
      <c r="D1242"/>
      <c r="E1242" s="40"/>
      <c r="F1242" s="56" t="str">
        <f t="shared" si="77"/>
        <v xml:space="preserve"> </v>
      </c>
      <c r="G1242" s="56"/>
      <c r="H1242" s="56"/>
      <c r="I1242" s="56"/>
      <c r="J1242" s="57"/>
      <c r="K1242" s="57"/>
    </row>
    <row r="1243" spans="1:11" x14ac:dyDescent="0.2">
      <c r="A1243"/>
      <c r="B1243"/>
      <c r="C1243"/>
      <c r="D1243"/>
      <c r="E1243" s="40"/>
      <c r="F1243" s="56" t="str">
        <f t="shared" si="77"/>
        <v xml:space="preserve"> </v>
      </c>
      <c r="G1243" s="56"/>
      <c r="H1243" s="56"/>
      <c r="I1243" s="56"/>
      <c r="J1243" s="57"/>
      <c r="K1243" s="57"/>
    </row>
    <row r="1244" spans="1:11" x14ac:dyDescent="0.2">
      <c r="A1244"/>
      <c r="B1244"/>
      <c r="C1244"/>
      <c r="D1244"/>
      <c r="E1244" s="40"/>
      <c r="F1244" s="56" t="str">
        <f t="shared" si="77"/>
        <v xml:space="preserve"> </v>
      </c>
      <c r="G1244" s="56"/>
      <c r="H1244" s="56"/>
      <c r="I1244" s="56"/>
      <c r="J1244" s="57"/>
      <c r="K1244" s="57"/>
    </row>
    <row r="1245" spans="1:11" x14ac:dyDescent="0.2">
      <c r="A1245"/>
      <c r="B1245"/>
      <c r="C1245"/>
      <c r="D1245"/>
      <c r="E1245" s="40"/>
      <c r="F1245" s="56" t="str">
        <f t="shared" si="77"/>
        <v xml:space="preserve"> </v>
      </c>
      <c r="G1245" s="56"/>
      <c r="H1245" s="56"/>
      <c r="I1245" s="56"/>
      <c r="J1245" s="57"/>
      <c r="K1245" s="57"/>
    </row>
    <row r="1246" spans="1:11" x14ac:dyDescent="0.2">
      <c r="A1246"/>
      <c r="B1246"/>
      <c r="C1246"/>
      <c r="D1246"/>
      <c r="E1246" s="40"/>
      <c r="F1246" s="56" t="str">
        <f t="shared" si="77"/>
        <v xml:space="preserve"> </v>
      </c>
      <c r="G1246" s="56"/>
      <c r="H1246" s="56"/>
      <c r="I1246" s="56"/>
      <c r="J1246" s="57"/>
      <c r="K1246" s="57"/>
    </row>
    <row r="1247" spans="1:11" x14ac:dyDescent="0.2">
      <c r="A1247"/>
      <c r="B1247"/>
      <c r="C1247"/>
      <c r="D1247"/>
      <c r="E1247" s="40"/>
      <c r="F1247" s="56" t="str">
        <f t="shared" si="77"/>
        <v xml:space="preserve"> </v>
      </c>
      <c r="G1247" s="56"/>
      <c r="H1247" s="56"/>
      <c r="I1247" s="56"/>
      <c r="J1247" s="57"/>
      <c r="K1247" s="57"/>
    </row>
    <row r="1248" spans="1:11" x14ac:dyDescent="0.2">
      <c r="A1248"/>
      <c r="B1248"/>
      <c r="C1248"/>
      <c r="D1248"/>
      <c r="E1248" s="40"/>
      <c r="F1248" s="56" t="str">
        <f t="shared" si="77"/>
        <v xml:space="preserve"> </v>
      </c>
      <c r="G1248" s="56"/>
      <c r="H1248" s="56"/>
      <c r="I1248" s="56"/>
      <c r="J1248" s="57"/>
      <c r="K1248" s="57"/>
    </row>
    <row r="1249" spans="1:11" x14ac:dyDescent="0.2">
      <c r="A1249"/>
      <c r="B1249"/>
      <c r="C1249"/>
      <c r="D1249"/>
      <c r="E1249" s="40"/>
      <c r="F1249" s="56" t="str">
        <f t="shared" si="77"/>
        <v xml:space="preserve"> </v>
      </c>
      <c r="G1249" s="56"/>
      <c r="H1249" s="56"/>
      <c r="I1249" s="56"/>
      <c r="J1249" s="57"/>
      <c r="K1249" s="57"/>
    </row>
    <row r="1250" spans="1:11" x14ac:dyDescent="0.2">
      <c r="A1250"/>
      <c r="B1250"/>
      <c r="C1250"/>
      <c r="D1250"/>
      <c r="E1250" s="40"/>
      <c r="F1250" s="56" t="str">
        <f t="shared" si="77"/>
        <v xml:space="preserve"> </v>
      </c>
      <c r="G1250" s="56"/>
      <c r="H1250" s="56"/>
      <c r="I1250" s="56"/>
      <c r="J1250" s="57"/>
      <c r="K1250" s="57"/>
    </row>
    <row r="1251" spans="1:11" x14ac:dyDescent="0.2">
      <c r="A1251"/>
      <c r="B1251"/>
      <c r="C1251"/>
      <c r="D1251"/>
      <c r="E1251" s="40"/>
      <c r="F1251" s="56" t="str">
        <f t="shared" si="77"/>
        <v xml:space="preserve"> </v>
      </c>
      <c r="G1251" s="56"/>
      <c r="H1251" s="56"/>
      <c r="I1251" s="56"/>
      <c r="J1251" s="57"/>
      <c r="K1251" s="57"/>
    </row>
    <row r="1252" spans="1:11" x14ac:dyDescent="0.2">
      <c r="A1252"/>
      <c r="B1252"/>
      <c r="C1252"/>
      <c r="D1252"/>
      <c r="E1252" s="40"/>
      <c r="F1252" s="56" t="str">
        <f t="shared" si="77"/>
        <v xml:space="preserve"> </v>
      </c>
      <c r="G1252" s="56"/>
      <c r="H1252" s="56"/>
      <c r="I1252" s="56"/>
      <c r="J1252" s="57"/>
      <c r="K1252" s="57"/>
    </row>
    <row r="1253" spans="1:11" x14ac:dyDescent="0.2">
      <c r="A1253"/>
      <c r="B1253"/>
      <c r="C1253"/>
      <c r="D1253"/>
      <c r="E1253" s="40"/>
      <c r="F1253" s="56" t="str">
        <f t="shared" si="77"/>
        <v xml:space="preserve"> </v>
      </c>
      <c r="G1253" s="56"/>
      <c r="H1253" s="56"/>
      <c r="I1253" s="56"/>
      <c r="J1253" s="57"/>
      <c r="K1253" s="57"/>
    </row>
    <row r="1254" spans="1:11" x14ac:dyDescent="0.2">
      <c r="A1254"/>
      <c r="B1254"/>
      <c r="C1254"/>
      <c r="D1254"/>
      <c r="E1254" s="40"/>
      <c r="F1254" s="56" t="str">
        <f t="shared" si="77"/>
        <v xml:space="preserve"> </v>
      </c>
      <c r="G1254" s="56"/>
      <c r="H1254" s="56"/>
      <c r="I1254" s="56"/>
      <c r="J1254" s="57"/>
      <c r="K1254" s="57"/>
    </row>
    <row r="1255" spans="1:11" x14ac:dyDescent="0.2">
      <c r="A1255"/>
      <c r="B1255"/>
      <c r="C1255"/>
      <c r="D1255"/>
      <c r="E1255" s="40"/>
      <c r="F1255" s="56" t="str">
        <f t="shared" si="77"/>
        <v xml:space="preserve"> </v>
      </c>
      <c r="G1255" s="56"/>
      <c r="H1255" s="56"/>
      <c r="I1255" s="56"/>
      <c r="J1255" s="57"/>
      <c r="K1255" s="57"/>
    </row>
    <row r="1256" spans="1:11" x14ac:dyDescent="0.2">
      <c r="A1256"/>
      <c r="B1256"/>
      <c r="C1256"/>
      <c r="D1256"/>
      <c r="E1256" s="40"/>
      <c r="F1256" s="56" t="str">
        <f t="shared" si="77"/>
        <v xml:space="preserve"> </v>
      </c>
      <c r="G1256" s="56"/>
      <c r="H1256" s="56"/>
      <c r="I1256" s="56"/>
      <c r="J1256" s="57"/>
      <c r="K1256" s="57"/>
    </row>
    <row r="1257" spans="1:11" x14ac:dyDescent="0.2">
      <c r="A1257"/>
      <c r="B1257"/>
      <c r="C1257"/>
      <c r="D1257"/>
      <c r="E1257" s="40"/>
      <c r="F1257" s="56" t="str">
        <f t="shared" si="77"/>
        <v xml:space="preserve"> </v>
      </c>
      <c r="G1257" s="56"/>
      <c r="H1257" s="56"/>
      <c r="I1257" s="56"/>
      <c r="J1257" s="57"/>
      <c r="K1257" s="57"/>
    </row>
    <row r="1258" spans="1:11" x14ac:dyDescent="0.2">
      <c r="A1258"/>
      <c r="B1258"/>
      <c r="C1258"/>
      <c r="D1258"/>
      <c r="E1258" s="40"/>
      <c r="F1258" s="56" t="str">
        <f t="shared" si="77"/>
        <v xml:space="preserve"> </v>
      </c>
      <c r="G1258" s="56"/>
      <c r="H1258" s="56"/>
      <c r="I1258" s="56"/>
      <c r="J1258" s="57"/>
      <c r="K1258" s="57"/>
    </row>
    <row r="1259" spans="1:11" x14ac:dyDescent="0.2">
      <c r="A1259"/>
      <c r="B1259"/>
      <c r="C1259"/>
      <c r="D1259"/>
      <c r="E1259" s="40"/>
      <c r="F1259" s="56" t="str">
        <f t="shared" si="77"/>
        <v xml:space="preserve"> </v>
      </c>
      <c r="G1259" s="56"/>
      <c r="H1259" s="56"/>
      <c r="I1259" s="56"/>
      <c r="J1259" s="57"/>
      <c r="K1259" s="57"/>
    </row>
    <row r="1260" spans="1:11" x14ac:dyDescent="0.2">
      <c r="A1260"/>
      <c r="B1260"/>
      <c r="C1260"/>
      <c r="D1260"/>
      <c r="E1260" s="40"/>
      <c r="F1260" s="56" t="str">
        <f t="shared" si="77"/>
        <v xml:space="preserve"> </v>
      </c>
      <c r="G1260" s="56"/>
      <c r="H1260" s="56"/>
      <c r="I1260" s="56"/>
      <c r="J1260" s="57"/>
      <c r="K1260" s="57"/>
    </row>
    <row r="1261" spans="1:11" x14ac:dyDescent="0.2">
      <c r="A1261"/>
      <c r="B1261"/>
      <c r="C1261"/>
      <c r="D1261"/>
      <c r="E1261" s="40"/>
      <c r="F1261" s="56" t="str">
        <f t="shared" si="77"/>
        <v xml:space="preserve"> </v>
      </c>
      <c r="G1261" s="56"/>
      <c r="H1261" s="56"/>
      <c r="I1261" s="56"/>
      <c r="J1261" s="57"/>
      <c r="K1261" s="57"/>
    </row>
    <row r="1262" spans="1:11" x14ac:dyDescent="0.2">
      <c r="A1262"/>
      <c r="B1262"/>
      <c r="C1262"/>
      <c r="D1262"/>
      <c r="E1262" s="40"/>
      <c r="F1262" s="56" t="str">
        <f t="shared" si="77"/>
        <v xml:space="preserve"> </v>
      </c>
      <c r="G1262" s="56"/>
      <c r="H1262" s="56"/>
      <c r="I1262" s="56"/>
      <c r="J1262" s="57"/>
      <c r="K1262" s="57"/>
    </row>
    <row r="1263" spans="1:11" x14ac:dyDescent="0.2">
      <c r="A1263"/>
      <c r="B1263"/>
      <c r="C1263"/>
      <c r="D1263"/>
      <c r="E1263" s="40"/>
      <c r="F1263" s="56" t="str">
        <f t="shared" si="77"/>
        <v xml:space="preserve"> </v>
      </c>
      <c r="G1263" s="56"/>
      <c r="H1263" s="56"/>
      <c r="I1263" s="56"/>
      <c r="J1263" s="57"/>
      <c r="K1263" s="57"/>
    </row>
    <row r="1264" spans="1:11" x14ac:dyDescent="0.2">
      <c r="A1264"/>
      <c r="B1264"/>
      <c r="C1264"/>
      <c r="D1264"/>
      <c r="E1264" s="40"/>
      <c r="F1264" s="56" t="str">
        <f t="shared" si="77"/>
        <v xml:space="preserve"> </v>
      </c>
      <c r="G1264" s="56"/>
      <c r="H1264" s="56"/>
      <c r="I1264" s="56"/>
      <c r="J1264" s="57"/>
      <c r="K1264" s="57"/>
    </row>
    <row r="1265" spans="1:11" x14ac:dyDescent="0.2">
      <c r="A1265"/>
      <c r="B1265"/>
      <c r="C1265"/>
      <c r="D1265"/>
      <c r="E1265" s="40"/>
      <c r="F1265" s="56" t="str">
        <f t="shared" ref="F1265:F1328" si="78">A1265&amp;" "&amp;B1265</f>
        <v xml:space="preserve"> </v>
      </c>
      <c r="G1265" s="56"/>
      <c r="H1265" s="56"/>
      <c r="I1265" s="56"/>
      <c r="J1265" s="57"/>
      <c r="K1265" s="57"/>
    </row>
    <row r="1266" spans="1:11" x14ac:dyDescent="0.2">
      <c r="A1266"/>
      <c r="B1266"/>
      <c r="C1266"/>
      <c r="D1266"/>
      <c r="E1266" s="40"/>
      <c r="F1266" s="56" t="str">
        <f t="shared" si="78"/>
        <v xml:space="preserve"> </v>
      </c>
      <c r="G1266" s="56"/>
      <c r="H1266" s="56"/>
      <c r="I1266" s="56"/>
      <c r="J1266" s="57"/>
      <c r="K1266" s="57"/>
    </row>
    <row r="1267" spans="1:11" x14ac:dyDescent="0.2">
      <c r="A1267"/>
      <c r="B1267"/>
      <c r="C1267"/>
      <c r="D1267"/>
      <c r="E1267" s="40"/>
      <c r="F1267" s="56" t="str">
        <f t="shared" si="78"/>
        <v xml:space="preserve"> </v>
      </c>
      <c r="G1267" s="56"/>
      <c r="H1267" s="56"/>
      <c r="I1267" s="56"/>
      <c r="J1267" s="57"/>
      <c r="K1267" s="57"/>
    </row>
    <row r="1268" spans="1:11" x14ac:dyDescent="0.2">
      <c r="A1268"/>
      <c r="B1268"/>
      <c r="C1268"/>
      <c r="D1268"/>
      <c r="E1268" s="40"/>
      <c r="F1268" s="56" t="str">
        <f t="shared" si="78"/>
        <v xml:space="preserve"> </v>
      </c>
      <c r="G1268" s="56"/>
      <c r="H1268" s="56"/>
      <c r="I1268" s="56"/>
      <c r="J1268" s="57"/>
      <c r="K1268" s="57"/>
    </row>
    <row r="1269" spans="1:11" x14ac:dyDescent="0.2">
      <c r="A1269"/>
      <c r="B1269"/>
      <c r="C1269"/>
      <c r="D1269"/>
      <c r="E1269" s="40"/>
      <c r="F1269" s="56" t="str">
        <f t="shared" si="78"/>
        <v xml:space="preserve"> </v>
      </c>
      <c r="G1269" s="56"/>
      <c r="H1269" s="56"/>
      <c r="I1269" s="56"/>
      <c r="J1269" s="57"/>
      <c r="K1269" s="57"/>
    </row>
    <row r="1270" spans="1:11" x14ac:dyDescent="0.2">
      <c r="A1270"/>
      <c r="B1270"/>
      <c r="C1270"/>
      <c r="D1270"/>
      <c r="E1270" s="40"/>
      <c r="F1270" s="56" t="str">
        <f t="shared" si="78"/>
        <v xml:space="preserve"> </v>
      </c>
      <c r="G1270" s="56"/>
      <c r="H1270" s="56"/>
      <c r="I1270" s="56"/>
      <c r="J1270" s="57"/>
      <c r="K1270" s="57"/>
    </row>
    <row r="1271" spans="1:11" x14ac:dyDescent="0.2">
      <c r="A1271"/>
      <c r="B1271"/>
      <c r="C1271"/>
      <c r="D1271"/>
      <c r="E1271" s="40"/>
      <c r="F1271" s="56" t="str">
        <f t="shared" si="78"/>
        <v xml:space="preserve"> </v>
      </c>
      <c r="G1271" s="56"/>
      <c r="H1271" s="56"/>
      <c r="I1271" s="56"/>
      <c r="J1271" s="57"/>
      <c r="K1271" s="57"/>
    </row>
    <row r="1272" spans="1:11" x14ac:dyDescent="0.2">
      <c r="A1272"/>
      <c r="B1272"/>
      <c r="C1272"/>
      <c r="D1272"/>
      <c r="E1272" s="40"/>
      <c r="F1272" s="56" t="str">
        <f t="shared" si="78"/>
        <v xml:space="preserve"> </v>
      </c>
      <c r="G1272" s="56"/>
      <c r="H1272" s="56"/>
      <c r="I1272" s="56"/>
      <c r="J1272" s="57"/>
      <c r="K1272" s="57"/>
    </row>
    <row r="1273" spans="1:11" x14ac:dyDescent="0.2">
      <c r="A1273"/>
      <c r="B1273"/>
      <c r="C1273"/>
      <c r="D1273"/>
      <c r="E1273" s="40"/>
      <c r="F1273" s="56" t="str">
        <f t="shared" si="78"/>
        <v xml:space="preserve"> </v>
      </c>
      <c r="G1273" s="56"/>
      <c r="H1273" s="56"/>
      <c r="I1273" s="56"/>
      <c r="J1273" s="57"/>
      <c r="K1273" s="57"/>
    </row>
    <row r="1274" spans="1:11" x14ac:dyDescent="0.2">
      <c r="A1274"/>
      <c r="B1274"/>
      <c r="C1274"/>
      <c r="D1274"/>
      <c r="E1274" s="40"/>
      <c r="F1274" s="56" t="str">
        <f t="shared" si="78"/>
        <v xml:space="preserve"> </v>
      </c>
      <c r="G1274" s="56"/>
      <c r="H1274" s="56"/>
      <c r="I1274" s="56"/>
      <c r="J1274" s="57"/>
      <c r="K1274" s="57"/>
    </row>
    <row r="1275" spans="1:11" x14ac:dyDescent="0.2">
      <c r="A1275"/>
      <c r="B1275"/>
      <c r="C1275"/>
      <c r="D1275"/>
      <c r="E1275" s="40"/>
      <c r="F1275" s="56" t="str">
        <f t="shared" si="78"/>
        <v xml:space="preserve"> </v>
      </c>
      <c r="G1275" s="56"/>
      <c r="H1275" s="56"/>
      <c r="I1275" s="56"/>
      <c r="J1275" s="57"/>
      <c r="K1275" s="57"/>
    </row>
    <row r="1276" spans="1:11" x14ac:dyDescent="0.2">
      <c r="A1276"/>
      <c r="B1276"/>
      <c r="C1276"/>
      <c r="D1276"/>
      <c r="E1276" s="40"/>
      <c r="F1276" s="56" t="str">
        <f t="shared" si="78"/>
        <v xml:space="preserve"> </v>
      </c>
      <c r="G1276" s="56"/>
      <c r="H1276" s="56"/>
      <c r="I1276" s="56"/>
      <c r="J1276" s="57"/>
      <c r="K1276" s="57"/>
    </row>
    <row r="1277" spans="1:11" x14ac:dyDescent="0.2">
      <c r="A1277"/>
      <c r="B1277"/>
      <c r="C1277"/>
      <c r="D1277"/>
      <c r="E1277" s="40"/>
      <c r="F1277" s="56" t="str">
        <f t="shared" si="78"/>
        <v xml:space="preserve"> </v>
      </c>
      <c r="G1277" s="56"/>
      <c r="H1277" s="56"/>
      <c r="I1277" s="56"/>
      <c r="J1277" s="57"/>
      <c r="K1277" s="57"/>
    </row>
    <row r="1278" spans="1:11" x14ac:dyDescent="0.2">
      <c r="A1278"/>
      <c r="B1278"/>
      <c r="C1278"/>
      <c r="D1278"/>
      <c r="E1278" s="40"/>
      <c r="F1278" s="56" t="str">
        <f t="shared" si="78"/>
        <v xml:space="preserve"> </v>
      </c>
      <c r="G1278" s="56"/>
      <c r="H1278" s="56"/>
      <c r="I1278" s="56"/>
      <c r="J1278" s="57"/>
      <c r="K1278" s="57"/>
    </row>
    <row r="1279" spans="1:11" x14ac:dyDescent="0.2">
      <c r="A1279"/>
      <c r="B1279"/>
      <c r="C1279"/>
      <c r="D1279"/>
      <c r="E1279" s="40"/>
      <c r="F1279" s="56" t="str">
        <f t="shared" si="78"/>
        <v xml:space="preserve"> </v>
      </c>
      <c r="G1279" s="56"/>
      <c r="H1279" s="56"/>
      <c r="I1279" s="56"/>
      <c r="J1279" s="57"/>
      <c r="K1279" s="57"/>
    </row>
    <row r="1280" spans="1:11" x14ac:dyDescent="0.2">
      <c r="A1280"/>
      <c r="B1280"/>
      <c r="C1280"/>
      <c r="D1280"/>
      <c r="E1280" s="40"/>
      <c r="F1280" s="56" t="str">
        <f t="shared" si="78"/>
        <v xml:space="preserve"> </v>
      </c>
      <c r="G1280" s="56"/>
      <c r="H1280" s="56"/>
      <c r="I1280" s="56"/>
      <c r="J1280" s="57"/>
      <c r="K1280" s="57"/>
    </row>
    <row r="1281" spans="1:11" x14ac:dyDescent="0.2">
      <c r="A1281"/>
      <c r="B1281"/>
      <c r="C1281"/>
      <c r="D1281"/>
      <c r="E1281" s="40"/>
      <c r="F1281" s="56" t="str">
        <f t="shared" si="78"/>
        <v xml:space="preserve"> </v>
      </c>
      <c r="G1281" s="56"/>
      <c r="H1281" s="56"/>
      <c r="I1281" s="56"/>
      <c r="J1281" s="57"/>
      <c r="K1281" s="57"/>
    </row>
    <row r="1282" spans="1:11" x14ac:dyDescent="0.2">
      <c r="A1282"/>
      <c r="B1282"/>
      <c r="C1282"/>
      <c r="D1282"/>
      <c r="E1282" s="40"/>
      <c r="F1282" s="56" t="str">
        <f t="shared" si="78"/>
        <v xml:space="preserve"> </v>
      </c>
      <c r="G1282" s="56"/>
      <c r="H1282" s="56"/>
      <c r="I1282" s="56"/>
      <c r="J1282" s="57"/>
      <c r="K1282" s="57"/>
    </row>
    <row r="1283" spans="1:11" x14ac:dyDescent="0.2">
      <c r="A1283"/>
      <c r="B1283"/>
      <c r="C1283"/>
      <c r="D1283"/>
      <c r="E1283" s="40"/>
      <c r="F1283" s="56" t="str">
        <f t="shared" si="78"/>
        <v xml:space="preserve"> </v>
      </c>
      <c r="G1283" s="56"/>
      <c r="H1283" s="56"/>
      <c r="I1283" s="56"/>
      <c r="J1283" s="57"/>
      <c r="K1283" s="57"/>
    </row>
    <row r="1284" spans="1:11" x14ac:dyDescent="0.2">
      <c r="A1284"/>
      <c r="B1284"/>
      <c r="C1284"/>
      <c r="D1284"/>
      <c r="E1284" s="40"/>
      <c r="F1284" s="56" t="str">
        <f t="shared" si="78"/>
        <v xml:space="preserve"> </v>
      </c>
      <c r="G1284" s="56"/>
      <c r="H1284" s="56"/>
      <c r="I1284" s="56"/>
      <c r="J1284" s="57"/>
      <c r="K1284" s="57"/>
    </row>
    <row r="1285" spans="1:11" x14ac:dyDescent="0.2">
      <c r="A1285"/>
      <c r="B1285"/>
      <c r="C1285"/>
      <c r="D1285"/>
      <c r="E1285" s="40"/>
      <c r="F1285" s="56" t="str">
        <f t="shared" si="78"/>
        <v xml:space="preserve"> </v>
      </c>
      <c r="G1285" s="56"/>
      <c r="H1285" s="56"/>
      <c r="I1285" s="56"/>
      <c r="J1285" s="57"/>
      <c r="K1285" s="57"/>
    </row>
    <row r="1286" spans="1:11" x14ac:dyDescent="0.2">
      <c r="A1286"/>
      <c r="B1286"/>
      <c r="C1286"/>
      <c r="D1286"/>
      <c r="E1286" s="40"/>
      <c r="F1286" s="56" t="str">
        <f t="shared" si="78"/>
        <v xml:space="preserve"> </v>
      </c>
      <c r="G1286" s="56"/>
      <c r="H1286" s="56"/>
      <c r="I1286" s="56"/>
      <c r="J1286" s="57"/>
      <c r="K1286" s="57"/>
    </row>
    <row r="1287" spans="1:11" x14ac:dyDescent="0.2">
      <c r="A1287"/>
      <c r="B1287"/>
      <c r="C1287"/>
      <c r="D1287"/>
      <c r="E1287" s="40"/>
      <c r="F1287" s="56" t="str">
        <f t="shared" si="78"/>
        <v xml:space="preserve"> </v>
      </c>
      <c r="G1287" s="56"/>
      <c r="H1287" s="56"/>
      <c r="I1287" s="56"/>
      <c r="J1287" s="57"/>
      <c r="K1287" s="57"/>
    </row>
    <row r="1288" spans="1:11" x14ac:dyDescent="0.2">
      <c r="A1288"/>
      <c r="B1288"/>
      <c r="C1288"/>
      <c r="D1288"/>
      <c r="E1288" s="40"/>
      <c r="F1288" s="56" t="str">
        <f t="shared" si="78"/>
        <v xml:space="preserve"> </v>
      </c>
      <c r="G1288" s="56"/>
      <c r="H1288" s="56"/>
      <c r="I1288" s="56"/>
      <c r="J1288" s="57"/>
      <c r="K1288" s="57"/>
    </row>
    <row r="1289" spans="1:11" x14ac:dyDescent="0.2">
      <c r="A1289"/>
      <c r="B1289"/>
      <c r="C1289"/>
      <c r="D1289"/>
      <c r="E1289" s="40"/>
      <c r="F1289" s="56" t="str">
        <f t="shared" si="78"/>
        <v xml:space="preserve"> </v>
      </c>
      <c r="G1289" s="56"/>
      <c r="H1289" s="56"/>
      <c r="I1289" s="56"/>
      <c r="J1289" s="57"/>
      <c r="K1289" s="57"/>
    </row>
    <row r="1290" spans="1:11" x14ac:dyDescent="0.2">
      <c r="A1290"/>
      <c r="B1290"/>
      <c r="C1290"/>
      <c r="D1290"/>
      <c r="E1290" s="40"/>
      <c r="F1290" s="56" t="str">
        <f t="shared" si="78"/>
        <v xml:space="preserve"> </v>
      </c>
      <c r="G1290" s="56"/>
      <c r="H1290" s="56"/>
      <c r="I1290" s="56"/>
      <c r="J1290" s="57"/>
      <c r="K1290" s="57"/>
    </row>
    <row r="1291" spans="1:11" x14ac:dyDescent="0.2">
      <c r="A1291"/>
      <c r="B1291"/>
      <c r="C1291"/>
      <c r="D1291"/>
      <c r="E1291" s="40"/>
      <c r="F1291" s="56" t="str">
        <f t="shared" si="78"/>
        <v xml:space="preserve"> </v>
      </c>
      <c r="G1291" s="56"/>
      <c r="H1291" s="56"/>
      <c r="I1291" s="56"/>
      <c r="J1291" s="57"/>
      <c r="K1291" s="57"/>
    </row>
    <row r="1292" spans="1:11" x14ac:dyDescent="0.2">
      <c r="A1292"/>
      <c r="B1292"/>
      <c r="C1292"/>
      <c r="D1292"/>
      <c r="E1292" s="40"/>
      <c r="F1292" s="56" t="str">
        <f t="shared" si="78"/>
        <v xml:space="preserve"> </v>
      </c>
      <c r="G1292" s="56"/>
      <c r="H1292" s="56"/>
      <c r="I1292" s="56"/>
      <c r="J1292" s="57"/>
      <c r="K1292" s="57"/>
    </row>
    <row r="1293" spans="1:11" x14ac:dyDescent="0.2">
      <c r="A1293"/>
      <c r="B1293"/>
      <c r="C1293"/>
      <c r="D1293"/>
      <c r="E1293" s="40"/>
      <c r="F1293" s="56" t="str">
        <f t="shared" si="78"/>
        <v xml:space="preserve"> </v>
      </c>
      <c r="G1293" s="56"/>
      <c r="H1293" s="56"/>
      <c r="I1293" s="56"/>
      <c r="J1293" s="57"/>
      <c r="K1293" s="57"/>
    </row>
    <row r="1294" spans="1:11" x14ac:dyDescent="0.2">
      <c r="A1294"/>
      <c r="B1294"/>
      <c r="C1294"/>
      <c r="D1294"/>
      <c r="E1294" s="40"/>
      <c r="F1294" s="56" t="str">
        <f t="shared" si="78"/>
        <v xml:space="preserve"> </v>
      </c>
      <c r="G1294" s="56"/>
      <c r="H1294" s="56"/>
      <c r="I1294" s="56"/>
      <c r="J1294" s="57"/>
      <c r="K1294" s="57"/>
    </row>
    <row r="1295" spans="1:11" x14ac:dyDescent="0.2">
      <c r="A1295"/>
      <c r="B1295"/>
      <c r="C1295"/>
      <c r="D1295"/>
      <c r="E1295" s="40"/>
      <c r="F1295" s="56" t="str">
        <f t="shared" si="78"/>
        <v xml:space="preserve"> </v>
      </c>
      <c r="G1295" s="56"/>
      <c r="H1295" s="56"/>
      <c r="I1295" s="56"/>
      <c r="J1295" s="57"/>
      <c r="K1295" s="57"/>
    </row>
    <row r="1296" spans="1:11" x14ac:dyDescent="0.2">
      <c r="A1296"/>
      <c r="B1296"/>
      <c r="C1296"/>
      <c r="D1296"/>
      <c r="E1296" s="40"/>
      <c r="F1296" s="56" t="str">
        <f t="shared" si="78"/>
        <v xml:space="preserve"> </v>
      </c>
      <c r="G1296" s="56"/>
      <c r="H1296" s="56"/>
      <c r="I1296" s="56"/>
      <c r="J1296" s="57"/>
      <c r="K1296" s="57"/>
    </row>
    <row r="1297" spans="1:11" x14ac:dyDescent="0.2">
      <c r="A1297"/>
      <c r="B1297"/>
      <c r="C1297"/>
      <c r="D1297"/>
      <c r="E1297" s="40"/>
      <c r="F1297" s="56" t="str">
        <f t="shared" si="78"/>
        <v xml:space="preserve"> </v>
      </c>
      <c r="G1297" s="56"/>
      <c r="H1297" s="56"/>
      <c r="I1297" s="56"/>
      <c r="J1297" s="57"/>
      <c r="K1297" s="57"/>
    </row>
    <row r="1298" spans="1:11" x14ac:dyDescent="0.2">
      <c r="A1298"/>
      <c r="B1298"/>
      <c r="C1298"/>
      <c r="D1298"/>
      <c r="E1298" s="40"/>
      <c r="F1298" s="56" t="str">
        <f t="shared" si="78"/>
        <v xml:space="preserve"> </v>
      </c>
      <c r="G1298" s="56"/>
      <c r="H1298" s="56"/>
      <c r="I1298" s="56"/>
      <c r="J1298" s="57"/>
      <c r="K1298" s="57"/>
    </row>
    <row r="1299" spans="1:11" x14ac:dyDescent="0.2">
      <c r="A1299"/>
      <c r="B1299"/>
      <c r="C1299"/>
      <c r="D1299"/>
      <c r="E1299" s="40"/>
      <c r="F1299" s="56" t="str">
        <f t="shared" si="78"/>
        <v xml:space="preserve"> </v>
      </c>
      <c r="G1299" s="56"/>
      <c r="H1299" s="56"/>
      <c r="I1299" s="56"/>
      <c r="J1299" s="57"/>
      <c r="K1299" s="57"/>
    </row>
    <row r="1300" spans="1:11" x14ac:dyDescent="0.2">
      <c r="A1300"/>
      <c r="B1300"/>
      <c r="C1300"/>
      <c r="D1300"/>
      <c r="E1300" s="40"/>
      <c r="F1300" s="56" t="str">
        <f t="shared" si="78"/>
        <v xml:space="preserve"> </v>
      </c>
      <c r="G1300" s="56"/>
      <c r="H1300" s="56"/>
      <c r="I1300" s="56"/>
      <c r="J1300" s="57"/>
      <c r="K1300" s="57"/>
    </row>
    <row r="1301" spans="1:11" x14ac:dyDescent="0.2">
      <c r="A1301"/>
      <c r="B1301"/>
      <c r="C1301"/>
      <c r="D1301"/>
      <c r="E1301" s="40"/>
      <c r="F1301" s="56" t="str">
        <f t="shared" si="78"/>
        <v xml:space="preserve"> </v>
      </c>
      <c r="G1301" s="56"/>
      <c r="H1301" s="56"/>
      <c r="I1301" s="56"/>
      <c r="J1301" s="57"/>
      <c r="K1301" s="57"/>
    </row>
    <row r="1302" spans="1:11" x14ac:dyDescent="0.2">
      <c r="A1302"/>
      <c r="B1302"/>
      <c r="C1302"/>
      <c r="D1302"/>
      <c r="E1302" s="40"/>
      <c r="F1302" s="56" t="str">
        <f t="shared" si="78"/>
        <v xml:space="preserve"> </v>
      </c>
      <c r="G1302" s="56"/>
      <c r="H1302" s="56"/>
      <c r="I1302" s="56"/>
      <c r="J1302" s="57"/>
      <c r="K1302" s="57"/>
    </row>
    <row r="1303" spans="1:11" x14ac:dyDescent="0.2">
      <c r="A1303"/>
      <c r="B1303"/>
      <c r="C1303"/>
      <c r="D1303"/>
      <c r="E1303" s="40"/>
      <c r="F1303" s="56" t="str">
        <f t="shared" si="78"/>
        <v xml:space="preserve"> </v>
      </c>
      <c r="G1303" s="56"/>
      <c r="H1303" s="56"/>
      <c r="I1303" s="56"/>
      <c r="J1303" s="57"/>
      <c r="K1303" s="57"/>
    </row>
    <row r="1304" spans="1:11" x14ac:dyDescent="0.2">
      <c r="A1304"/>
      <c r="B1304"/>
      <c r="C1304"/>
      <c r="D1304"/>
      <c r="E1304" s="40"/>
      <c r="F1304" s="56" t="str">
        <f t="shared" si="78"/>
        <v xml:space="preserve"> </v>
      </c>
      <c r="G1304" s="56"/>
      <c r="H1304" s="56"/>
      <c r="I1304" s="56"/>
      <c r="J1304" s="57"/>
      <c r="K1304" s="57"/>
    </row>
    <row r="1305" spans="1:11" x14ac:dyDescent="0.2">
      <c r="A1305"/>
      <c r="B1305"/>
      <c r="C1305"/>
      <c r="D1305"/>
      <c r="E1305" s="40"/>
      <c r="F1305" s="56" t="str">
        <f t="shared" si="78"/>
        <v xml:space="preserve"> </v>
      </c>
      <c r="G1305" s="56"/>
      <c r="H1305" s="56"/>
      <c r="I1305" s="56"/>
      <c r="J1305" s="57"/>
      <c r="K1305" s="57"/>
    </row>
    <row r="1306" spans="1:11" x14ac:dyDescent="0.2">
      <c r="A1306"/>
      <c r="B1306"/>
      <c r="C1306"/>
      <c r="D1306"/>
      <c r="E1306" s="40"/>
      <c r="F1306" s="56" t="str">
        <f t="shared" si="78"/>
        <v xml:space="preserve"> </v>
      </c>
      <c r="G1306" s="56"/>
      <c r="H1306" s="56"/>
      <c r="I1306" s="56"/>
      <c r="J1306" s="57"/>
      <c r="K1306" s="57"/>
    </row>
    <row r="1307" spans="1:11" x14ac:dyDescent="0.2">
      <c r="A1307"/>
      <c r="B1307"/>
      <c r="C1307"/>
      <c r="D1307"/>
      <c r="E1307" s="40"/>
      <c r="F1307" s="56" t="str">
        <f t="shared" si="78"/>
        <v xml:space="preserve"> </v>
      </c>
      <c r="G1307" s="56"/>
      <c r="H1307" s="56"/>
      <c r="I1307" s="56"/>
      <c r="J1307" s="57"/>
      <c r="K1307" s="57"/>
    </row>
    <row r="1308" spans="1:11" x14ac:dyDescent="0.2">
      <c r="A1308"/>
      <c r="B1308"/>
      <c r="C1308"/>
      <c r="D1308"/>
      <c r="E1308" s="40"/>
      <c r="F1308" s="56" t="str">
        <f t="shared" si="78"/>
        <v xml:space="preserve"> </v>
      </c>
      <c r="G1308" s="56"/>
      <c r="H1308" s="56"/>
      <c r="I1308" s="56"/>
      <c r="J1308" s="57"/>
      <c r="K1308" s="57"/>
    </row>
    <row r="1309" spans="1:11" x14ac:dyDescent="0.2">
      <c r="A1309"/>
      <c r="B1309"/>
      <c r="C1309"/>
      <c r="D1309"/>
      <c r="E1309" s="40"/>
      <c r="F1309" s="56" t="str">
        <f t="shared" si="78"/>
        <v xml:space="preserve"> </v>
      </c>
      <c r="G1309" s="56"/>
      <c r="H1309" s="56"/>
      <c r="I1309" s="56"/>
      <c r="J1309" s="57"/>
      <c r="K1309" s="57"/>
    </row>
    <row r="1310" spans="1:11" x14ac:dyDescent="0.2">
      <c r="A1310"/>
      <c r="B1310"/>
      <c r="C1310"/>
      <c r="D1310"/>
      <c r="E1310" s="40"/>
      <c r="F1310" s="56" t="str">
        <f t="shared" si="78"/>
        <v xml:space="preserve"> </v>
      </c>
      <c r="G1310" s="56"/>
      <c r="H1310" s="56"/>
      <c r="I1310" s="56"/>
      <c r="J1310" s="57"/>
      <c r="K1310" s="57"/>
    </row>
    <row r="1311" spans="1:11" x14ac:dyDescent="0.2">
      <c r="A1311"/>
      <c r="B1311"/>
      <c r="C1311"/>
      <c r="D1311"/>
      <c r="E1311" s="40"/>
      <c r="F1311" s="56" t="str">
        <f t="shared" si="78"/>
        <v xml:space="preserve"> </v>
      </c>
      <c r="G1311" s="56"/>
      <c r="H1311" s="56"/>
      <c r="I1311" s="56"/>
      <c r="J1311" s="57"/>
      <c r="K1311" s="57"/>
    </row>
    <row r="1312" spans="1:11" x14ac:dyDescent="0.2">
      <c r="A1312"/>
      <c r="B1312"/>
      <c r="C1312"/>
      <c r="D1312"/>
      <c r="E1312" s="40"/>
      <c r="F1312" s="56" t="str">
        <f t="shared" si="78"/>
        <v xml:space="preserve"> </v>
      </c>
      <c r="G1312" s="56"/>
      <c r="H1312" s="56"/>
      <c r="I1312" s="56"/>
      <c r="J1312" s="57"/>
      <c r="K1312" s="57"/>
    </row>
    <row r="1313" spans="1:11" x14ac:dyDescent="0.2">
      <c r="A1313"/>
      <c r="B1313"/>
      <c r="C1313"/>
      <c r="D1313"/>
      <c r="E1313" s="40"/>
      <c r="F1313" s="56" t="str">
        <f t="shared" si="78"/>
        <v xml:space="preserve"> </v>
      </c>
      <c r="G1313" s="56"/>
      <c r="H1313" s="56"/>
      <c r="I1313" s="56"/>
      <c r="J1313" s="57"/>
      <c r="K1313" s="57"/>
    </row>
    <row r="1314" spans="1:11" x14ac:dyDescent="0.2">
      <c r="A1314"/>
      <c r="B1314"/>
      <c r="C1314"/>
      <c r="D1314"/>
      <c r="E1314" s="40"/>
      <c r="F1314" s="56" t="str">
        <f t="shared" si="78"/>
        <v xml:space="preserve"> </v>
      </c>
      <c r="G1314" s="56"/>
      <c r="H1314" s="56"/>
      <c r="I1314" s="56"/>
      <c r="J1314" s="57"/>
      <c r="K1314" s="57"/>
    </row>
    <row r="1315" spans="1:11" x14ac:dyDescent="0.2">
      <c r="A1315"/>
      <c r="B1315"/>
      <c r="C1315"/>
      <c r="D1315"/>
      <c r="E1315" s="40"/>
      <c r="F1315" s="56" t="str">
        <f t="shared" si="78"/>
        <v xml:space="preserve"> </v>
      </c>
      <c r="G1315" s="56"/>
      <c r="H1315" s="56"/>
      <c r="I1315" s="56"/>
      <c r="J1315" s="57"/>
      <c r="K1315" s="57"/>
    </row>
    <row r="1316" spans="1:11" x14ac:dyDescent="0.2">
      <c r="A1316"/>
      <c r="B1316"/>
      <c r="C1316"/>
      <c r="D1316"/>
      <c r="E1316" s="40"/>
      <c r="F1316" s="56" t="str">
        <f t="shared" si="78"/>
        <v xml:space="preserve"> </v>
      </c>
      <c r="G1316" s="56"/>
      <c r="H1316" s="56"/>
      <c r="I1316" s="56"/>
      <c r="J1316" s="57"/>
      <c r="K1316" s="57"/>
    </row>
    <row r="1317" spans="1:11" x14ac:dyDescent="0.2">
      <c r="A1317"/>
      <c r="B1317"/>
      <c r="C1317"/>
      <c r="D1317"/>
      <c r="E1317" s="40"/>
      <c r="F1317" s="56" t="str">
        <f t="shared" si="78"/>
        <v xml:space="preserve"> </v>
      </c>
      <c r="G1317" s="56"/>
      <c r="H1317" s="56"/>
      <c r="I1317" s="56"/>
      <c r="J1317" s="57"/>
      <c r="K1317" s="57"/>
    </row>
    <row r="1318" spans="1:11" x14ac:dyDescent="0.2">
      <c r="A1318"/>
      <c r="B1318"/>
      <c r="C1318"/>
      <c r="D1318"/>
      <c r="E1318" s="40"/>
      <c r="F1318" s="56" t="str">
        <f t="shared" si="78"/>
        <v xml:space="preserve"> </v>
      </c>
      <c r="G1318" s="56"/>
      <c r="H1318" s="56"/>
      <c r="I1318" s="56"/>
      <c r="J1318" s="57"/>
      <c r="K1318" s="57"/>
    </row>
    <row r="1319" spans="1:11" x14ac:dyDescent="0.2">
      <c r="A1319"/>
      <c r="B1319"/>
      <c r="C1319"/>
      <c r="D1319"/>
      <c r="E1319" s="40"/>
      <c r="F1319" s="56" t="str">
        <f t="shared" si="78"/>
        <v xml:space="preserve"> </v>
      </c>
      <c r="G1319" s="56"/>
      <c r="H1319" s="56"/>
      <c r="I1319" s="56"/>
      <c r="J1319" s="57"/>
      <c r="K1319" s="57"/>
    </row>
    <row r="1320" spans="1:11" x14ac:dyDescent="0.2">
      <c r="A1320"/>
      <c r="B1320"/>
      <c r="C1320"/>
      <c r="D1320"/>
      <c r="E1320" s="40"/>
      <c r="F1320" s="56" t="str">
        <f t="shared" si="78"/>
        <v xml:space="preserve"> </v>
      </c>
      <c r="G1320" s="56"/>
      <c r="H1320" s="56"/>
      <c r="I1320" s="56"/>
      <c r="J1320" s="57"/>
      <c r="K1320" s="57"/>
    </row>
    <row r="1321" spans="1:11" x14ac:dyDescent="0.2">
      <c r="A1321"/>
      <c r="B1321"/>
      <c r="C1321"/>
      <c r="D1321"/>
      <c r="E1321" s="40"/>
      <c r="F1321" s="56" t="str">
        <f t="shared" si="78"/>
        <v xml:space="preserve"> </v>
      </c>
      <c r="G1321" s="56"/>
      <c r="H1321" s="56"/>
      <c r="I1321" s="56"/>
      <c r="J1321" s="57"/>
      <c r="K1321" s="57"/>
    </row>
    <row r="1322" spans="1:11" x14ac:dyDescent="0.2">
      <c r="A1322"/>
      <c r="B1322"/>
      <c r="C1322"/>
      <c r="D1322"/>
      <c r="E1322" s="40"/>
      <c r="F1322" s="56" t="str">
        <f t="shared" si="78"/>
        <v xml:space="preserve"> </v>
      </c>
      <c r="G1322" s="56"/>
      <c r="H1322" s="56"/>
      <c r="I1322" s="56"/>
      <c r="J1322" s="57"/>
      <c r="K1322" s="57"/>
    </row>
    <row r="1323" spans="1:11" x14ac:dyDescent="0.2">
      <c r="A1323"/>
      <c r="B1323"/>
      <c r="C1323"/>
      <c r="D1323"/>
      <c r="E1323" s="40"/>
      <c r="F1323" s="56" t="str">
        <f t="shared" si="78"/>
        <v xml:space="preserve"> </v>
      </c>
      <c r="G1323" s="56"/>
      <c r="H1323" s="56"/>
      <c r="I1323" s="56"/>
      <c r="J1323" s="57"/>
      <c r="K1323" s="57"/>
    </row>
    <row r="1324" spans="1:11" x14ac:dyDescent="0.2">
      <c r="A1324"/>
      <c r="B1324"/>
      <c r="C1324"/>
      <c r="D1324"/>
      <c r="E1324" s="40"/>
      <c r="F1324" s="56" t="str">
        <f t="shared" si="78"/>
        <v xml:space="preserve"> </v>
      </c>
      <c r="G1324" s="56"/>
      <c r="H1324" s="56"/>
      <c r="I1324" s="56"/>
      <c r="J1324" s="57"/>
      <c r="K1324" s="57"/>
    </row>
    <row r="1325" spans="1:11" x14ac:dyDescent="0.2">
      <c r="A1325"/>
      <c r="B1325"/>
      <c r="C1325"/>
      <c r="D1325"/>
      <c r="E1325" s="40"/>
      <c r="F1325" s="56" t="str">
        <f t="shared" si="78"/>
        <v xml:space="preserve"> </v>
      </c>
      <c r="G1325" s="56"/>
      <c r="H1325" s="56"/>
      <c r="I1325" s="56"/>
      <c r="J1325" s="57"/>
      <c r="K1325" s="57"/>
    </row>
    <row r="1326" spans="1:11" x14ac:dyDescent="0.2">
      <c r="A1326"/>
      <c r="B1326"/>
      <c r="C1326"/>
      <c r="D1326"/>
      <c r="E1326" s="40"/>
      <c r="F1326" s="56" t="str">
        <f t="shared" si="78"/>
        <v xml:space="preserve"> </v>
      </c>
      <c r="G1326" s="56"/>
      <c r="H1326" s="56"/>
      <c r="I1326" s="56"/>
      <c r="J1326" s="57"/>
      <c r="K1326" s="57"/>
    </row>
    <row r="1327" spans="1:11" x14ac:dyDescent="0.2">
      <c r="A1327"/>
      <c r="B1327"/>
      <c r="C1327"/>
      <c r="D1327"/>
      <c r="E1327" s="40"/>
      <c r="F1327" s="56" t="str">
        <f t="shared" si="78"/>
        <v xml:space="preserve"> </v>
      </c>
      <c r="G1327" s="56"/>
      <c r="H1327" s="56"/>
      <c r="I1327" s="56"/>
      <c r="J1327" s="57"/>
      <c r="K1327" s="57"/>
    </row>
    <row r="1328" spans="1:11" x14ac:dyDescent="0.2">
      <c r="A1328"/>
      <c r="B1328"/>
      <c r="C1328"/>
      <c r="D1328"/>
      <c r="E1328" s="40"/>
      <c r="F1328" s="56" t="str">
        <f t="shared" si="78"/>
        <v xml:space="preserve"> </v>
      </c>
      <c r="G1328" s="56"/>
      <c r="H1328" s="56"/>
      <c r="I1328" s="56"/>
      <c r="J1328" s="57"/>
      <c r="K1328" s="57"/>
    </row>
    <row r="1329" spans="1:11" x14ac:dyDescent="0.2">
      <c r="A1329"/>
      <c r="B1329"/>
      <c r="C1329"/>
      <c r="D1329"/>
      <c r="E1329" s="40"/>
      <c r="F1329" s="56" t="str">
        <f t="shared" ref="F1329:F1359" si="79">A1329&amp;" "&amp;B1329</f>
        <v xml:space="preserve"> </v>
      </c>
      <c r="G1329" s="56"/>
      <c r="H1329" s="56"/>
      <c r="I1329" s="56"/>
      <c r="J1329" s="57"/>
      <c r="K1329" s="57"/>
    </row>
    <row r="1330" spans="1:11" x14ac:dyDescent="0.2">
      <c r="A1330"/>
      <c r="B1330"/>
      <c r="C1330"/>
      <c r="D1330"/>
      <c r="E1330" s="40"/>
      <c r="F1330" s="56" t="str">
        <f t="shared" si="79"/>
        <v xml:space="preserve"> </v>
      </c>
      <c r="G1330" s="56"/>
      <c r="H1330" s="56"/>
      <c r="I1330" s="56"/>
      <c r="J1330" s="57"/>
      <c r="K1330" s="57"/>
    </row>
    <row r="1331" spans="1:11" x14ac:dyDescent="0.2">
      <c r="A1331"/>
      <c r="B1331"/>
      <c r="C1331"/>
      <c r="D1331"/>
      <c r="E1331" s="40"/>
      <c r="F1331" s="56" t="str">
        <f t="shared" si="79"/>
        <v xml:space="preserve"> </v>
      </c>
      <c r="G1331" s="56"/>
      <c r="H1331" s="56"/>
      <c r="I1331" s="56"/>
      <c r="J1331" s="57"/>
      <c r="K1331" s="57"/>
    </row>
    <row r="1332" spans="1:11" x14ac:dyDescent="0.2">
      <c r="A1332"/>
      <c r="B1332"/>
      <c r="C1332"/>
      <c r="D1332"/>
      <c r="E1332" s="40"/>
      <c r="F1332" s="56" t="str">
        <f t="shared" si="79"/>
        <v xml:space="preserve"> </v>
      </c>
      <c r="G1332" s="56"/>
      <c r="H1332" s="56"/>
      <c r="I1332" s="56"/>
      <c r="J1332" s="57"/>
      <c r="K1332" s="57"/>
    </row>
    <row r="1333" spans="1:11" x14ac:dyDescent="0.2">
      <c r="A1333"/>
      <c r="B1333"/>
      <c r="C1333"/>
      <c r="D1333"/>
      <c r="E1333" s="40"/>
      <c r="F1333" s="56" t="str">
        <f t="shared" si="79"/>
        <v xml:space="preserve"> </v>
      </c>
      <c r="G1333" s="56"/>
      <c r="H1333" s="56"/>
      <c r="I1333" s="56"/>
      <c r="J1333" s="57"/>
      <c r="K1333" s="57"/>
    </row>
    <row r="1334" spans="1:11" x14ac:dyDescent="0.2">
      <c r="A1334"/>
      <c r="B1334"/>
      <c r="C1334"/>
      <c r="D1334"/>
      <c r="E1334" s="40"/>
      <c r="F1334" s="56" t="str">
        <f t="shared" si="79"/>
        <v xml:space="preserve"> </v>
      </c>
      <c r="G1334" s="56"/>
      <c r="H1334" s="56"/>
      <c r="I1334" s="56"/>
      <c r="J1334" s="57"/>
      <c r="K1334" s="57"/>
    </row>
    <row r="1335" spans="1:11" x14ac:dyDescent="0.2">
      <c r="A1335"/>
      <c r="B1335"/>
      <c r="C1335"/>
      <c r="D1335"/>
      <c r="E1335" s="40"/>
      <c r="F1335" s="56" t="str">
        <f t="shared" si="79"/>
        <v xml:space="preserve"> </v>
      </c>
      <c r="G1335" s="56"/>
      <c r="H1335" s="56"/>
      <c r="I1335" s="56"/>
      <c r="J1335" s="57"/>
      <c r="K1335" s="57"/>
    </row>
    <row r="1336" spans="1:11" x14ac:dyDescent="0.2">
      <c r="A1336"/>
      <c r="B1336"/>
      <c r="C1336"/>
      <c r="D1336"/>
      <c r="E1336" s="40"/>
      <c r="F1336" s="56" t="str">
        <f t="shared" si="79"/>
        <v xml:space="preserve"> </v>
      </c>
      <c r="G1336" s="56"/>
      <c r="H1336" s="56"/>
      <c r="I1336" s="56"/>
      <c r="J1336" s="57"/>
      <c r="K1336" s="57"/>
    </row>
    <row r="1337" spans="1:11" x14ac:dyDescent="0.2">
      <c r="A1337"/>
      <c r="B1337"/>
      <c r="C1337"/>
      <c r="D1337"/>
      <c r="E1337" s="40"/>
      <c r="F1337" s="56" t="str">
        <f t="shared" si="79"/>
        <v xml:space="preserve"> </v>
      </c>
      <c r="G1337" s="56"/>
      <c r="H1337" s="56"/>
      <c r="I1337" s="56"/>
      <c r="J1337" s="57"/>
      <c r="K1337" s="57"/>
    </row>
    <row r="1338" spans="1:11" x14ac:dyDescent="0.2">
      <c r="A1338"/>
      <c r="B1338"/>
      <c r="C1338"/>
      <c r="D1338"/>
      <c r="E1338" s="40"/>
      <c r="F1338" s="56" t="str">
        <f t="shared" si="79"/>
        <v xml:space="preserve"> </v>
      </c>
      <c r="G1338" s="56"/>
      <c r="H1338" s="56"/>
      <c r="I1338" s="56"/>
      <c r="J1338" s="57"/>
      <c r="K1338" s="57"/>
    </row>
    <row r="1339" spans="1:11" x14ac:dyDescent="0.2">
      <c r="A1339"/>
      <c r="B1339"/>
      <c r="C1339"/>
      <c r="D1339"/>
      <c r="E1339" s="40"/>
      <c r="F1339" s="56" t="str">
        <f t="shared" si="79"/>
        <v xml:space="preserve"> </v>
      </c>
      <c r="G1339" s="56"/>
      <c r="H1339" s="56"/>
      <c r="I1339" s="56"/>
      <c r="J1339" s="57"/>
      <c r="K1339" s="57"/>
    </row>
    <row r="1340" spans="1:11" x14ac:dyDescent="0.2">
      <c r="A1340"/>
      <c r="B1340"/>
      <c r="C1340"/>
      <c r="D1340"/>
      <c r="E1340" s="40"/>
      <c r="F1340" s="56" t="str">
        <f t="shared" si="79"/>
        <v xml:space="preserve"> </v>
      </c>
      <c r="G1340" s="56"/>
      <c r="H1340" s="56"/>
      <c r="I1340" s="56"/>
      <c r="J1340" s="57"/>
      <c r="K1340" s="57"/>
    </row>
    <row r="1341" spans="1:11" x14ac:dyDescent="0.2">
      <c r="A1341"/>
      <c r="B1341"/>
      <c r="C1341"/>
      <c r="D1341"/>
      <c r="E1341" s="40"/>
      <c r="F1341" s="56" t="str">
        <f t="shared" si="79"/>
        <v xml:space="preserve"> </v>
      </c>
      <c r="G1341" s="56"/>
      <c r="H1341" s="56"/>
      <c r="I1341" s="56"/>
      <c r="J1341" s="57"/>
      <c r="K1341" s="57"/>
    </row>
    <row r="1342" spans="1:11" x14ac:dyDescent="0.2">
      <c r="A1342"/>
      <c r="B1342"/>
      <c r="C1342"/>
      <c r="D1342"/>
      <c r="E1342" s="40"/>
      <c r="F1342" s="56" t="str">
        <f t="shared" si="79"/>
        <v xml:space="preserve"> </v>
      </c>
      <c r="G1342" s="56"/>
      <c r="H1342" s="56"/>
      <c r="I1342" s="56"/>
      <c r="J1342" s="57"/>
      <c r="K1342" s="57"/>
    </row>
    <row r="1343" spans="1:11" x14ac:dyDescent="0.2">
      <c r="A1343"/>
      <c r="B1343"/>
      <c r="C1343"/>
      <c r="D1343"/>
      <c r="E1343" s="40"/>
      <c r="F1343" s="56" t="str">
        <f t="shared" si="79"/>
        <v xml:space="preserve"> </v>
      </c>
      <c r="G1343" s="56"/>
      <c r="H1343" s="56"/>
      <c r="I1343" s="56"/>
      <c r="J1343" s="57"/>
      <c r="K1343" s="57"/>
    </row>
    <row r="1344" spans="1:11" x14ac:dyDescent="0.2">
      <c r="A1344"/>
      <c r="B1344"/>
      <c r="C1344"/>
      <c r="D1344"/>
      <c r="E1344" s="40"/>
      <c r="F1344" s="56" t="str">
        <f t="shared" si="79"/>
        <v xml:space="preserve"> </v>
      </c>
      <c r="G1344" s="56"/>
      <c r="H1344" s="56"/>
      <c r="I1344" s="56"/>
      <c r="J1344" s="57"/>
      <c r="K1344" s="57"/>
    </row>
    <row r="1345" spans="1:11" x14ac:dyDescent="0.2">
      <c r="A1345"/>
      <c r="B1345"/>
      <c r="C1345"/>
      <c r="D1345"/>
      <c r="E1345" s="40"/>
      <c r="F1345" s="56" t="str">
        <f t="shared" si="79"/>
        <v xml:space="preserve"> </v>
      </c>
      <c r="G1345" s="56"/>
      <c r="H1345" s="56"/>
      <c r="I1345" s="56"/>
      <c r="J1345" s="57"/>
      <c r="K1345" s="57"/>
    </row>
    <row r="1346" spans="1:11" x14ac:dyDescent="0.2">
      <c r="A1346"/>
      <c r="B1346"/>
      <c r="C1346"/>
      <c r="D1346"/>
      <c r="E1346" s="40"/>
      <c r="F1346" s="56" t="str">
        <f t="shared" si="79"/>
        <v xml:space="preserve"> </v>
      </c>
      <c r="G1346" s="56"/>
      <c r="H1346" s="56"/>
      <c r="I1346" s="56"/>
      <c r="J1346" s="57"/>
      <c r="K1346" s="57"/>
    </row>
    <row r="1347" spans="1:11" x14ac:dyDescent="0.2">
      <c r="A1347"/>
      <c r="B1347"/>
      <c r="C1347"/>
      <c r="D1347"/>
      <c r="E1347" s="40"/>
      <c r="F1347" s="56" t="str">
        <f t="shared" si="79"/>
        <v xml:space="preserve"> </v>
      </c>
      <c r="G1347" s="56"/>
      <c r="H1347" s="56"/>
      <c r="I1347" s="56"/>
      <c r="J1347" s="57"/>
      <c r="K1347" s="57"/>
    </row>
    <row r="1348" spans="1:11" x14ac:dyDescent="0.2">
      <c r="A1348"/>
      <c r="B1348"/>
      <c r="C1348"/>
      <c r="D1348"/>
      <c r="E1348" s="40"/>
      <c r="F1348" s="56" t="str">
        <f t="shared" si="79"/>
        <v xml:space="preserve"> </v>
      </c>
      <c r="G1348" s="56"/>
      <c r="H1348" s="56"/>
      <c r="I1348" s="56"/>
      <c r="J1348" s="57"/>
      <c r="K1348" s="57"/>
    </row>
    <row r="1349" spans="1:11" x14ac:dyDescent="0.2">
      <c r="A1349"/>
      <c r="B1349"/>
      <c r="C1349"/>
      <c r="D1349"/>
      <c r="E1349" s="40"/>
      <c r="F1349" s="56" t="str">
        <f t="shared" si="79"/>
        <v xml:space="preserve"> </v>
      </c>
      <c r="G1349" s="56"/>
      <c r="H1349" s="56"/>
      <c r="I1349" s="56"/>
      <c r="J1349" s="57"/>
      <c r="K1349" s="57"/>
    </row>
    <row r="1350" spans="1:11" x14ac:dyDescent="0.2">
      <c r="A1350"/>
      <c r="B1350"/>
      <c r="C1350"/>
      <c r="D1350"/>
      <c r="E1350" s="40"/>
      <c r="F1350" s="56" t="str">
        <f t="shared" si="79"/>
        <v xml:space="preserve"> </v>
      </c>
      <c r="G1350" s="56"/>
      <c r="H1350" s="56"/>
      <c r="I1350" s="56"/>
      <c r="J1350" s="57"/>
      <c r="K1350" s="57"/>
    </row>
    <row r="1351" spans="1:11" x14ac:dyDescent="0.2">
      <c r="A1351"/>
      <c r="B1351"/>
      <c r="C1351"/>
      <c r="D1351"/>
      <c r="E1351" s="40"/>
      <c r="F1351" s="56" t="str">
        <f t="shared" si="79"/>
        <v xml:space="preserve"> </v>
      </c>
      <c r="G1351" s="56"/>
      <c r="H1351" s="56"/>
      <c r="I1351" s="56"/>
      <c r="J1351" s="57"/>
      <c r="K1351" s="57"/>
    </row>
    <row r="1352" spans="1:11" x14ac:dyDescent="0.2">
      <c r="A1352"/>
      <c r="B1352"/>
      <c r="C1352"/>
      <c r="D1352"/>
      <c r="E1352" s="40"/>
      <c r="F1352" s="56" t="str">
        <f t="shared" si="79"/>
        <v xml:space="preserve"> </v>
      </c>
      <c r="G1352" s="56"/>
      <c r="H1352" s="56"/>
      <c r="I1352" s="56"/>
      <c r="J1352" s="57"/>
      <c r="K1352" s="57"/>
    </row>
    <row r="1353" spans="1:11" x14ac:dyDescent="0.2">
      <c r="A1353"/>
      <c r="B1353"/>
      <c r="C1353"/>
      <c r="D1353"/>
      <c r="E1353" s="40"/>
      <c r="F1353" s="56" t="str">
        <f t="shared" si="79"/>
        <v xml:space="preserve"> </v>
      </c>
      <c r="G1353" s="56"/>
      <c r="H1353" s="56"/>
      <c r="I1353" s="56"/>
      <c r="J1353" s="57"/>
      <c r="K1353" s="57"/>
    </row>
    <row r="1354" spans="1:11" x14ac:dyDescent="0.2">
      <c r="A1354"/>
      <c r="B1354"/>
      <c r="C1354"/>
      <c r="D1354"/>
      <c r="E1354" s="40"/>
      <c r="F1354" s="56" t="str">
        <f t="shared" si="79"/>
        <v xml:space="preserve"> </v>
      </c>
      <c r="G1354" s="56"/>
      <c r="H1354" s="56"/>
      <c r="I1354" s="56"/>
      <c r="J1354" s="57"/>
      <c r="K1354" s="57"/>
    </row>
    <row r="1355" spans="1:11" x14ac:dyDescent="0.2">
      <c r="A1355"/>
      <c r="B1355"/>
      <c r="C1355"/>
      <c r="D1355"/>
      <c r="E1355" s="40"/>
      <c r="F1355" s="56" t="str">
        <f t="shared" si="79"/>
        <v xml:space="preserve"> </v>
      </c>
      <c r="G1355" s="56"/>
      <c r="H1355" s="56"/>
      <c r="I1355" s="56"/>
      <c r="J1355" s="57"/>
      <c r="K1355" s="57"/>
    </row>
    <row r="1356" spans="1:11" x14ac:dyDescent="0.2">
      <c r="A1356"/>
      <c r="B1356"/>
      <c r="C1356"/>
      <c r="D1356"/>
      <c r="E1356" s="40"/>
      <c r="F1356" s="56" t="str">
        <f t="shared" si="79"/>
        <v xml:space="preserve"> </v>
      </c>
      <c r="G1356" s="56"/>
      <c r="H1356" s="56"/>
      <c r="I1356" s="56"/>
      <c r="J1356" s="57"/>
      <c r="K1356" s="57"/>
    </row>
    <row r="1357" spans="1:11" x14ac:dyDescent="0.2">
      <c r="A1357"/>
      <c r="B1357"/>
      <c r="C1357"/>
      <c r="D1357"/>
      <c r="E1357" s="40"/>
      <c r="F1357" s="56" t="str">
        <f t="shared" si="79"/>
        <v xml:space="preserve"> </v>
      </c>
      <c r="G1357" s="56"/>
      <c r="H1357" s="56"/>
      <c r="I1357" s="56"/>
      <c r="J1357" s="57"/>
      <c r="K1357" s="57"/>
    </row>
    <row r="1358" spans="1:11" x14ac:dyDescent="0.2">
      <c r="A1358"/>
      <c r="B1358"/>
      <c r="C1358"/>
      <c r="D1358"/>
      <c r="E1358" s="40"/>
      <c r="F1358" s="56" t="str">
        <f t="shared" si="79"/>
        <v xml:space="preserve"> </v>
      </c>
      <c r="G1358" s="56"/>
      <c r="H1358" s="56"/>
      <c r="I1358" s="56"/>
      <c r="J1358" s="57"/>
      <c r="K1358" s="57"/>
    </row>
    <row r="1359" spans="1:11" x14ac:dyDescent="0.2">
      <c r="A1359"/>
      <c r="B1359"/>
      <c r="C1359"/>
      <c r="D1359"/>
      <c r="E1359" s="40"/>
      <c r="F1359" s="56" t="str">
        <f t="shared" si="79"/>
        <v xml:space="preserve"> </v>
      </c>
      <c r="G1359" s="56"/>
      <c r="H1359" s="56"/>
      <c r="I1359" s="56"/>
      <c r="J1359" s="57"/>
      <c r="K1359" s="57"/>
    </row>
    <row r="1360" spans="1:11" x14ac:dyDescent="0.2">
      <c r="A1360" s="40"/>
      <c r="B1360" s="40"/>
      <c r="C1360" s="40"/>
      <c r="D1360" s="54"/>
      <c r="E1360" s="40"/>
      <c r="F1360" s="40"/>
      <c r="G1360" s="40"/>
      <c r="H1360" s="40"/>
      <c r="I1360" s="40"/>
      <c r="J1360" s="40"/>
      <c r="K1360" s="40"/>
    </row>
    <row r="1361" spans="4:4" x14ac:dyDescent="0.2">
      <c r="D1361" s="54"/>
    </row>
    <row r="1362" spans="4:4" x14ac:dyDescent="0.2">
      <c r="D1362" s="54"/>
    </row>
    <row r="1363" spans="4:4" x14ac:dyDescent="0.2">
      <c r="D1363" s="54"/>
    </row>
    <row r="1364" spans="4:4" x14ac:dyDescent="0.2">
      <c r="D1364" s="54"/>
    </row>
    <row r="1365" spans="4:4" x14ac:dyDescent="0.2">
      <c r="D1365" s="54"/>
    </row>
    <row r="1366" spans="4:4" x14ac:dyDescent="0.2">
      <c r="D1366" s="54"/>
    </row>
    <row r="1367" spans="4:4" x14ac:dyDescent="0.2">
      <c r="D1367" s="54"/>
    </row>
    <row r="1368" spans="4:4" x14ac:dyDescent="0.2">
      <c r="D1368" s="54"/>
    </row>
    <row r="1369" spans="4:4" x14ac:dyDescent="0.2">
      <c r="D1369" s="54"/>
    </row>
    <row r="1370" spans="4:4" x14ac:dyDescent="0.2">
      <c r="D1370" s="54"/>
    </row>
    <row r="1371" spans="4:4" x14ac:dyDescent="0.2">
      <c r="D1371" s="54"/>
    </row>
    <row r="1372" spans="4:4" x14ac:dyDescent="0.2">
      <c r="D1372" s="54"/>
    </row>
    <row r="1373" spans="4:4" x14ac:dyDescent="0.2">
      <c r="D1373" s="54"/>
    </row>
    <row r="1374" spans="4:4" x14ac:dyDescent="0.2">
      <c r="D1374" s="54"/>
    </row>
    <row r="1375" spans="4:4" x14ac:dyDescent="0.2">
      <c r="D1375" s="54"/>
    </row>
    <row r="1376" spans="4:4" x14ac:dyDescent="0.2">
      <c r="D1376" s="54"/>
    </row>
    <row r="1377" spans="4:4" x14ac:dyDescent="0.2">
      <c r="D1377" s="54"/>
    </row>
    <row r="1378" spans="4:4" x14ac:dyDescent="0.2">
      <c r="D1378" s="54"/>
    </row>
    <row r="1379" spans="4:4" x14ac:dyDescent="0.2">
      <c r="D1379" s="54"/>
    </row>
    <row r="1380" spans="4:4" x14ac:dyDescent="0.2">
      <c r="D1380" s="54"/>
    </row>
    <row r="1381" spans="4:4" x14ac:dyDescent="0.2">
      <c r="D1381" s="54"/>
    </row>
    <row r="1382" spans="4:4" x14ac:dyDescent="0.2">
      <c r="D1382" s="54"/>
    </row>
    <row r="1383" spans="4:4" x14ac:dyDescent="0.2">
      <c r="D1383" s="54"/>
    </row>
    <row r="1384" spans="4:4" x14ac:dyDescent="0.2">
      <c r="D1384" s="54"/>
    </row>
    <row r="1385" spans="4:4" x14ac:dyDescent="0.2">
      <c r="D1385" s="54"/>
    </row>
    <row r="1386" spans="4:4" x14ac:dyDescent="0.2">
      <c r="D1386" s="54"/>
    </row>
    <row r="1387" spans="4:4" x14ac:dyDescent="0.2">
      <c r="D1387" s="54"/>
    </row>
    <row r="1388" spans="4:4" x14ac:dyDescent="0.2">
      <c r="D1388" s="54"/>
    </row>
    <row r="1389" spans="4:4" x14ac:dyDescent="0.2">
      <c r="D1389" s="54"/>
    </row>
    <row r="1390" spans="4:4" x14ac:dyDescent="0.2">
      <c r="D1390" s="54"/>
    </row>
    <row r="1391" spans="4:4" x14ac:dyDescent="0.2">
      <c r="D1391" s="54"/>
    </row>
    <row r="1392" spans="4:4" x14ac:dyDescent="0.2">
      <c r="D1392" s="54"/>
    </row>
    <row r="1393" spans="4:4" x14ac:dyDescent="0.2">
      <c r="D1393" s="54"/>
    </row>
    <row r="1394" spans="4:4" x14ac:dyDescent="0.2">
      <c r="D1394" s="54"/>
    </row>
    <row r="1395" spans="4:4" x14ac:dyDescent="0.2">
      <c r="D1395" s="54"/>
    </row>
    <row r="1396" spans="4:4" x14ac:dyDescent="0.2">
      <c r="D1396" s="54"/>
    </row>
    <row r="1397" spans="4:4" x14ac:dyDescent="0.2">
      <c r="D1397" s="54"/>
    </row>
    <row r="1398" spans="4:4" x14ac:dyDescent="0.2">
      <c r="D1398" s="54"/>
    </row>
    <row r="1399" spans="4:4" x14ac:dyDescent="0.2">
      <c r="D1399" s="54"/>
    </row>
    <row r="1400" spans="4:4" x14ac:dyDescent="0.2">
      <c r="D1400" s="54"/>
    </row>
    <row r="1401" spans="4:4" x14ac:dyDescent="0.2">
      <c r="D1401" s="54"/>
    </row>
    <row r="1402" spans="4:4" x14ac:dyDescent="0.2">
      <c r="D1402" s="54"/>
    </row>
    <row r="1403" spans="4:4" x14ac:dyDescent="0.2">
      <c r="D1403" s="54"/>
    </row>
    <row r="1404" spans="4:4" x14ac:dyDescent="0.2">
      <c r="D1404" s="54"/>
    </row>
    <row r="1405" spans="4:4" x14ac:dyDescent="0.2">
      <c r="D1405" s="54"/>
    </row>
    <row r="1406" spans="4:4" x14ac:dyDescent="0.2">
      <c r="D1406" s="54"/>
    </row>
    <row r="1407" spans="4:4" x14ac:dyDescent="0.2">
      <c r="D1407" s="54"/>
    </row>
    <row r="1408" spans="4:4" x14ac:dyDescent="0.2">
      <c r="D1408" s="54"/>
    </row>
    <row r="1409" spans="4:4" x14ac:dyDescent="0.2">
      <c r="D1409" s="54"/>
    </row>
    <row r="1410" spans="4:4" x14ac:dyDescent="0.2">
      <c r="D1410" s="54"/>
    </row>
    <row r="1411" spans="4:4" x14ac:dyDescent="0.2">
      <c r="D1411" s="54"/>
    </row>
    <row r="1412" spans="4:4" x14ac:dyDescent="0.2">
      <c r="D1412" s="54"/>
    </row>
    <row r="1413" spans="4:4" x14ac:dyDescent="0.2">
      <c r="D1413" s="54"/>
    </row>
    <row r="1414" spans="4:4" x14ac:dyDescent="0.2">
      <c r="D1414" s="54"/>
    </row>
    <row r="1415" spans="4:4" x14ac:dyDescent="0.2">
      <c r="D1415" s="54"/>
    </row>
    <row r="1416" spans="4:4" x14ac:dyDescent="0.2">
      <c r="D1416" s="54"/>
    </row>
    <row r="1417" spans="4:4" x14ac:dyDescent="0.2">
      <c r="D1417" s="54"/>
    </row>
    <row r="1418" spans="4:4" x14ac:dyDescent="0.2">
      <c r="D1418" s="54"/>
    </row>
    <row r="1419" spans="4:4" x14ac:dyDescent="0.2">
      <c r="D1419" s="54"/>
    </row>
    <row r="1420" spans="4:4" x14ac:dyDescent="0.2">
      <c r="D1420" s="54"/>
    </row>
    <row r="1421" spans="4:4" x14ac:dyDescent="0.2">
      <c r="D1421" s="54"/>
    </row>
    <row r="1422" spans="4:4" x14ac:dyDescent="0.2">
      <c r="D1422" s="54"/>
    </row>
    <row r="1423" spans="4:4" x14ac:dyDescent="0.2">
      <c r="D1423" s="54"/>
    </row>
    <row r="1424" spans="4:4" x14ac:dyDescent="0.2">
      <c r="D1424" s="54"/>
    </row>
    <row r="1425" spans="4:4" x14ac:dyDescent="0.2">
      <c r="D1425" s="54"/>
    </row>
    <row r="1426" spans="4:4" x14ac:dyDescent="0.2">
      <c r="D1426" s="54"/>
    </row>
    <row r="1427" spans="4:4" x14ac:dyDescent="0.2">
      <c r="D1427" s="54"/>
    </row>
    <row r="1428" spans="4:4" x14ac:dyDescent="0.2">
      <c r="D1428" s="54"/>
    </row>
    <row r="1429" spans="4:4" x14ac:dyDescent="0.2">
      <c r="D1429" s="54"/>
    </row>
    <row r="1430" spans="4:4" x14ac:dyDescent="0.2">
      <c r="D1430" s="54"/>
    </row>
    <row r="1431" spans="4:4" x14ac:dyDescent="0.2">
      <c r="D1431" s="54"/>
    </row>
    <row r="1432" spans="4:4" x14ac:dyDescent="0.2">
      <c r="D1432" s="54"/>
    </row>
    <row r="1433" spans="4:4" x14ac:dyDescent="0.2">
      <c r="D1433" s="54"/>
    </row>
    <row r="1434" spans="4:4" x14ac:dyDescent="0.2">
      <c r="D1434" s="54"/>
    </row>
    <row r="1435" spans="4:4" x14ac:dyDescent="0.2">
      <c r="D1435" s="54"/>
    </row>
    <row r="1436" spans="4:4" x14ac:dyDescent="0.2">
      <c r="D1436" s="54"/>
    </row>
    <row r="1437" spans="4:4" x14ac:dyDescent="0.2">
      <c r="D1437" s="54"/>
    </row>
    <row r="1438" spans="4:4" x14ac:dyDescent="0.2">
      <c r="D1438" s="54"/>
    </row>
    <row r="1439" spans="4:4" x14ac:dyDescent="0.2">
      <c r="D1439" s="54"/>
    </row>
    <row r="1440" spans="4:4" x14ac:dyDescent="0.2">
      <c r="D1440" s="54"/>
    </row>
    <row r="1441" spans="4:4" x14ac:dyDescent="0.2">
      <c r="D1441" s="54"/>
    </row>
    <row r="1442" spans="4:4" x14ac:dyDescent="0.2">
      <c r="D1442" s="54"/>
    </row>
    <row r="1443" spans="4:4" x14ac:dyDescent="0.2">
      <c r="D1443" s="54"/>
    </row>
    <row r="1444" spans="4:4" x14ac:dyDescent="0.2">
      <c r="D1444" s="54"/>
    </row>
    <row r="1445" spans="4:4" x14ac:dyDescent="0.2">
      <c r="D1445" s="54"/>
    </row>
    <row r="1446" spans="4:4" x14ac:dyDescent="0.2">
      <c r="D1446" s="54"/>
    </row>
    <row r="1447" spans="4:4" x14ac:dyDescent="0.2">
      <c r="D1447" s="54"/>
    </row>
    <row r="1448" spans="4:4" x14ac:dyDescent="0.2">
      <c r="D1448" s="54"/>
    </row>
    <row r="1449" spans="4:4" x14ac:dyDescent="0.2">
      <c r="D1449" s="54"/>
    </row>
    <row r="1450" spans="4:4" x14ac:dyDescent="0.2">
      <c r="D1450" s="54"/>
    </row>
    <row r="1451" spans="4:4" x14ac:dyDescent="0.2">
      <c r="D1451" s="54"/>
    </row>
    <row r="1452" spans="4:4" x14ac:dyDescent="0.2">
      <c r="D1452" s="54"/>
    </row>
    <row r="1453" spans="4:4" x14ac:dyDescent="0.2">
      <c r="D1453" s="54"/>
    </row>
    <row r="1454" spans="4:4" x14ac:dyDescent="0.2">
      <c r="D1454" s="54"/>
    </row>
    <row r="1455" spans="4:4" x14ac:dyDescent="0.2">
      <c r="D1455" s="54"/>
    </row>
    <row r="1456" spans="4:4" x14ac:dyDescent="0.2">
      <c r="D1456" s="54"/>
    </row>
    <row r="1457" spans="4:4" x14ac:dyDescent="0.2">
      <c r="D1457" s="54"/>
    </row>
    <row r="1458" spans="4:4" x14ac:dyDescent="0.2">
      <c r="D1458" s="54"/>
    </row>
    <row r="1459" spans="4:4" x14ac:dyDescent="0.2">
      <c r="D1459" s="54"/>
    </row>
    <row r="1460" spans="4:4" x14ac:dyDescent="0.2">
      <c r="D1460" s="54"/>
    </row>
    <row r="1461" spans="4:4" x14ac:dyDescent="0.2">
      <c r="D1461" s="54"/>
    </row>
    <row r="1462" spans="4:4" x14ac:dyDescent="0.2">
      <c r="D1462" s="54"/>
    </row>
    <row r="1463" spans="4:4" x14ac:dyDescent="0.2">
      <c r="D1463" s="54"/>
    </row>
    <row r="1464" spans="4:4" x14ac:dyDescent="0.2">
      <c r="D1464" s="54"/>
    </row>
    <row r="1465" spans="4:4" x14ac:dyDescent="0.2">
      <c r="D1465" s="54"/>
    </row>
    <row r="1466" spans="4:4" x14ac:dyDescent="0.2">
      <c r="D1466" s="54"/>
    </row>
    <row r="1467" spans="4:4" x14ac:dyDescent="0.2">
      <c r="D1467" s="54"/>
    </row>
    <row r="1468" spans="4:4" x14ac:dyDescent="0.2">
      <c r="D1468" s="54"/>
    </row>
    <row r="1469" spans="4:4" x14ac:dyDescent="0.2">
      <c r="D1469" s="54"/>
    </row>
    <row r="1470" spans="4:4" x14ac:dyDescent="0.2">
      <c r="D1470" s="54"/>
    </row>
    <row r="1471" spans="4:4" x14ac:dyDescent="0.2">
      <c r="D1471" s="54"/>
    </row>
    <row r="1472" spans="4:4" x14ac:dyDescent="0.2">
      <c r="D1472" s="54"/>
    </row>
    <row r="1473" spans="4:4" x14ac:dyDescent="0.2">
      <c r="D1473" s="54"/>
    </row>
    <row r="1474" spans="4:4" x14ac:dyDescent="0.2">
      <c r="D1474" s="54"/>
    </row>
    <row r="1475" spans="4:4" x14ac:dyDescent="0.2">
      <c r="D1475" s="54"/>
    </row>
    <row r="1476" spans="4:4" x14ac:dyDescent="0.2">
      <c r="D1476" s="54"/>
    </row>
    <row r="1477" spans="4:4" x14ac:dyDescent="0.2">
      <c r="D1477" s="54"/>
    </row>
    <row r="1478" spans="4:4" x14ac:dyDescent="0.2">
      <c r="D1478" s="54"/>
    </row>
    <row r="1479" spans="4:4" x14ac:dyDescent="0.2">
      <c r="D1479" s="54"/>
    </row>
    <row r="1480" spans="4:4" x14ac:dyDescent="0.2">
      <c r="D1480" s="54"/>
    </row>
    <row r="1481" spans="4:4" x14ac:dyDescent="0.2">
      <c r="D1481" s="54"/>
    </row>
    <row r="1482" spans="4:4" x14ac:dyDescent="0.2">
      <c r="D1482" s="54"/>
    </row>
    <row r="1483" spans="4:4" x14ac:dyDescent="0.2">
      <c r="D1483" s="54"/>
    </row>
    <row r="1484" spans="4:4" x14ac:dyDescent="0.2">
      <c r="D1484" s="54"/>
    </row>
    <row r="1485" spans="4:4" x14ac:dyDescent="0.2">
      <c r="D1485" s="54"/>
    </row>
    <row r="1486" spans="4:4" x14ac:dyDescent="0.2">
      <c r="D1486" s="54"/>
    </row>
    <row r="1487" spans="4:4" x14ac:dyDescent="0.2">
      <c r="D1487" s="54"/>
    </row>
    <row r="1488" spans="4:4" x14ac:dyDescent="0.2">
      <c r="D1488" s="54"/>
    </row>
    <row r="1489" spans="4:4" x14ac:dyDescent="0.2">
      <c r="D1489" s="54"/>
    </row>
    <row r="1490" spans="4:4" x14ac:dyDescent="0.2">
      <c r="D1490" s="54"/>
    </row>
    <row r="1491" spans="4:4" x14ac:dyDescent="0.2">
      <c r="D1491" s="54"/>
    </row>
    <row r="1492" spans="4:4" x14ac:dyDescent="0.2">
      <c r="D1492" s="54"/>
    </row>
    <row r="1493" spans="4:4" x14ac:dyDescent="0.2">
      <c r="D1493" s="54"/>
    </row>
    <row r="1494" spans="4:4" x14ac:dyDescent="0.2">
      <c r="D1494" s="54"/>
    </row>
    <row r="1495" spans="4:4" x14ac:dyDescent="0.2">
      <c r="D1495" s="54"/>
    </row>
    <row r="1496" spans="4:4" x14ac:dyDescent="0.2">
      <c r="D1496" s="54"/>
    </row>
    <row r="1497" spans="4:4" x14ac:dyDescent="0.2">
      <c r="D1497" s="54"/>
    </row>
    <row r="1498" spans="4:4" x14ac:dyDescent="0.2">
      <c r="D1498" s="54"/>
    </row>
    <row r="1499" spans="4:4" x14ac:dyDescent="0.2">
      <c r="D1499" s="54"/>
    </row>
    <row r="1500" spans="4:4" x14ac:dyDescent="0.2">
      <c r="D1500" s="54"/>
    </row>
    <row r="1501" spans="4:4" x14ac:dyDescent="0.2">
      <c r="D1501" s="54"/>
    </row>
    <row r="1502" spans="4:4" x14ac:dyDescent="0.2">
      <c r="D1502" s="54"/>
    </row>
    <row r="1503" spans="4:4" x14ac:dyDescent="0.2">
      <c r="D1503" s="54"/>
    </row>
    <row r="1504" spans="4:4" x14ac:dyDescent="0.2">
      <c r="D1504" s="54"/>
    </row>
    <row r="1505" spans="4:4" x14ac:dyDescent="0.2">
      <c r="D1505" s="54"/>
    </row>
    <row r="1506" spans="4:4" x14ac:dyDescent="0.2">
      <c r="D1506" s="54"/>
    </row>
    <row r="1507" spans="4:4" x14ac:dyDescent="0.2">
      <c r="D1507" s="54"/>
    </row>
    <row r="1508" spans="4:4" x14ac:dyDescent="0.2">
      <c r="D1508" s="54"/>
    </row>
    <row r="1509" spans="4:4" x14ac:dyDescent="0.2">
      <c r="D1509" s="54"/>
    </row>
    <row r="1510" spans="4:4" x14ac:dyDescent="0.2">
      <c r="D1510" s="54"/>
    </row>
    <row r="1511" spans="4:4" x14ac:dyDescent="0.2">
      <c r="D1511" s="54"/>
    </row>
    <row r="1512" spans="4:4" x14ac:dyDescent="0.2">
      <c r="D1512" s="54"/>
    </row>
    <row r="1513" spans="4:4" x14ac:dyDescent="0.2">
      <c r="D1513" s="54"/>
    </row>
    <row r="1514" spans="4:4" x14ac:dyDescent="0.2">
      <c r="D1514" s="54"/>
    </row>
    <row r="1515" spans="4:4" x14ac:dyDescent="0.2">
      <c r="D1515" s="54"/>
    </row>
    <row r="1516" spans="4:4" x14ac:dyDescent="0.2">
      <c r="D1516" s="54"/>
    </row>
    <row r="1517" spans="4:4" x14ac:dyDescent="0.2">
      <c r="D1517" s="54"/>
    </row>
    <row r="1518" spans="4:4" x14ac:dyDescent="0.2">
      <c r="D1518" s="54"/>
    </row>
    <row r="1519" spans="4:4" x14ac:dyDescent="0.2">
      <c r="D1519" s="54"/>
    </row>
    <row r="1520" spans="4:4" x14ac:dyDescent="0.2">
      <c r="D1520" s="54"/>
    </row>
    <row r="1521" spans="4:4" x14ac:dyDescent="0.2">
      <c r="D1521" s="54"/>
    </row>
    <row r="1522" spans="4:4" x14ac:dyDescent="0.2">
      <c r="D1522" s="54"/>
    </row>
    <row r="1523" spans="4:4" x14ac:dyDescent="0.2">
      <c r="D1523" s="54"/>
    </row>
    <row r="1524" spans="4:4" x14ac:dyDescent="0.2">
      <c r="D1524" s="54"/>
    </row>
    <row r="1525" spans="4:4" x14ac:dyDescent="0.2">
      <c r="D1525" s="54"/>
    </row>
    <row r="1526" spans="4:4" x14ac:dyDescent="0.2">
      <c r="D1526" s="54"/>
    </row>
    <row r="1527" spans="4:4" x14ac:dyDescent="0.2">
      <c r="D1527" s="54"/>
    </row>
    <row r="1528" spans="4:4" x14ac:dyDescent="0.2">
      <c r="D1528" s="54"/>
    </row>
    <row r="1529" spans="4:4" x14ac:dyDescent="0.2">
      <c r="D1529" s="54"/>
    </row>
    <row r="1530" spans="4:4" x14ac:dyDescent="0.2">
      <c r="D1530" s="54"/>
    </row>
    <row r="1531" spans="4:4" x14ac:dyDescent="0.2">
      <c r="D1531" s="54"/>
    </row>
    <row r="1532" spans="4:4" x14ac:dyDescent="0.2">
      <c r="D1532" s="54"/>
    </row>
    <row r="1533" spans="4:4" x14ac:dyDescent="0.2">
      <c r="D1533" s="54"/>
    </row>
    <row r="1534" spans="4:4" x14ac:dyDescent="0.2">
      <c r="D1534" s="54"/>
    </row>
    <row r="1535" spans="4:4" x14ac:dyDescent="0.2">
      <c r="D1535" s="54"/>
    </row>
    <row r="1536" spans="4:4" x14ac:dyDescent="0.2">
      <c r="D1536" s="54"/>
    </row>
    <row r="1537" spans="4:4" x14ac:dyDescent="0.2">
      <c r="D1537" s="54"/>
    </row>
    <row r="1538" spans="4:4" x14ac:dyDescent="0.2">
      <c r="D1538" s="54"/>
    </row>
    <row r="1539" spans="4:4" x14ac:dyDescent="0.2">
      <c r="D1539" s="54"/>
    </row>
    <row r="1540" spans="4:4" x14ac:dyDescent="0.2">
      <c r="D1540" s="54"/>
    </row>
    <row r="1541" spans="4:4" x14ac:dyDescent="0.2">
      <c r="D1541" s="54"/>
    </row>
    <row r="1542" spans="4:4" x14ac:dyDescent="0.2">
      <c r="D1542" s="54"/>
    </row>
    <row r="1543" spans="4:4" x14ac:dyDescent="0.2">
      <c r="D1543" s="54"/>
    </row>
    <row r="1544" spans="4:4" x14ac:dyDescent="0.2">
      <c r="D1544" s="54"/>
    </row>
    <row r="1545" spans="4:4" x14ac:dyDescent="0.2">
      <c r="D1545" s="54"/>
    </row>
    <row r="1546" spans="4:4" x14ac:dyDescent="0.2">
      <c r="D1546" s="54"/>
    </row>
    <row r="1547" spans="4:4" x14ac:dyDescent="0.2">
      <c r="D1547" s="54"/>
    </row>
    <row r="1548" spans="4:4" x14ac:dyDescent="0.2">
      <c r="D1548" s="54"/>
    </row>
    <row r="1549" spans="4:4" x14ac:dyDescent="0.2">
      <c r="D1549" s="54"/>
    </row>
    <row r="1550" spans="4:4" x14ac:dyDescent="0.2">
      <c r="D1550" s="54"/>
    </row>
    <row r="1551" spans="4:4" x14ac:dyDescent="0.2">
      <c r="D1551" s="54"/>
    </row>
    <row r="1552" spans="4:4" x14ac:dyDescent="0.2">
      <c r="D1552" s="54"/>
    </row>
    <row r="1553" spans="4:4" x14ac:dyDescent="0.2">
      <c r="D1553" s="54"/>
    </row>
    <row r="1554" spans="4:4" x14ac:dyDescent="0.2">
      <c r="D1554" s="54"/>
    </row>
    <row r="1555" spans="4:4" x14ac:dyDescent="0.2">
      <c r="D1555" s="54"/>
    </row>
    <row r="1556" spans="4:4" x14ac:dyDescent="0.2">
      <c r="D1556" s="54"/>
    </row>
    <row r="1557" spans="4:4" x14ac:dyDescent="0.2">
      <c r="D1557" s="54"/>
    </row>
    <row r="1558" spans="4:4" x14ac:dyDescent="0.2">
      <c r="D1558" s="54"/>
    </row>
    <row r="1559" spans="4:4" x14ac:dyDescent="0.2">
      <c r="D1559" s="54"/>
    </row>
    <row r="1560" spans="4:4" x14ac:dyDescent="0.2">
      <c r="D1560" s="54"/>
    </row>
    <row r="1561" spans="4:4" x14ac:dyDescent="0.2">
      <c r="D1561" s="54"/>
    </row>
    <row r="1562" spans="4:4" x14ac:dyDescent="0.2">
      <c r="D1562" s="54"/>
    </row>
    <row r="1563" spans="4:4" x14ac:dyDescent="0.2">
      <c r="D1563" s="54"/>
    </row>
    <row r="1564" spans="4:4" x14ac:dyDescent="0.2">
      <c r="D1564" s="54"/>
    </row>
    <row r="1565" spans="4:4" x14ac:dyDescent="0.2">
      <c r="D1565" s="54"/>
    </row>
    <row r="1566" spans="4:4" x14ac:dyDescent="0.2">
      <c r="D1566" s="54"/>
    </row>
    <row r="1567" spans="4:4" x14ac:dyDescent="0.2">
      <c r="D1567" s="54"/>
    </row>
    <row r="1568" spans="4:4" x14ac:dyDescent="0.2">
      <c r="D1568" s="54"/>
    </row>
    <row r="1569" spans="4:4" x14ac:dyDescent="0.2">
      <c r="D1569" s="54"/>
    </row>
    <row r="1570" spans="4:4" x14ac:dyDescent="0.2">
      <c r="D1570" s="54"/>
    </row>
    <row r="1571" spans="4:4" x14ac:dyDescent="0.2">
      <c r="D1571" s="54"/>
    </row>
    <row r="1572" spans="4:4" x14ac:dyDescent="0.2">
      <c r="D1572" s="54"/>
    </row>
    <row r="1573" spans="4:4" x14ac:dyDescent="0.2">
      <c r="D1573" s="54"/>
    </row>
    <row r="1574" spans="4:4" x14ac:dyDescent="0.2">
      <c r="D1574" s="54"/>
    </row>
    <row r="1575" spans="4:4" x14ac:dyDescent="0.2">
      <c r="D1575" s="54"/>
    </row>
    <row r="1576" spans="4:4" x14ac:dyDescent="0.2">
      <c r="D1576" s="54"/>
    </row>
    <row r="1577" spans="4:4" x14ac:dyDescent="0.2">
      <c r="D1577" s="54"/>
    </row>
    <row r="1578" spans="4:4" x14ac:dyDescent="0.2">
      <c r="D1578" s="54"/>
    </row>
    <row r="1579" spans="4:4" x14ac:dyDescent="0.2">
      <c r="D1579" s="54"/>
    </row>
    <row r="1580" spans="4:4" x14ac:dyDescent="0.2">
      <c r="D1580" s="54"/>
    </row>
    <row r="1581" spans="4:4" x14ac:dyDescent="0.2">
      <c r="D1581" s="54"/>
    </row>
    <row r="1582" spans="4:4" x14ac:dyDescent="0.2">
      <c r="D1582" s="54"/>
    </row>
    <row r="1583" spans="4:4" x14ac:dyDescent="0.2">
      <c r="D1583" s="54"/>
    </row>
    <row r="1584" spans="4:4" x14ac:dyDescent="0.2">
      <c r="D1584" s="54"/>
    </row>
    <row r="1585" spans="4:4" x14ac:dyDescent="0.2">
      <c r="D1585" s="54"/>
    </row>
    <row r="1586" spans="4:4" x14ac:dyDescent="0.2">
      <c r="D1586" s="54"/>
    </row>
    <row r="1587" spans="4:4" x14ac:dyDescent="0.2">
      <c r="D1587" s="54"/>
    </row>
    <row r="1588" spans="4:4" x14ac:dyDescent="0.2">
      <c r="D1588" s="54"/>
    </row>
    <row r="1589" spans="4:4" x14ac:dyDescent="0.2">
      <c r="D1589" s="54"/>
    </row>
    <row r="1590" spans="4:4" x14ac:dyDescent="0.2">
      <c r="D1590" s="54"/>
    </row>
    <row r="1591" spans="4:4" x14ac:dyDescent="0.2">
      <c r="D1591" s="54"/>
    </row>
    <row r="1592" spans="4:4" x14ac:dyDescent="0.2">
      <c r="D1592" s="54"/>
    </row>
    <row r="1593" spans="4:4" x14ac:dyDescent="0.2">
      <c r="D1593" s="54"/>
    </row>
    <row r="1594" spans="4:4" x14ac:dyDescent="0.2">
      <c r="D1594" s="54"/>
    </row>
    <row r="1595" spans="4:4" x14ac:dyDescent="0.2">
      <c r="D1595" s="54"/>
    </row>
    <row r="1596" spans="4:4" x14ac:dyDescent="0.2">
      <c r="D1596" s="54"/>
    </row>
    <row r="1597" spans="4:4" x14ac:dyDescent="0.2">
      <c r="D1597" s="54"/>
    </row>
    <row r="1598" spans="4:4" x14ac:dyDescent="0.2">
      <c r="D1598" s="54"/>
    </row>
    <row r="1599" spans="4:4" x14ac:dyDescent="0.2">
      <c r="D1599" s="54"/>
    </row>
    <row r="1600" spans="4:4" x14ac:dyDescent="0.2">
      <c r="D1600" s="54"/>
    </row>
    <row r="1601" spans="4:4" x14ac:dyDescent="0.2">
      <c r="D1601" s="54"/>
    </row>
    <row r="1602" spans="4:4" x14ac:dyDescent="0.2">
      <c r="D1602" s="54"/>
    </row>
    <row r="1603" spans="4:4" x14ac:dyDescent="0.2">
      <c r="D1603" s="54"/>
    </row>
    <row r="1604" spans="4:4" x14ac:dyDescent="0.2">
      <c r="D1604" s="54"/>
    </row>
    <row r="1605" spans="4:4" x14ac:dyDescent="0.2">
      <c r="D1605" s="54"/>
    </row>
    <row r="1606" spans="4:4" x14ac:dyDescent="0.2">
      <c r="D1606" s="54"/>
    </row>
    <row r="1607" spans="4:4" x14ac:dyDescent="0.2">
      <c r="D1607" s="54"/>
    </row>
    <row r="1608" spans="4:4" x14ac:dyDescent="0.2">
      <c r="D1608" s="54"/>
    </row>
    <row r="1609" spans="4:4" x14ac:dyDescent="0.2">
      <c r="D1609" s="54"/>
    </row>
    <row r="1610" spans="4:4" x14ac:dyDescent="0.2">
      <c r="D1610" s="54"/>
    </row>
    <row r="1611" spans="4:4" x14ac:dyDescent="0.2">
      <c r="D1611" s="54"/>
    </row>
    <row r="1612" spans="4:4" x14ac:dyDescent="0.2">
      <c r="D1612" s="54"/>
    </row>
    <row r="1613" spans="4:4" x14ac:dyDescent="0.2">
      <c r="D1613" s="54"/>
    </row>
    <row r="1614" spans="4:4" x14ac:dyDescent="0.2">
      <c r="D1614" s="54"/>
    </row>
    <row r="1615" spans="4:4" x14ac:dyDescent="0.2">
      <c r="D1615" s="54"/>
    </row>
    <row r="1616" spans="4:4" x14ac:dyDescent="0.2">
      <c r="D1616" s="54"/>
    </row>
    <row r="1617" spans="4:4" x14ac:dyDescent="0.2">
      <c r="D1617" s="54"/>
    </row>
    <row r="1618" spans="4:4" x14ac:dyDescent="0.2">
      <c r="D1618" s="54"/>
    </row>
    <row r="1619" spans="4:4" x14ac:dyDescent="0.2">
      <c r="D1619" s="54"/>
    </row>
    <row r="1620" spans="4:4" x14ac:dyDescent="0.2">
      <c r="D1620" s="54"/>
    </row>
    <row r="1621" spans="4:4" x14ac:dyDescent="0.2">
      <c r="D1621" s="54"/>
    </row>
    <row r="1622" spans="4:4" x14ac:dyDescent="0.2">
      <c r="D1622" s="54"/>
    </row>
    <row r="1623" spans="4:4" x14ac:dyDescent="0.2">
      <c r="D1623" s="54"/>
    </row>
    <row r="1624" spans="4:4" x14ac:dyDescent="0.2">
      <c r="D1624" s="54"/>
    </row>
    <row r="1625" spans="4:4" x14ac:dyDescent="0.2">
      <c r="D1625" s="54"/>
    </row>
    <row r="1626" spans="4:4" x14ac:dyDescent="0.2">
      <c r="D1626" s="54"/>
    </row>
    <row r="1627" spans="4:4" x14ac:dyDescent="0.2">
      <c r="D1627" s="54"/>
    </row>
    <row r="1628" spans="4:4" x14ac:dyDescent="0.2">
      <c r="D1628" s="54"/>
    </row>
    <row r="1629" spans="4:4" x14ac:dyDescent="0.2">
      <c r="D1629" s="54"/>
    </row>
    <row r="1630" spans="4:4" x14ac:dyDescent="0.2">
      <c r="D1630" s="54"/>
    </row>
    <row r="1631" spans="4:4" x14ac:dyDescent="0.2">
      <c r="D1631" s="54"/>
    </row>
    <row r="1632" spans="4:4" x14ac:dyDescent="0.2">
      <c r="D1632" s="54"/>
    </row>
    <row r="1633" spans="4:4" x14ac:dyDescent="0.2">
      <c r="D1633" s="54"/>
    </row>
    <row r="1634" spans="4:4" x14ac:dyDescent="0.2">
      <c r="D1634" s="54"/>
    </row>
    <row r="1635" spans="4:4" x14ac:dyDescent="0.2">
      <c r="D1635" s="54"/>
    </row>
    <row r="1636" spans="4:4" x14ac:dyDescent="0.2">
      <c r="D1636" s="54"/>
    </row>
    <row r="1637" spans="4:4" x14ac:dyDescent="0.2">
      <c r="D1637" s="54"/>
    </row>
    <row r="1638" spans="4:4" x14ac:dyDescent="0.2">
      <c r="D1638" s="54"/>
    </row>
    <row r="1639" spans="4:4" x14ac:dyDescent="0.2">
      <c r="D1639" s="54"/>
    </row>
    <row r="1640" spans="4:4" x14ac:dyDescent="0.2">
      <c r="D1640" s="54"/>
    </row>
    <row r="1641" spans="4:4" x14ac:dyDescent="0.2">
      <c r="D1641" s="54"/>
    </row>
    <row r="1642" spans="4:4" x14ac:dyDescent="0.2">
      <c r="D1642" s="54"/>
    </row>
    <row r="1643" spans="4:4" x14ac:dyDescent="0.2">
      <c r="D1643" s="54"/>
    </row>
    <row r="1644" spans="4:4" x14ac:dyDescent="0.2">
      <c r="D1644" s="54"/>
    </row>
    <row r="1645" spans="4:4" x14ac:dyDescent="0.2">
      <c r="D1645" s="54"/>
    </row>
    <row r="1646" spans="4:4" x14ac:dyDescent="0.2">
      <c r="D1646" s="54"/>
    </row>
    <row r="1647" spans="4:4" x14ac:dyDescent="0.2">
      <c r="D1647" s="54"/>
    </row>
    <row r="1648" spans="4:4" x14ac:dyDescent="0.2">
      <c r="D1648" s="54"/>
    </row>
    <row r="1649" spans="4:4" x14ac:dyDescent="0.2">
      <c r="D1649" s="54"/>
    </row>
    <row r="1650" spans="4:4" x14ac:dyDescent="0.2">
      <c r="D1650" s="54"/>
    </row>
    <row r="1651" spans="4:4" x14ac:dyDescent="0.2">
      <c r="D1651" s="54"/>
    </row>
    <row r="1652" spans="4:4" x14ac:dyDescent="0.2">
      <c r="D1652" s="54"/>
    </row>
    <row r="1653" spans="4:4" x14ac:dyDescent="0.2">
      <c r="D1653" s="54"/>
    </row>
    <row r="1654" spans="4:4" x14ac:dyDescent="0.2">
      <c r="D1654" s="54"/>
    </row>
    <row r="1655" spans="4:4" x14ac:dyDescent="0.2">
      <c r="D1655" s="54"/>
    </row>
    <row r="1656" spans="4:4" x14ac:dyDescent="0.2">
      <c r="D1656" s="54"/>
    </row>
    <row r="1657" spans="4:4" x14ac:dyDescent="0.2">
      <c r="D1657" s="54"/>
    </row>
    <row r="1658" spans="4:4" x14ac:dyDescent="0.2">
      <c r="D1658" s="54"/>
    </row>
    <row r="1659" spans="4:4" x14ac:dyDescent="0.2">
      <c r="D1659" s="54"/>
    </row>
    <row r="1660" spans="4:4" x14ac:dyDescent="0.2">
      <c r="D1660" s="54"/>
    </row>
    <row r="1661" spans="4:4" x14ac:dyDescent="0.2">
      <c r="D1661" s="54"/>
    </row>
    <row r="1662" spans="4:4" x14ac:dyDescent="0.2">
      <c r="D1662" s="54"/>
    </row>
    <row r="1663" spans="4:4" x14ac:dyDescent="0.2">
      <c r="D1663" s="54"/>
    </row>
    <row r="1664" spans="4:4" x14ac:dyDescent="0.2">
      <c r="D1664" s="54"/>
    </row>
    <row r="1665" spans="4:4" x14ac:dyDescent="0.2">
      <c r="D1665" s="54"/>
    </row>
    <row r="1666" spans="4:4" x14ac:dyDescent="0.2">
      <c r="D1666" s="54"/>
    </row>
    <row r="1667" spans="4:4" x14ac:dyDescent="0.2">
      <c r="D1667" s="54"/>
    </row>
    <row r="1668" spans="4:4" x14ac:dyDescent="0.2">
      <c r="D1668" s="54"/>
    </row>
    <row r="1669" spans="4:4" x14ac:dyDescent="0.2">
      <c r="D1669" s="54"/>
    </row>
    <row r="1670" spans="4:4" x14ac:dyDescent="0.2">
      <c r="D1670" s="54"/>
    </row>
    <row r="1671" spans="4:4" x14ac:dyDescent="0.2">
      <c r="D1671" s="54"/>
    </row>
    <row r="1672" spans="4:4" x14ac:dyDescent="0.2">
      <c r="D1672" s="54"/>
    </row>
    <row r="1673" spans="4:4" x14ac:dyDescent="0.2">
      <c r="D1673" s="54"/>
    </row>
    <row r="1674" spans="4:4" x14ac:dyDescent="0.2">
      <c r="D1674" s="54"/>
    </row>
    <row r="1675" spans="4:4" x14ac:dyDescent="0.2">
      <c r="D1675" s="54"/>
    </row>
    <row r="1676" spans="4:4" x14ac:dyDescent="0.2">
      <c r="D1676" s="54"/>
    </row>
    <row r="1677" spans="4:4" x14ac:dyDescent="0.2">
      <c r="D1677" s="54"/>
    </row>
    <row r="1678" spans="4:4" x14ac:dyDescent="0.2">
      <c r="D1678" s="54"/>
    </row>
    <row r="1679" spans="4:4" x14ac:dyDescent="0.2">
      <c r="D1679" s="54"/>
    </row>
    <row r="1680" spans="4:4" x14ac:dyDescent="0.2">
      <c r="D1680" s="54"/>
    </row>
    <row r="1681" spans="4:4" x14ac:dyDescent="0.2">
      <c r="D1681" s="54"/>
    </row>
    <row r="1682" spans="4:4" x14ac:dyDescent="0.2">
      <c r="D1682" s="54"/>
    </row>
    <row r="1683" spans="4:4" x14ac:dyDescent="0.2">
      <c r="D1683" s="54"/>
    </row>
    <row r="1684" spans="4:4" x14ac:dyDescent="0.2">
      <c r="D1684" s="54"/>
    </row>
    <row r="1685" spans="4:4" x14ac:dyDescent="0.2">
      <c r="D1685" s="54"/>
    </row>
    <row r="1686" spans="4:4" x14ac:dyDescent="0.2">
      <c r="D1686" s="54"/>
    </row>
    <row r="1687" spans="4:4" x14ac:dyDescent="0.2">
      <c r="D1687" s="54"/>
    </row>
    <row r="1688" spans="4:4" x14ac:dyDescent="0.2">
      <c r="D1688" s="54"/>
    </row>
    <row r="1689" spans="4:4" x14ac:dyDescent="0.2">
      <c r="D1689" s="54"/>
    </row>
    <row r="1690" spans="4:4" x14ac:dyDescent="0.2">
      <c r="D1690" s="54"/>
    </row>
    <row r="1691" spans="4:4" x14ac:dyDescent="0.2">
      <c r="D1691" s="54"/>
    </row>
    <row r="1692" spans="4:4" x14ac:dyDescent="0.2">
      <c r="D1692" s="54"/>
    </row>
    <row r="1693" spans="4:4" x14ac:dyDescent="0.2">
      <c r="D1693" s="54"/>
    </row>
    <row r="1694" spans="4:4" x14ac:dyDescent="0.2">
      <c r="D1694" s="54"/>
    </row>
    <row r="1695" spans="4:4" x14ac:dyDescent="0.2">
      <c r="D1695" s="54"/>
    </row>
    <row r="1696" spans="4:4" x14ac:dyDescent="0.2">
      <c r="D1696" s="54"/>
    </row>
    <row r="1697" spans="4:4" x14ac:dyDescent="0.2">
      <c r="D1697" s="54"/>
    </row>
    <row r="1698" spans="4:4" x14ac:dyDescent="0.2">
      <c r="D1698" s="54"/>
    </row>
    <row r="1699" spans="4:4" x14ac:dyDescent="0.2">
      <c r="D1699" s="54"/>
    </row>
    <row r="1700" spans="4:4" x14ac:dyDescent="0.2">
      <c r="D1700" s="54"/>
    </row>
    <row r="1701" spans="4:4" x14ac:dyDescent="0.2">
      <c r="D1701" s="54"/>
    </row>
    <row r="1702" spans="4:4" x14ac:dyDescent="0.2">
      <c r="D1702" s="54"/>
    </row>
    <row r="1703" spans="4:4" x14ac:dyDescent="0.2">
      <c r="D1703" s="54"/>
    </row>
    <row r="1704" spans="4:4" x14ac:dyDescent="0.2">
      <c r="D1704" s="54"/>
    </row>
    <row r="1705" spans="4:4" x14ac:dyDescent="0.2">
      <c r="D1705" s="54"/>
    </row>
    <row r="1706" spans="4:4" x14ac:dyDescent="0.2">
      <c r="D1706" s="54"/>
    </row>
    <row r="1707" spans="4:4" x14ac:dyDescent="0.2">
      <c r="D1707" s="54"/>
    </row>
    <row r="1708" spans="4:4" x14ac:dyDescent="0.2">
      <c r="D1708" s="54"/>
    </row>
    <row r="1709" spans="4:4" x14ac:dyDescent="0.2">
      <c r="D1709" s="54"/>
    </row>
    <row r="1710" spans="4:4" x14ac:dyDescent="0.2">
      <c r="D1710" s="54"/>
    </row>
    <row r="1711" spans="4:4" x14ac:dyDescent="0.2">
      <c r="D1711" s="54"/>
    </row>
    <row r="1712" spans="4:4" x14ac:dyDescent="0.2">
      <c r="D1712" s="54"/>
    </row>
    <row r="1713" spans="4:4" x14ac:dyDescent="0.2">
      <c r="D1713" s="54"/>
    </row>
    <row r="1714" spans="4:4" x14ac:dyDescent="0.2">
      <c r="D1714" s="54"/>
    </row>
    <row r="1715" spans="4:4" x14ac:dyDescent="0.2">
      <c r="D1715" s="54"/>
    </row>
    <row r="1716" spans="4:4" x14ac:dyDescent="0.2">
      <c r="D1716" s="54"/>
    </row>
    <row r="1717" spans="4:4" x14ac:dyDescent="0.2">
      <c r="D1717" s="54"/>
    </row>
    <row r="1718" spans="4:4" x14ac:dyDescent="0.2">
      <c r="D1718" s="54"/>
    </row>
    <row r="1719" spans="4:4" x14ac:dyDescent="0.2">
      <c r="D1719" s="54"/>
    </row>
    <row r="1720" spans="4:4" x14ac:dyDescent="0.2">
      <c r="D1720" s="54"/>
    </row>
    <row r="1721" spans="4:4" x14ac:dyDescent="0.2">
      <c r="D1721" s="54"/>
    </row>
    <row r="1722" spans="4:4" x14ac:dyDescent="0.2">
      <c r="D1722" s="54"/>
    </row>
    <row r="1723" spans="4:4" x14ac:dyDescent="0.2">
      <c r="D1723" s="54"/>
    </row>
    <row r="1724" spans="4:4" x14ac:dyDescent="0.2">
      <c r="D1724" s="54"/>
    </row>
    <row r="1725" spans="4:4" x14ac:dyDescent="0.2">
      <c r="D1725" s="54"/>
    </row>
    <row r="1726" spans="4:4" x14ac:dyDescent="0.2">
      <c r="D1726" s="54"/>
    </row>
    <row r="1727" spans="4:4" x14ac:dyDescent="0.2">
      <c r="D1727" s="54"/>
    </row>
    <row r="1728" spans="4:4" x14ac:dyDescent="0.2">
      <c r="D1728" s="54"/>
    </row>
    <row r="1729" spans="4:4" x14ac:dyDescent="0.2">
      <c r="D1729" s="54"/>
    </row>
    <row r="1730" spans="4:4" x14ac:dyDescent="0.2">
      <c r="D1730" s="54"/>
    </row>
    <row r="1731" spans="4:4" x14ac:dyDescent="0.2">
      <c r="D1731" s="54"/>
    </row>
    <row r="1732" spans="4:4" x14ac:dyDescent="0.2">
      <c r="D1732" s="54"/>
    </row>
    <row r="1733" spans="4:4" x14ac:dyDescent="0.2">
      <c r="D1733" s="54"/>
    </row>
    <row r="1734" spans="4:4" x14ac:dyDescent="0.2">
      <c r="D1734" s="54"/>
    </row>
    <row r="1735" spans="4:4" x14ac:dyDescent="0.2">
      <c r="D1735" s="54"/>
    </row>
    <row r="1736" spans="4:4" x14ac:dyDescent="0.2">
      <c r="D1736" s="54"/>
    </row>
    <row r="1737" spans="4:4" x14ac:dyDescent="0.2">
      <c r="D1737" s="54"/>
    </row>
    <row r="1738" spans="4:4" x14ac:dyDescent="0.2">
      <c r="D1738" s="54"/>
    </row>
    <row r="1739" spans="4:4" x14ac:dyDescent="0.2">
      <c r="D1739" s="54"/>
    </row>
    <row r="1740" spans="4:4" x14ac:dyDescent="0.2">
      <c r="D1740" s="54"/>
    </row>
    <row r="1741" spans="4:4" x14ac:dyDescent="0.2">
      <c r="D1741" s="54"/>
    </row>
    <row r="1742" spans="4:4" x14ac:dyDescent="0.2">
      <c r="D1742" s="54"/>
    </row>
    <row r="1743" spans="4:4" x14ac:dyDescent="0.2">
      <c r="D1743" s="54"/>
    </row>
    <row r="1744" spans="4:4" x14ac:dyDescent="0.2">
      <c r="D1744" s="54"/>
    </row>
    <row r="1745" spans="4:4" x14ac:dyDescent="0.2">
      <c r="D1745" s="54"/>
    </row>
    <row r="1746" spans="4:4" x14ac:dyDescent="0.2">
      <c r="D1746" s="54"/>
    </row>
    <row r="1747" spans="4:4" x14ac:dyDescent="0.2">
      <c r="D1747" s="54"/>
    </row>
    <row r="1748" spans="4:4" x14ac:dyDescent="0.2">
      <c r="D1748" s="54"/>
    </row>
    <row r="1749" spans="4:4" x14ac:dyDescent="0.2">
      <c r="D1749" s="54"/>
    </row>
    <row r="1750" spans="4:4" x14ac:dyDescent="0.2">
      <c r="D1750" s="54"/>
    </row>
    <row r="1751" spans="4:4" x14ac:dyDescent="0.2">
      <c r="D1751" s="54"/>
    </row>
    <row r="1752" spans="4:4" x14ac:dyDescent="0.2">
      <c r="D1752" s="54"/>
    </row>
    <row r="1753" spans="4:4" x14ac:dyDescent="0.2">
      <c r="D1753" s="54"/>
    </row>
    <row r="1754" spans="4:4" x14ac:dyDescent="0.2">
      <c r="D1754" s="54"/>
    </row>
    <row r="1755" spans="4:4" x14ac:dyDescent="0.2">
      <c r="D1755" s="54"/>
    </row>
    <row r="1756" spans="4:4" x14ac:dyDescent="0.2">
      <c r="D1756" s="54"/>
    </row>
    <row r="1757" spans="4:4" x14ac:dyDescent="0.2">
      <c r="D1757" s="54"/>
    </row>
    <row r="1758" spans="4:4" x14ac:dyDescent="0.2">
      <c r="D1758" s="54"/>
    </row>
    <row r="1759" spans="4:4" x14ac:dyDescent="0.2">
      <c r="D1759" s="54"/>
    </row>
    <row r="1760" spans="4:4" x14ac:dyDescent="0.2">
      <c r="D1760" s="54"/>
    </row>
    <row r="1761" spans="4:4" x14ac:dyDescent="0.2">
      <c r="D1761" s="54"/>
    </row>
    <row r="1762" spans="4:4" x14ac:dyDescent="0.2">
      <c r="D1762" s="54"/>
    </row>
    <row r="1763" spans="4:4" x14ac:dyDescent="0.2">
      <c r="D1763" s="54"/>
    </row>
    <row r="1764" spans="4:4" x14ac:dyDescent="0.2">
      <c r="D1764" s="54"/>
    </row>
    <row r="1765" spans="4:4" x14ac:dyDescent="0.2">
      <c r="D1765" s="54"/>
    </row>
    <row r="1766" spans="4:4" x14ac:dyDescent="0.2">
      <c r="D1766" s="54"/>
    </row>
    <row r="1767" spans="4:4" x14ac:dyDescent="0.2">
      <c r="D1767" s="54"/>
    </row>
    <row r="1768" spans="4:4" x14ac:dyDescent="0.2">
      <c r="D1768" s="54"/>
    </row>
    <row r="1769" spans="4:4" x14ac:dyDescent="0.2">
      <c r="D1769" s="54"/>
    </row>
    <row r="1770" spans="4:4" x14ac:dyDescent="0.2">
      <c r="D1770" s="54"/>
    </row>
    <row r="1771" spans="4:4" x14ac:dyDescent="0.2">
      <c r="D1771" s="54"/>
    </row>
    <row r="1772" spans="4:4" x14ac:dyDescent="0.2">
      <c r="D1772" s="54"/>
    </row>
    <row r="1773" spans="4:4" x14ac:dyDescent="0.2">
      <c r="D1773" s="54"/>
    </row>
    <row r="1774" spans="4:4" x14ac:dyDescent="0.2">
      <c r="D1774" s="54"/>
    </row>
    <row r="1775" spans="4:4" x14ac:dyDescent="0.2">
      <c r="D1775" s="54"/>
    </row>
    <row r="1776" spans="4:4" x14ac:dyDescent="0.2">
      <c r="D1776" s="54"/>
    </row>
    <row r="1777" spans="4:4" x14ac:dyDescent="0.2">
      <c r="D1777" s="54"/>
    </row>
    <row r="1778" spans="4:4" x14ac:dyDescent="0.2">
      <c r="D1778" s="54"/>
    </row>
    <row r="1779" spans="4:4" x14ac:dyDescent="0.2">
      <c r="D1779" s="54"/>
    </row>
    <row r="1780" spans="4:4" x14ac:dyDescent="0.2">
      <c r="D1780" s="54"/>
    </row>
    <row r="1781" spans="4:4" x14ac:dyDescent="0.2">
      <c r="D1781" s="54"/>
    </row>
    <row r="1782" spans="4:4" x14ac:dyDescent="0.2">
      <c r="D1782" s="54"/>
    </row>
    <row r="1783" spans="4:4" x14ac:dyDescent="0.2">
      <c r="D1783" s="54"/>
    </row>
    <row r="1784" spans="4:4" x14ac:dyDescent="0.2">
      <c r="D1784" s="54"/>
    </row>
    <row r="1785" spans="4:4" x14ac:dyDescent="0.2">
      <c r="D1785" s="54"/>
    </row>
    <row r="1786" spans="4:4" x14ac:dyDescent="0.2">
      <c r="D1786" s="54"/>
    </row>
    <row r="1787" spans="4:4" x14ac:dyDescent="0.2">
      <c r="D1787" s="54"/>
    </row>
    <row r="1788" spans="4:4" x14ac:dyDescent="0.2">
      <c r="D1788" s="54"/>
    </row>
    <row r="1789" spans="4:4" x14ac:dyDescent="0.2">
      <c r="D1789" s="54"/>
    </row>
    <row r="1790" spans="4:4" x14ac:dyDescent="0.2">
      <c r="D1790" s="54"/>
    </row>
    <row r="1791" spans="4:4" x14ac:dyDescent="0.2">
      <c r="D1791" s="54"/>
    </row>
    <row r="1792" spans="4:4" x14ac:dyDescent="0.2">
      <c r="D1792" s="54"/>
    </row>
    <row r="1793" spans="4:4" x14ac:dyDescent="0.2">
      <c r="D1793" s="54"/>
    </row>
    <row r="1794" spans="4:4" x14ac:dyDescent="0.2">
      <c r="D1794" s="54"/>
    </row>
    <row r="1795" spans="4:4" x14ac:dyDescent="0.2">
      <c r="D1795" s="54"/>
    </row>
    <row r="1796" spans="4:4" x14ac:dyDescent="0.2">
      <c r="D1796" s="54"/>
    </row>
    <row r="1797" spans="4:4" x14ac:dyDescent="0.2">
      <c r="D1797" s="54"/>
    </row>
    <row r="1798" spans="4:4" x14ac:dyDescent="0.2">
      <c r="D1798" s="54"/>
    </row>
    <row r="1799" spans="4:4" x14ac:dyDescent="0.2">
      <c r="D1799" s="54"/>
    </row>
    <row r="1800" spans="4:4" x14ac:dyDescent="0.2">
      <c r="D1800" s="54"/>
    </row>
    <row r="1966" spans="4:4" x14ac:dyDescent="0.2">
      <c r="D1966" s="54"/>
    </row>
    <row r="1967" spans="4:4" x14ac:dyDescent="0.2">
      <c r="D1967" s="54"/>
    </row>
    <row r="1968" spans="4:4" x14ac:dyDescent="0.2">
      <c r="D1968" s="54"/>
    </row>
    <row r="1969" spans="4:4" x14ac:dyDescent="0.2">
      <c r="D1969" s="54"/>
    </row>
    <row r="1970" spans="4:4" x14ac:dyDescent="0.2">
      <c r="D1970" s="54"/>
    </row>
    <row r="1971" spans="4:4" x14ac:dyDescent="0.2">
      <c r="D1971" s="54"/>
    </row>
    <row r="1972" spans="4:4" x14ac:dyDescent="0.2">
      <c r="D1972" s="54"/>
    </row>
    <row r="1973" spans="4:4" x14ac:dyDescent="0.2">
      <c r="D1973" s="54"/>
    </row>
    <row r="1974" spans="4:4" x14ac:dyDescent="0.2">
      <c r="D1974" s="54"/>
    </row>
    <row r="1975" spans="4:4" x14ac:dyDescent="0.2">
      <c r="D1975" s="54"/>
    </row>
  </sheetData>
  <phoneticPr fontId="4" type="noConversion"/>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N241"/>
  <sheetViews>
    <sheetView topLeftCell="A207" workbookViewId="0">
      <selection activeCell="B228" sqref="A228:B228"/>
    </sheetView>
  </sheetViews>
  <sheetFormatPr defaultRowHeight="12.75" x14ac:dyDescent="0.2"/>
  <cols>
    <col min="1" max="1" width="23.7109375" bestFit="1" customWidth="1"/>
    <col min="2" max="2" width="29" bestFit="1" customWidth="1"/>
    <col min="3" max="3" width="12" bestFit="1" customWidth="1"/>
    <col min="4" max="4" width="41" customWidth="1"/>
    <col min="10" max="10" width="25.140625" style="1" bestFit="1" customWidth="1"/>
  </cols>
  <sheetData>
    <row r="1" spans="1:14" ht="63.75" x14ac:dyDescent="0.2">
      <c r="A1" s="39" t="s">
        <v>357</v>
      </c>
      <c r="B1" t="s">
        <v>98</v>
      </c>
      <c r="C1" s="39" t="s">
        <v>357</v>
      </c>
      <c r="D1" t="s">
        <v>358</v>
      </c>
      <c r="E1" s="26" t="s">
        <v>359</v>
      </c>
      <c r="G1" s="38" t="s">
        <v>360</v>
      </c>
      <c r="H1" s="27"/>
      <c r="I1" s="27"/>
    </row>
    <row r="2" spans="1:14" x14ac:dyDescent="0.2">
      <c r="A2" t="s">
        <v>118</v>
      </c>
      <c r="B2" t="s">
        <v>361</v>
      </c>
      <c r="C2" t="s">
        <v>118</v>
      </c>
      <c r="D2" t="s">
        <v>361</v>
      </c>
      <c r="L2" s="39"/>
      <c r="N2" s="40"/>
    </row>
    <row r="3" spans="1:14" x14ac:dyDescent="0.2">
      <c r="A3" t="s">
        <v>120</v>
      </c>
      <c r="B3" t="s">
        <v>362</v>
      </c>
      <c r="C3" t="s">
        <v>120</v>
      </c>
      <c r="D3" t="s">
        <v>362</v>
      </c>
      <c r="E3" s="29" t="str">
        <f>VLOOKUP(Data!$B$4,B:C,2,FALSE)</f>
        <v>AFGH</v>
      </c>
      <c r="G3" s="39" t="s">
        <v>319</v>
      </c>
      <c r="L3" s="39"/>
      <c r="N3" s="40"/>
    </row>
    <row r="4" spans="1:14" x14ac:dyDescent="0.2">
      <c r="A4" t="s">
        <v>121</v>
      </c>
      <c r="B4" t="s">
        <v>363</v>
      </c>
      <c r="C4" t="s">
        <v>121</v>
      </c>
      <c r="D4" t="s">
        <v>363</v>
      </c>
      <c r="G4" s="39" t="s">
        <v>331</v>
      </c>
      <c r="L4" s="39"/>
      <c r="N4" s="40"/>
    </row>
    <row r="5" spans="1:14" x14ac:dyDescent="0.2">
      <c r="A5" t="s">
        <v>122</v>
      </c>
      <c r="B5" t="s">
        <v>364</v>
      </c>
      <c r="C5" t="s">
        <v>122</v>
      </c>
      <c r="D5" t="s">
        <v>364</v>
      </c>
      <c r="G5" s="39" t="s">
        <v>333</v>
      </c>
      <c r="L5" s="39"/>
      <c r="N5" s="40"/>
    </row>
    <row r="6" spans="1:14" x14ac:dyDescent="0.2">
      <c r="A6" t="s">
        <v>346</v>
      </c>
      <c r="B6" t="s">
        <v>365</v>
      </c>
      <c r="C6" t="s">
        <v>346</v>
      </c>
      <c r="D6" t="s">
        <v>365</v>
      </c>
      <c r="G6" s="39" t="s">
        <v>651</v>
      </c>
      <c r="L6" s="39"/>
      <c r="N6" s="40"/>
    </row>
    <row r="7" spans="1:14" x14ac:dyDescent="0.2">
      <c r="A7" t="s">
        <v>123</v>
      </c>
      <c r="B7" t="s">
        <v>366</v>
      </c>
      <c r="C7" t="s">
        <v>123</v>
      </c>
      <c r="D7" t="s">
        <v>366</v>
      </c>
      <c r="G7" s="39" t="s">
        <v>660</v>
      </c>
      <c r="L7" s="39"/>
      <c r="N7" s="40"/>
    </row>
    <row r="8" spans="1:14" x14ac:dyDescent="0.2">
      <c r="A8" t="s">
        <v>119</v>
      </c>
      <c r="B8" t="s">
        <v>367</v>
      </c>
      <c r="C8" t="s">
        <v>119</v>
      </c>
      <c r="D8" t="s">
        <v>368</v>
      </c>
      <c r="G8" s="39"/>
      <c r="L8" s="39"/>
      <c r="N8" s="40"/>
    </row>
    <row r="9" spans="1:14" x14ac:dyDescent="0.2">
      <c r="A9" t="s">
        <v>125</v>
      </c>
      <c r="B9" t="s">
        <v>17</v>
      </c>
      <c r="C9" t="s">
        <v>125</v>
      </c>
      <c r="D9" t="s">
        <v>17</v>
      </c>
      <c r="L9" s="39"/>
      <c r="N9" s="40"/>
    </row>
    <row r="10" spans="1:14" x14ac:dyDescent="0.2">
      <c r="A10" t="s">
        <v>126</v>
      </c>
      <c r="B10" t="s">
        <v>369</v>
      </c>
      <c r="C10" t="s">
        <v>126</v>
      </c>
      <c r="D10" t="s">
        <v>369</v>
      </c>
      <c r="L10" s="39"/>
      <c r="N10" s="40"/>
    </row>
    <row r="11" spans="1:14" x14ac:dyDescent="0.2">
      <c r="A11" t="s">
        <v>127</v>
      </c>
      <c r="B11" t="s">
        <v>370</v>
      </c>
      <c r="C11" t="s">
        <v>127</v>
      </c>
      <c r="D11" t="s">
        <v>370</v>
      </c>
      <c r="L11" s="39"/>
      <c r="N11" s="40"/>
    </row>
    <row r="12" spans="1:14" x14ac:dyDescent="0.2">
      <c r="A12" t="s">
        <v>128</v>
      </c>
      <c r="B12" t="s">
        <v>371</v>
      </c>
      <c r="C12" t="s">
        <v>128</v>
      </c>
      <c r="D12" t="s">
        <v>371</v>
      </c>
      <c r="L12" s="39"/>
      <c r="N12" s="40"/>
    </row>
    <row r="13" spans="1:14" x14ac:dyDescent="0.2">
      <c r="A13" t="s">
        <v>312</v>
      </c>
      <c r="B13" t="s">
        <v>372</v>
      </c>
      <c r="C13" t="s">
        <v>312</v>
      </c>
      <c r="D13" t="s">
        <v>372</v>
      </c>
      <c r="L13" s="39"/>
      <c r="N13" s="40"/>
    </row>
    <row r="14" spans="1:14" x14ac:dyDescent="0.2">
      <c r="A14" t="s">
        <v>134</v>
      </c>
      <c r="B14" t="s">
        <v>373</v>
      </c>
      <c r="C14" t="s">
        <v>134</v>
      </c>
      <c r="D14" t="s">
        <v>373</v>
      </c>
      <c r="L14" s="39"/>
      <c r="N14" s="40"/>
    </row>
    <row r="15" spans="1:14" x14ac:dyDescent="0.2">
      <c r="A15" t="s">
        <v>129</v>
      </c>
      <c r="B15" t="s">
        <v>374</v>
      </c>
      <c r="C15" t="s">
        <v>129</v>
      </c>
      <c r="D15" t="s">
        <v>374</v>
      </c>
      <c r="L15" s="39"/>
      <c r="N15" s="40"/>
    </row>
    <row r="16" spans="1:14" x14ac:dyDescent="0.2">
      <c r="A16" t="s">
        <v>130</v>
      </c>
      <c r="B16" t="s">
        <v>375</v>
      </c>
      <c r="C16" t="s">
        <v>130</v>
      </c>
      <c r="D16" t="s">
        <v>375</v>
      </c>
      <c r="L16" s="39"/>
      <c r="N16" s="40"/>
    </row>
    <row r="17" spans="1:14" x14ac:dyDescent="0.2">
      <c r="A17" t="s">
        <v>313</v>
      </c>
      <c r="B17" t="s">
        <v>376</v>
      </c>
      <c r="C17" t="s">
        <v>313</v>
      </c>
      <c r="D17" t="s">
        <v>376</v>
      </c>
      <c r="L17" s="39"/>
      <c r="N17" s="40"/>
    </row>
    <row r="18" spans="1:14" x14ac:dyDescent="0.2">
      <c r="A18" t="s">
        <v>132</v>
      </c>
      <c r="B18" t="s">
        <v>377</v>
      </c>
      <c r="C18" t="s">
        <v>132</v>
      </c>
      <c r="D18" t="s">
        <v>377</v>
      </c>
      <c r="L18" s="39"/>
      <c r="N18" s="40"/>
    </row>
    <row r="19" spans="1:14" x14ac:dyDescent="0.2">
      <c r="A19" t="s">
        <v>131</v>
      </c>
      <c r="B19" t="s">
        <v>378</v>
      </c>
      <c r="C19" t="s">
        <v>131</v>
      </c>
      <c r="D19" t="s">
        <v>378</v>
      </c>
      <c r="L19" s="39"/>
      <c r="N19" s="40"/>
    </row>
    <row r="20" spans="1:14" x14ac:dyDescent="0.2">
      <c r="A20" t="s">
        <v>133</v>
      </c>
      <c r="B20" t="s">
        <v>379</v>
      </c>
      <c r="C20" t="s">
        <v>133</v>
      </c>
      <c r="D20" t="s">
        <v>379</v>
      </c>
      <c r="L20" s="39"/>
      <c r="N20" s="40"/>
    </row>
    <row r="21" spans="1:14" x14ac:dyDescent="0.2">
      <c r="A21" t="s">
        <v>136</v>
      </c>
      <c r="B21" t="s">
        <v>380</v>
      </c>
      <c r="C21" t="s">
        <v>136</v>
      </c>
      <c r="D21" t="s">
        <v>380</v>
      </c>
      <c r="L21" s="39"/>
      <c r="N21" s="40"/>
    </row>
    <row r="22" spans="1:14" x14ac:dyDescent="0.2">
      <c r="A22" t="s">
        <v>135</v>
      </c>
      <c r="B22" t="s">
        <v>381</v>
      </c>
      <c r="C22" t="s">
        <v>135</v>
      </c>
      <c r="D22" t="s">
        <v>381</v>
      </c>
      <c r="L22" s="39"/>
      <c r="N22" s="40"/>
    </row>
    <row r="23" spans="1:14" x14ac:dyDescent="0.2">
      <c r="A23" t="s">
        <v>138</v>
      </c>
      <c r="B23" t="s">
        <v>382</v>
      </c>
      <c r="C23" t="s">
        <v>138</v>
      </c>
      <c r="D23" t="s">
        <v>382</v>
      </c>
      <c r="L23" s="39"/>
      <c r="N23" s="40"/>
    </row>
    <row r="24" spans="1:14" x14ac:dyDescent="0.2">
      <c r="A24" t="s">
        <v>137</v>
      </c>
      <c r="B24" t="s">
        <v>383</v>
      </c>
      <c r="C24" t="s">
        <v>137</v>
      </c>
      <c r="D24" t="s">
        <v>384</v>
      </c>
      <c r="L24" s="39"/>
      <c r="N24" s="40"/>
    </row>
    <row r="25" spans="1:14" x14ac:dyDescent="0.2">
      <c r="A25" t="s">
        <v>139</v>
      </c>
      <c r="B25" t="s">
        <v>385</v>
      </c>
      <c r="C25" t="s">
        <v>139</v>
      </c>
      <c r="D25" t="s">
        <v>385</v>
      </c>
      <c r="L25" s="39"/>
      <c r="N25" s="40"/>
    </row>
    <row r="26" spans="1:14" x14ac:dyDescent="0.2">
      <c r="A26" t="s">
        <v>140</v>
      </c>
      <c r="B26" t="s">
        <v>386</v>
      </c>
      <c r="C26" t="s">
        <v>140</v>
      </c>
      <c r="D26" t="s">
        <v>386</v>
      </c>
      <c r="L26" s="39"/>
      <c r="N26" s="40"/>
    </row>
    <row r="27" spans="1:14" x14ac:dyDescent="0.2">
      <c r="A27" t="s">
        <v>141</v>
      </c>
      <c r="B27" t="s">
        <v>387</v>
      </c>
      <c r="C27" t="s">
        <v>141</v>
      </c>
      <c r="D27" t="s">
        <v>388</v>
      </c>
      <c r="L27" s="39"/>
      <c r="N27" s="40"/>
    </row>
    <row r="28" spans="1:14" x14ac:dyDescent="0.2">
      <c r="A28" t="s">
        <v>142</v>
      </c>
      <c r="B28" t="s">
        <v>389</v>
      </c>
      <c r="C28" t="s">
        <v>142</v>
      </c>
      <c r="D28" t="s">
        <v>389</v>
      </c>
      <c r="L28" s="39"/>
      <c r="N28" s="40"/>
    </row>
    <row r="29" spans="1:14" x14ac:dyDescent="0.2">
      <c r="A29" t="s">
        <v>143</v>
      </c>
      <c r="B29" t="s">
        <v>390</v>
      </c>
      <c r="C29" t="s">
        <v>143</v>
      </c>
      <c r="D29" t="s">
        <v>391</v>
      </c>
      <c r="L29" s="39"/>
      <c r="N29" s="40"/>
    </row>
    <row r="30" spans="1:14" x14ac:dyDescent="0.2">
      <c r="A30" t="s">
        <v>334</v>
      </c>
      <c r="B30" t="s">
        <v>392</v>
      </c>
      <c r="C30" t="s">
        <v>334</v>
      </c>
      <c r="D30" t="s">
        <v>392</v>
      </c>
      <c r="L30" s="39"/>
      <c r="N30" s="40"/>
    </row>
    <row r="31" spans="1:14" x14ac:dyDescent="0.2">
      <c r="A31" t="s">
        <v>152</v>
      </c>
      <c r="B31" t="s">
        <v>393</v>
      </c>
      <c r="C31" t="s">
        <v>152</v>
      </c>
      <c r="D31" t="s">
        <v>393</v>
      </c>
      <c r="L31" s="39"/>
      <c r="N31" s="40"/>
    </row>
    <row r="32" spans="1:14" x14ac:dyDescent="0.2">
      <c r="A32" t="s">
        <v>170</v>
      </c>
      <c r="B32" t="s">
        <v>394</v>
      </c>
      <c r="C32" t="s">
        <v>170</v>
      </c>
      <c r="D32" t="s">
        <v>394</v>
      </c>
      <c r="L32" s="39"/>
      <c r="N32" s="40"/>
    </row>
    <row r="33" spans="1:14" x14ac:dyDescent="0.2">
      <c r="A33" t="s">
        <v>146</v>
      </c>
      <c r="B33" t="s">
        <v>395</v>
      </c>
      <c r="C33" t="s">
        <v>146</v>
      </c>
      <c r="D33" t="s">
        <v>395</v>
      </c>
      <c r="L33" s="39"/>
      <c r="N33" s="40"/>
    </row>
    <row r="34" spans="1:14" x14ac:dyDescent="0.2">
      <c r="A34" t="s">
        <v>320</v>
      </c>
      <c r="B34" t="s">
        <v>396</v>
      </c>
      <c r="C34" t="s">
        <v>320</v>
      </c>
      <c r="D34" t="s">
        <v>396</v>
      </c>
      <c r="L34" s="39"/>
      <c r="N34" s="40"/>
    </row>
    <row r="35" spans="1:14" x14ac:dyDescent="0.2">
      <c r="A35" t="s">
        <v>147</v>
      </c>
      <c r="B35" t="s">
        <v>397</v>
      </c>
      <c r="C35" t="s">
        <v>147</v>
      </c>
      <c r="D35" t="s">
        <v>398</v>
      </c>
      <c r="L35" s="39"/>
      <c r="N35" s="40"/>
    </row>
    <row r="36" spans="1:14" x14ac:dyDescent="0.2">
      <c r="A36" t="s">
        <v>314</v>
      </c>
      <c r="B36" t="s">
        <v>399</v>
      </c>
      <c r="C36" t="s">
        <v>314</v>
      </c>
      <c r="D36" t="s">
        <v>400</v>
      </c>
      <c r="L36" s="39"/>
      <c r="N36" s="40"/>
    </row>
    <row r="37" spans="1:14" x14ac:dyDescent="0.2">
      <c r="A37" t="s">
        <v>148</v>
      </c>
      <c r="B37" t="s">
        <v>401</v>
      </c>
      <c r="C37" t="s">
        <v>148</v>
      </c>
      <c r="D37" t="s">
        <v>401</v>
      </c>
      <c r="L37" s="39"/>
      <c r="N37" s="40"/>
    </row>
    <row r="38" spans="1:14" x14ac:dyDescent="0.2">
      <c r="A38" t="s">
        <v>150</v>
      </c>
      <c r="B38" t="s">
        <v>402</v>
      </c>
      <c r="C38" t="s">
        <v>150</v>
      </c>
      <c r="D38" t="s">
        <v>402</v>
      </c>
      <c r="L38" s="39"/>
      <c r="N38" s="40"/>
    </row>
    <row r="39" spans="1:14" x14ac:dyDescent="0.2">
      <c r="A39" t="s">
        <v>149</v>
      </c>
      <c r="B39" t="s">
        <v>403</v>
      </c>
      <c r="C39" t="s">
        <v>149</v>
      </c>
      <c r="D39" t="s">
        <v>403</v>
      </c>
      <c r="L39" s="39"/>
      <c r="N39" s="40"/>
    </row>
    <row r="40" spans="1:14" x14ac:dyDescent="0.2">
      <c r="A40" t="s">
        <v>151</v>
      </c>
      <c r="B40" t="s">
        <v>404</v>
      </c>
      <c r="C40" t="s">
        <v>151</v>
      </c>
      <c r="D40" t="s">
        <v>405</v>
      </c>
      <c r="L40" s="39"/>
      <c r="N40" s="40"/>
    </row>
    <row r="41" spans="1:14" x14ac:dyDescent="0.2">
      <c r="A41" t="s">
        <v>154</v>
      </c>
      <c r="B41" t="s">
        <v>406</v>
      </c>
      <c r="C41" t="s">
        <v>154</v>
      </c>
      <c r="D41" t="s">
        <v>407</v>
      </c>
      <c r="L41" s="39"/>
      <c r="N41" s="40"/>
    </row>
    <row r="42" spans="1:14" x14ac:dyDescent="0.2">
      <c r="A42" t="s">
        <v>155</v>
      </c>
      <c r="B42" t="s">
        <v>408</v>
      </c>
      <c r="C42" t="s">
        <v>155</v>
      </c>
      <c r="D42" t="s">
        <v>408</v>
      </c>
      <c r="L42" s="39"/>
      <c r="N42" s="40"/>
    </row>
    <row r="43" spans="1:14" x14ac:dyDescent="0.2">
      <c r="A43" t="s">
        <v>348</v>
      </c>
      <c r="B43" t="s">
        <v>409</v>
      </c>
      <c r="C43" t="s">
        <v>348</v>
      </c>
      <c r="D43" t="s">
        <v>410</v>
      </c>
      <c r="L43" s="39"/>
      <c r="N43" s="40"/>
    </row>
    <row r="44" spans="1:14" x14ac:dyDescent="0.2">
      <c r="A44" t="s">
        <v>153</v>
      </c>
      <c r="B44" t="s">
        <v>411</v>
      </c>
      <c r="C44" t="s">
        <v>153</v>
      </c>
      <c r="D44" t="s">
        <v>411</v>
      </c>
      <c r="L44" s="39"/>
      <c r="N44" s="40"/>
    </row>
    <row r="45" spans="1:14" x14ac:dyDescent="0.2">
      <c r="A45" t="s">
        <v>156</v>
      </c>
      <c r="B45" t="s">
        <v>412</v>
      </c>
      <c r="C45" t="s">
        <v>156</v>
      </c>
      <c r="D45" t="s">
        <v>412</v>
      </c>
      <c r="L45" s="39"/>
      <c r="N45" s="40"/>
    </row>
    <row r="46" spans="1:14" x14ac:dyDescent="0.2">
      <c r="A46" t="s">
        <v>157</v>
      </c>
      <c r="B46" t="s">
        <v>413</v>
      </c>
      <c r="C46" t="s">
        <v>157</v>
      </c>
      <c r="D46" t="s">
        <v>413</v>
      </c>
      <c r="L46" s="39"/>
      <c r="N46" s="40"/>
    </row>
    <row r="47" spans="1:14" x14ac:dyDescent="0.2">
      <c r="A47" t="s">
        <v>197</v>
      </c>
      <c r="B47" t="s">
        <v>414</v>
      </c>
      <c r="C47" t="s">
        <v>197</v>
      </c>
      <c r="D47" t="s">
        <v>414</v>
      </c>
      <c r="L47" s="39"/>
      <c r="N47" s="40"/>
    </row>
    <row r="48" spans="1:14" x14ac:dyDescent="0.2">
      <c r="A48" t="s">
        <v>158</v>
      </c>
      <c r="B48" t="s">
        <v>415</v>
      </c>
      <c r="C48" t="s">
        <v>158</v>
      </c>
      <c r="D48" t="s">
        <v>415</v>
      </c>
      <c r="L48" s="39"/>
      <c r="N48" s="40"/>
    </row>
    <row r="49" spans="1:14" x14ac:dyDescent="0.2">
      <c r="A49" t="s">
        <v>159</v>
      </c>
      <c r="B49" t="s">
        <v>416</v>
      </c>
      <c r="C49" t="s">
        <v>159</v>
      </c>
      <c r="D49" t="s">
        <v>416</v>
      </c>
      <c r="L49" s="39"/>
      <c r="N49" s="40"/>
    </row>
    <row r="50" spans="1:14" x14ac:dyDescent="0.2">
      <c r="A50" t="s">
        <v>160</v>
      </c>
      <c r="B50" t="s">
        <v>417</v>
      </c>
      <c r="C50" t="s">
        <v>160</v>
      </c>
      <c r="D50" t="s">
        <v>417</v>
      </c>
      <c r="L50" s="39"/>
      <c r="N50" s="40"/>
    </row>
    <row r="51" spans="1:14" x14ac:dyDescent="0.2">
      <c r="A51" t="s">
        <v>161</v>
      </c>
      <c r="B51" t="s">
        <v>418</v>
      </c>
      <c r="C51" t="s">
        <v>161</v>
      </c>
      <c r="D51" t="s">
        <v>418</v>
      </c>
      <c r="L51" s="39"/>
      <c r="N51" s="40"/>
    </row>
    <row r="52" spans="1:14" x14ac:dyDescent="0.2">
      <c r="A52" t="s">
        <v>309</v>
      </c>
      <c r="B52" t="s">
        <v>419</v>
      </c>
      <c r="C52" t="s">
        <v>309</v>
      </c>
      <c r="D52" t="s">
        <v>420</v>
      </c>
      <c r="L52" s="39"/>
      <c r="N52" s="40"/>
    </row>
    <row r="53" spans="1:14" x14ac:dyDescent="0.2">
      <c r="A53" t="s">
        <v>162</v>
      </c>
      <c r="B53" t="s">
        <v>421</v>
      </c>
      <c r="C53" t="s">
        <v>162</v>
      </c>
      <c r="D53" t="s">
        <v>421</v>
      </c>
      <c r="L53" s="39"/>
      <c r="N53" s="40"/>
    </row>
    <row r="54" spans="1:14" x14ac:dyDescent="0.2">
      <c r="A54" t="s">
        <v>315</v>
      </c>
      <c r="B54" t="s">
        <v>422</v>
      </c>
      <c r="C54" t="s">
        <v>315</v>
      </c>
      <c r="D54" t="s">
        <v>422</v>
      </c>
      <c r="L54" s="39"/>
      <c r="N54" s="40"/>
    </row>
    <row r="55" spans="1:14" x14ac:dyDescent="0.2">
      <c r="A55" t="s">
        <v>321</v>
      </c>
      <c r="B55" t="s">
        <v>423</v>
      </c>
      <c r="C55" t="s">
        <v>321</v>
      </c>
      <c r="D55" t="s">
        <v>423</v>
      </c>
      <c r="L55" s="39"/>
      <c r="N55" s="40"/>
    </row>
    <row r="56" spans="1:14" x14ac:dyDescent="0.2">
      <c r="A56" t="s">
        <v>163</v>
      </c>
      <c r="B56" t="s">
        <v>424</v>
      </c>
      <c r="C56" t="s">
        <v>163</v>
      </c>
      <c r="D56" t="s">
        <v>425</v>
      </c>
      <c r="L56" s="39"/>
      <c r="N56" s="40"/>
    </row>
    <row r="57" spans="1:14" x14ac:dyDescent="0.2">
      <c r="A57" t="s">
        <v>164</v>
      </c>
      <c r="B57" t="s">
        <v>426</v>
      </c>
      <c r="C57" t="s">
        <v>164</v>
      </c>
      <c r="D57" t="s">
        <v>426</v>
      </c>
      <c r="L57" s="39"/>
      <c r="N57" s="40"/>
    </row>
    <row r="58" spans="1:14" x14ac:dyDescent="0.2">
      <c r="A58" t="s">
        <v>165</v>
      </c>
      <c r="B58" t="s">
        <v>427</v>
      </c>
      <c r="C58" t="s">
        <v>165</v>
      </c>
      <c r="D58" t="s">
        <v>427</v>
      </c>
      <c r="L58" s="39"/>
      <c r="N58" s="40"/>
    </row>
    <row r="59" spans="1:14" x14ac:dyDescent="0.2">
      <c r="A59" t="s">
        <v>263</v>
      </c>
      <c r="B59" t="s">
        <v>428</v>
      </c>
      <c r="C59" t="s">
        <v>263</v>
      </c>
      <c r="D59" t="s">
        <v>428</v>
      </c>
      <c r="L59" s="39"/>
      <c r="N59" s="40"/>
    </row>
    <row r="60" spans="1:14" x14ac:dyDescent="0.2">
      <c r="A60" t="s">
        <v>316</v>
      </c>
      <c r="B60" t="s">
        <v>429</v>
      </c>
      <c r="C60" t="s">
        <v>316</v>
      </c>
      <c r="D60" t="s">
        <v>429</v>
      </c>
      <c r="L60" s="39"/>
      <c r="N60" s="40"/>
    </row>
    <row r="61" spans="1:14" x14ac:dyDescent="0.2">
      <c r="A61" t="s">
        <v>166</v>
      </c>
      <c r="B61" t="s">
        <v>430</v>
      </c>
      <c r="C61" t="s">
        <v>166</v>
      </c>
      <c r="D61" t="s">
        <v>430</v>
      </c>
      <c r="L61" s="39"/>
      <c r="N61" s="40"/>
    </row>
    <row r="62" spans="1:14" x14ac:dyDescent="0.2">
      <c r="A62" t="s">
        <v>167</v>
      </c>
      <c r="B62" t="s">
        <v>431</v>
      </c>
      <c r="C62" t="s">
        <v>167</v>
      </c>
      <c r="D62" t="s">
        <v>431</v>
      </c>
      <c r="L62" s="39"/>
      <c r="N62" s="40"/>
    </row>
    <row r="63" spans="1:14" x14ac:dyDescent="0.2">
      <c r="A63" t="s">
        <v>285</v>
      </c>
      <c r="B63" t="s">
        <v>432</v>
      </c>
      <c r="C63" t="s">
        <v>285</v>
      </c>
      <c r="D63" t="s">
        <v>432</v>
      </c>
      <c r="L63" s="39"/>
      <c r="N63" s="40"/>
    </row>
    <row r="64" spans="1:14" x14ac:dyDescent="0.2">
      <c r="A64" t="s">
        <v>168</v>
      </c>
      <c r="B64" t="s">
        <v>433</v>
      </c>
      <c r="C64" t="s">
        <v>168</v>
      </c>
      <c r="D64" t="s">
        <v>433</v>
      </c>
      <c r="L64" s="39"/>
      <c r="N64" s="40"/>
    </row>
    <row r="65" spans="1:14" x14ac:dyDescent="0.2">
      <c r="A65" t="s">
        <v>317</v>
      </c>
      <c r="B65" t="s">
        <v>434</v>
      </c>
      <c r="C65" t="s">
        <v>317</v>
      </c>
      <c r="D65" t="s">
        <v>434</v>
      </c>
      <c r="L65" s="39"/>
      <c r="N65" s="40"/>
    </row>
    <row r="66" spans="1:14" x14ac:dyDescent="0.2">
      <c r="A66" t="s">
        <v>172</v>
      </c>
      <c r="B66" t="s">
        <v>435</v>
      </c>
      <c r="C66" t="s">
        <v>172</v>
      </c>
      <c r="D66" t="s">
        <v>435</v>
      </c>
      <c r="L66" s="39"/>
      <c r="N66" s="40"/>
    </row>
    <row r="67" spans="1:14" x14ac:dyDescent="0.2">
      <c r="A67" t="s">
        <v>173</v>
      </c>
      <c r="B67" t="s">
        <v>436</v>
      </c>
      <c r="C67" t="s">
        <v>173</v>
      </c>
      <c r="D67" t="s">
        <v>436</v>
      </c>
      <c r="L67" s="39"/>
      <c r="N67" s="40"/>
    </row>
    <row r="68" spans="1:14" x14ac:dyDescent="0.2">
      <c r="A68" t="s">
        <v>174</v>
      </c>
      <c r="B68" t="s">
        <v>437</v>
      </c>
      <c r="C68" t="s">
        <v>174</v>
      </c>
      <c r="D68" t="s">
        <v>437</v>
      </c>
      <c r="L68" s="39"/>
      <c r="N68" s="40"/>
    </row>
    <row r="69" spans="1:14" x14ac:dyDescent="0.2">
      <c r="A69" t="s">
        <v>175</v>
      </c>
      <c r="B69" t="s">
        <v>438</v>
      </c>
      <c r="C69" t="s">
        <v>175</v>
      </c>
      <c r="D69" t="s">
        <v>438</v>
      </c>
      <c r="L69" s="39"/>
      <c r="N69" s="40"/>
    </row>
    <row r="70" spans="1:14" x14ac:dyDescent="0.2">
      <c r="A70" t="s">
        <v>337</v>
      </c>
      <c r="B70" t="s">
        <v>439</v>
      </c>
      <c r="C70" t="s">
        <v>337</v>
      </c>
      <c r="D70" t="s">
        <v>439</v>
      </c>
      <c r="L70" s="39"/>
      <c r="N70" s="40"/>
    </row>
    <row r="71" spans="1:14" x14ac:dyDescent="0.2">
      <c r="A71" t="s">
        <v>249</v>
      </c>
      <c r="B71" t="s">
        <v>440</v>
      </c>
      <c r="C71" t="s">
        <v>249</v>
      </c>
      <c r="D71" t="s">
        <v>440</v>
      </c>
      <c r="L71" s="39"/>
      <c r="N71" s="40"/>
    </row>
    <row r="72" spans="1:14" x14ac:dyDescent="0.2">
      <c r="A72" t="s">
        <v>177</v>
      </c>
      <c r="B72" t="s">
        <v>441</v>
      </c>
      <c r="C72" t="s">
        <v>177</v>
      </c>
      <c r="D72" t="s">
        <v>441</v>
      </c>
      <c r="L72" s="39"/>
      <c r="N72" s="40"/>
    </row>
    <row r="73" spans="1:14" x14ac:dyDescent="0.2">
      <c r="A73" t="s">
        <v>178</v>
      </c>
      <c r="B73" t="s">
        <v>442</v>
      </c>
      <c r="C73" t="s">
        <v>178</v>
      </c>
      <c r="D73" t="s">
        <v>442</v>
      </c>
      <c r="L73" s="39"/>
      <c r="N73" s="40"/>
    </row>
    <row r="74" spans="1:14" x14ac:dyDescent="0.2">
      <c r="A74" t="s">
        <v>179</v>
      </c>
      <c r="B74" t="s">
        <v>443</v>
      </c>
      <c r="C74" t="s">
        <v>179</v>
      </c>
      <c r="D74" t="s">
        <v>443</v>
      </c>
      <c r="L74" s="39"/>
      <c r="N74" s="40"/>
    </row>
    <row r="75" spans="1:14" x14ac:dyDescent="0.2">
      <c r="A75" t="s">
        <v>171</v>
      </c>
      <c r="B75" t="s">
        <v>444</v>
      </c>
      <c r="C75" t="s">
        <v>171</v>
      </c>
      <c r="D75" t="s">
        <v>444</v>
      </c>
      <c r="L75" s="39"/>
      <c r="N75" s="40"/>
    </row>
    <row r="76" spans="1:14" x14ac:dyDescent="0.2">
      <c r="A76" t="s">
        <v>180</v>
      </c>
      <c r="B76" t="s">
        <v>445</v>
      </c>
      <c r="C76" t="s">
        <v>180</v>
      </c>
      <c r="D76" t="s">
        <v>445</v>
      </c>
      <c r="L76" s="39"/>
      <c r="N76" s="40"/>
    </row>
    <row r="77" spans="1:14" x14ac:dyDescent="0.2">
      <c r="A77" t="s">
        <v>322</v>
      </c>
      <c r="B77" t="s">
        <v>446</v>
      </c>
      <c r="C77" t="s">
        <v>322</v>
      </c>
      <c r="D77" t="s">
        <v>446</v>
      </c>
      <c r="L77" s="39"/>
      <c r="N77" s="40"/>
    </row>
    <row r="78" spans="1:14" x14ac:dyDescent="0.2">
      <c r="A78" t="s">
        <v>182</v>
      </c>
      <c r="B78" t="s">
        <v>447</v>
      </c>
      <c r="C78" t="s">
        <v>182</v>
      </c>
      <c r="D78" t="s">
        <v>447</v>
      </c>
      <c r="L78" s="39"/>
      <c r="N78" s="40"/>
    </row>
    <row r="79" spans="1:14" x14ac:dyDescent="0.2">
      <c r="A79" t="s">
        <v>350</v>
      </c>
      <c r="B79" t="s">
        <v>448</v>
      </c>
      <c r="C79" t="s">
        <v>350</v>
      </c>
      <c r="D79" t="s">
        <v>448</v>
      </c>
      <c r="L79" s="39"/>
      <c r="N79" s="40"/>
    </row>
    <row r="80" spans="1:14" x14ac:dyDescent="0.2">
      <c r="A80" t="s">
        <v>183</v>
      </c>
      <c r="B80" t="s">
        <v>449</v>
      </c>
      <c r="C80" t="s">
        <v>183</v>
      </c>
      <c r="D80" t="s">
        <v>449</v>
      </c>
      <c r="L80" s="39"/>
      <c r="N80" s="40"/>
    </row>
    <row r="81" spans="1:14" x14ac:dyDescent="0.2">
      <c r="A81" t="s">
        <v>181</v>
      </c>
      <c r="B81" t="s">
        <v>450</v>
      </c>
      <c r="C81" t="s">
        <v>181</v>
      </c>
      <c r="D81" t="s">
        <v>450</v>
      </c>
      <c r="L81" s="39"/>
      <c r="N81" s="40"/>
    </row>
    <row r="82" spans="1:14" x14ac:dyDescent="0.2">
      <c r="A82" t="s">
        <v>184</v>
      </c>
      <c r="B82" t="s">
        <v>451</v>
      </c>
      <c r="C82" t="s">
        <v>184</v>
      </c>
      <c r="D82" t="s">
        <v>451</v>
      </c>
      <c r="L82" s="39"/>
      <c r="N82" s="40"/>
    </row>
    <row r="83" spans="1:14" x14ac:dyDescent="0.2">
      <c r="A83" t="s">
        <v>185</v>
      </c>
      <c r="B83" t="s">
        <v>452</v>
      </c>
      <c r="C83" t="s">
        <v>185</v>
      </c>
      <c r="D83" t="s">
        <v>452</v>
      </c>
      <c r="L83" s="39"/>
      <c r="N83" s="40"/>
    </row>
    <row r="84" spans="1:14" x14ac:dyDescent="0.2">
      <c r="A84" t="s">
        <v>186</v>
      </c>
      <c r="B84" t="s">
        <v>453</v>
      </c>
      <c r="C84" t="s">
        <v>186</v>
      </c>
      <c r="D84" t="s">
        <v>453</v>
      </c>
      <c r="L84" s="39"/>
      <c r="N84" s="40"/>
    </row>
    <row r="85" spans="1:14" x14ac:dyDescent="0.2">
      <c r="A85" t="s">
        <v>187</v>
      </c>
      <c r="B85" t="s">
        <v>454</v>
      </c>
      <c r="C85" t="s">
        <v>187</v>
      </c>
      <c r="D85" t="s">
        <v>454</v>
      </c>
      <c r="L85" s="39"/>
      <c r="N85" s="40"/>
    </row>
    <row r="86" spans="1:14" x14ac:dyDescent="0.2">
      <c r="A86" t="s">
        <v>189</v>
      </c>
      <c r="B86" t="s">
        <v>455</v>
      </c>
      <c r="C86" t="s">
        <v>189</v>
      </c>
      <c r="D86" t="s">
        <v>456</v>
      </c>
      <c r="L86" s="39"/>
      <c r="N86" s="40"/>
    </row>
    <row r="87" spans="1:14" x14ac:dyDescent="0.2">
      <c r="A87" t="s">
        <v>188</v>
      </c>
      <c r="B87" t="s">
        <v>457</v>
      </c>
      <c r="C87" t="s">
        <v>188</v>
      </c>
      <c r="D87" t="s">
        <v>457</v>
      </c>
      <c r="L87" s="39"/>
      <c r="N87" s="40"/>
    </row>
    <row r="88" spans="1:14" x14ac:dyDescent="0.2">
      <c r="A88" t="s">
        <v>190</v>
      </c>
      <c r="B88" t="s">
        <v>458</v>
      </c>
      <c r="C88" t="s">
        <v>190</v>
      </c>
      <c r="D88" t="s">
        <v>458</v>
      </c>
      <c r="L88" s="39"/>
      <c r="N88" s="40"/>
    </row>
    <row r="89" spans="1:14" x14ac:dyDescent="0.2">
      <c r="A89" t="s">
        <v>192</v>
      </c>
      <c r="B89" t="s">
        <v>459</v>
      </c>
      <c r="C89" t="s">
        <v>192</v>
      </c>
      <c r="D89" t="s">
        <v>459</v>
      </c>
      <c r="L89" s="39"/>
      <c r="N89" s="40"/>
    </row>
    <row r="90" spans="1:14" x14ac:dyDescent="0.2">
      <c r="A90" t="s">
        <v>191</v>
      </c>
      <c r="B90" t="s">
        <v>460</v>
      </c>
      <c r="C90" t="s">
        <v>191</v>
      </c>
      <c r="D90" t="s">
        <v>460</v>
      </c>
      <c r="L90" s="39"/>
      <c r="N90" s="40"/>
    </row>
    <row r="91" spans="1:14" x14ac:dyDescent="0.2">
      <c r="A91" t="s">
        <v>255</v>
      </c>
      <c r="B91" t="s">
        <v>461</v>
      </c>
      <c r="C91" t="s">
        <v>255</v>
      </c>
      <c r="D91" t="s">
        <v>461</v>
      </c>
      <c r="L91" s="39"/>
      <c r="N91" s="40"/>
    </row>
    <row r="92" spans="1:14" x14ac:dyDescent="0.2">
      <c r="A92" t="s">
        <v>193</v>
      </c>
      <c r="B92" t="s">
        <v>462</v>
      </c>
      <c r="C92" t="s">
        <v>193</v>
      </c>
      <c r="D92" t="s">
        <v>462</v>
      </c>
      <c r="L92" s="39"/>
      <c r="N92" s="40"/>
    </row>
    <row r="93" spans="1:14" x14ac:dyDescent="0.2">
      <c r="A93" t="s">
        <v>194</v>
      </c>
      <c r="B93" t="s">
        <v>463</v>
      </c>
      <c r="C93" t="s">
        <v>194</v>
      </c>
      <c r="D93" t="s">
        <v>463</v>
      </c>
      <c r="L93" s="39"/>
      <c r="N93" s="40"/>
    </row>
    <row r="94" spans="1:14" x14ac:dyDescent="0.2">
      <c r="A94" t="s">
        <v>195</v>
      </c>
      <c r="B94" t="s">
        <v>464</v>
      </c>
      <c r="C94" t="s">
        <v>195</v>
      </c>
      <c r="D94" t="s">
        <v>464</v>
      </c>
      <c r="L94" s="39"/>
      <c r="N94" s="40"/>
    </row>
    <row r="95" spans="1:14" x14ac:dyDescent="0.2">
      <c r="A95" t="s">
        <v>196</v>
      </c>
      <c r="B95" t="s">
        <v>465</v>
      </c>
      <c r="C95" t="s">
        <v>196</v>
      </c>
      <c r="D95" t="s">
        <v>465</v>
      </c>
      <c r="L95" s="39"/>
      <c r="N95" s="40"/>
    </row>
    <row r="96" spans="1:14" x14ac:dyDescent="0.2">
      <c r="A96" t="s">
        <v>199</v>
      </c>
      <c r="B96" t="s">
        <v>466</v>
      </c>
      <c r="C96" t="s">
        <v>199</v>
      </c>
      <c r="D96" t="s">
        <v>466</v>
      </c>
      <c r="L96" s="39"/>
      <c r="N96" s="40"/>
    </row>
    <row r="97" spans="1:14" x14ac:dyDescent="0.2">
      <c r="A97" t="s">
        <v>198</v>
      </c>
      <c r="B97" t="s">
        <v>467</v>
      </c>
      <c r="C97" t="s">
        <v>198</v>
      </c>
      <c r="D97" t="s">
        <v>467</v>
      </c>
      <c r="L97" s="39"/>
      <c r="N97" s="40"/>
    </row>
    <row r="98" spans="1:14" x14ac:dyDescent="0.2">
      <c r="A98" t="s">
        <v>200</v>
      </c>
      <c r="B98" t="s">
        <v>468</v>
      </c>
      <c r="C98" t="s">
        <v>200</v>
      </c>
      <c r="D98" t="s">
        <v>468</v>
      </c>
      <c r="L98" s="39"/>
      <c r="N98" s="40"/>
    </row>
    <row r="99" spans="1:14" x14ac:dyDescent="0.2">
      <c r="A99" t="s">
        <v>201</v>
      </c>
      <c r="B99" t="s">
        <v>469</v>
      </c>
      <c r="C99" t="s">
        <v>201</v>
      </c>
      <c r="D99" t="s">
        <v>469</v>
      </c>
      <c r="L99" s="39"/>
      <c r="N99" s="40"/>
    </row>
    <row r="100" spans="1:14" x14ac:dyDescent="0.2">
      <c r="A100" t="s">
        <v>202</v>
      </c>
      <c r="B100" t="s">
        <v>470</v>
      </c>
      <c r="C100" t="s">
        <v>202</v>
      </c>
      <c r="D100" t="s">
        <v>470</v>
      </c>
      <c r="L100" s="39"/>
      <c r="N100" s="40"/>
    </row>
    <row r="101" spans="1:14" x14ac:dyDescent="0.2">
      <c r="A101" t="s">
        <v>203</v>
      </c>
      <c r="B101" t="s">
        <v>471</v>
      </c>
      <c r="C101" t="s">
        <v>203</v>
      </c>
      <c r="D101" t="s">
        <v>471</v>
      </c>
      <c r="L101" s="39"/>
      <c r="N101" s="40"/>
    </row>
    <row r="102" spans="1:14" x14ac:dyDescent="0.2">
      <c r="A102" t="s">
        <v>472</v>
      </c>
      <c r="B102" t="s">
        <v>473</v>
      </c>
      <c r="C102" t="s">
        <v>472</v>
      </c>
      <c r="D102" t="s">
        <v>474</v>
      </c>
      <c r="L102" s="39"/>
      <c r="N102" s="40"/>
    </row>
    <row r="103" spans="1:14" x14ac:dyDescent="0.2">
      <c r="A103" t="s">
        <v>259</v>
      </c>
      <c r="B103" t="s">
        <v>475</v>
      </c>
      <c r="C103" t="s">
        <v>259</v>
      </c>
      <c r="D103" t="s">
        <v>476</v>
      </c>
      <c r="L103" s="39"/>
      <c r="N103" s="40"/>
    </row>
    <row r="104" spans="1:14" x14ac:dyDescent="0.2">
      <c r="A104" t="s">
        <v>204</v>
      </c>
      <c r="B104" t="s">
        <v>477</v>
      </c>
      <c r="C104" t="s">
        <v>204</v>
      </c>
      <c r="D104" t="s">
        <v>477</v>
      </c>
      <c r="L104" s="39"/>
      <c r="N104" s="40"/>
    </row>
    <row r="105" spans="1:14" x14ac:dyDescent="0.2">
      <c r="A105" t="s">
        <v>205</v>
      </c>
      <c r="B105" t="s">
        <v>478</v>
      </c>
      <c r="C105" t="s">
        <v>205</v>
      </c>
      <c r="D105" t="s">
        <v>478</v>
      </c>
      <c r="L105" s="39"/>
      <c r="N105" s="40"/>
    </row>
    <row r="106" spans="1:14" x14ac:dyDescent="0.2">
      <c r="A106" t="s">
        <v>206</v>
      </c>
      <c r="B106" t="s">
        <v>479</v>
      </c>
      <c r="C106" t="s">
        <v>206</v>
      </c>
      <c r="D106" t="s">
        <v>479</v>
      </c>
      <c r="L106" s="39"/>
      <c r="N106" s="40"/>
    </row>
    <row r="107" spans="1:14" x14ac:dyDescent="0.2">
      <c r="A107" t="s">
        <v>207</v>
      </c>
      <c r="B107" t="s">
        <v>480</v>
      </c>
      <c r="C107" t="s">
        <v>207</v>
      </c>
      <c r="D107" t="s">
        <v>480</v>
      </c>
      <c r="L107" s="39"/>
      <c r="N107" s="40"/>
    </row>
    <row r="108" spans="1:14" x14ac:dyDescent="0.2">
      <c r="A108" t="s">
        <v>209</v>
      </c>
      <c r="B108" t="s">
        <v>481</v>
      </c>
      <c r="C108" t="s">
        <v>209</v>
      </c>
      <c r="D108" t="s">
        <v>481</v>
      </c>
      <c r="L108" s="39"/>
      <c r="N108" s="40"/>
    </row>
    <row r="109" spans="1:14" x14ac:dyDescent="0.2">
      <c r="A109" t="s">
        <v>210</v>
      </c>
      <c r="B109" t="s">
        <v>482</v>
      </c>
      <c r="C109" t="s">
        <v>210</v>
      </c>
      <c r="D109" t="s">
        <v>482</v>
      </c>
      <c r="L109" s="39"/>
      <c r="N109" s="40"/>
    </row>
    <row r="110" spans="1:14" x14ac:dyDescent="0.2">
      <c r="A110" t="s">
        <v>211</v>
      </c>
      <c r="B110" t="s">
        <v>483</v>
      </c>
      <c r="C110" t="s">
        <v>211</v>
      </c>
      <c r="D110" t="s">
        <v>483</v>
      </c>
      <c r="L110" s="39"/>
      <c r="N110" s="40"/>
    </row>
    <row r="111" spans="1:14" x14ac:dyDescent="0.2">
      <c r="A111" t="s">
        <v>208</v>
      </c>
      <c r="B111" t="s">
        <v>484</v>
      </c>
      <c r="C111" t="s">
        <v>208</v>
      </c>
      <c r="D111" t="s">
        <v>484</v>
      </c>
      <c r="L111" s="39"/>
      <c r="N111" s="40"/>
    </row>
    <row r="112" spans="1:14" x14ac:dyDescent="0.2">
      <c r="A112" t="s">
        <v>212</v>
      </c>
      <c r="B112" t="s">
        <v>485</v>
      </c>
      <c r="C112" t="s">
        <v>212</v>
      </c>
      <c r="D112" t="s">
        <v>485</v>
      </c>
      <c r="L112" s="39"/>
      <c r="N112" s="40"/>
    </row>
    <row r="113" spans="1:14" x14ac:dyDescent="0.2">
      <c r="A113" t="s">
        <v>213</v>
      </c>
      <c r="B113" t="s">
        <v>486</v>
      </c>
      <c r="C113" t="s">
        <v>213</v>
      </c>
      <c r="D113" t="s">
        <v>486</v>
      </c>
      <c r="L113" s="39"/>
      <c r="N113" s="40"/>
    </row>
    <row r="114" spans="1:14" x14ac:dyDescent="0.2">
      <c r="A114" t="s">
        <v>214</v>
      </c>
      <c r="B114" t="s">
        <v>487</v>
      </c>
      <c r="C114" t="s">
        <v>214</v>
      </c>
      <c r="D114" t="s">
        <v>488</v>
      </c>
      <c r="L114" s="39"/>
      <c r="N114" s="40"/>
    </row>
    <row r="115" spans="1:14" x14ac:dyDescent="0.2">
      <c r="A115" t="s">
        <v>217</v>
      </c>
      <c r="B115" t="s">
        <v>489</v>
      </c>
      <c r="C115" t="s">
        <v>217</v>
      </c>
      <c r="D115" t="s">
        <v>489</v>
      </c>
      <c r="L115" s="39"/>
      <c r="N115" s="40"/>
    </row>
    <row r="116" spans="1:14" x14ac:dyDescent="0.2">
      <c r="A116" t="s">
        <v>225</v>
      </c>
      <c r="B116" t="s">
        <v>490</v>
      </c>
      <c r="C116" t="s">
        <v>225</v>
      </c>
      <c r="D116" t="s">
        <v>490</v>
      </c>
      <c r="L116" s="39"/>
      <c r="N116" s="40"/>
    </row>
    <row r="117" spans="1:14" x14ac:dyDescent="0.2">
      <c r="A117" t="s">
        <v>222</v>
      </c>
      <c r="B117" t="s">
        <v>491</v>
      </c>
      <c r="C117" t="s">
        <v>222</v>
      </c>
      <c r="D117" t="s">
        <v>491</v>
      </c>
      <c r="L117" s="39"/>
      <c r="N117" s="40"/>
    </row>
    <row r="118" spans="1:14" x14ac:dyDescent="0.2">
      <c r="A118" t="s">
        <v>223</v>
      </c>
      <c r="B118" t="s">
        <v>492</v>
      </c>
      <c r="C118" t="s">
        <v>223</v>
      </c>
      <c r="D118" t="s">
        <v>492</v>
      </c>
      <c r="L118" s="39"/>
      <c r="N118" s="40"/>
    </row>
    <row r="119" spans="1:14" x14ac:dyDescent="0.2">
      <c r="A119" t="s">
        <v>215</v>
      </c>
      <c r="B119" t="s">
        <v>493</v>
      </c>
      <c r="C119" t="s">
        <v>215</v>
      </c>
      <c r="D119" t="s">
        <v>493</v>
      </c>
      <c r="L119" s="39"/>
      <c r="N119" s="40"/>
    </row>
    <row r="120" spans="1:14" x14ac:dyDescent="0.2">
      <c r="A120" t="s">
        <v>224</v>
      </c>
      <c r="B120" t="s">
        <v>494</v>
      </c>
      <c r="C120" t="s">
        <v>224</v>
      </c>
      <c r="D120" t="s">
        <v>494</v>
      </c>
      <c r="L120" s="39"/>
      <c r="N120" s="40"/>
    </row>
    <row r="121" spans="1:14" x14ac:dyDescent="0.2">
      <c r="A121" t="s">
        <v>229</v>
      </c>
      <c r="B121" t="s">
        <v>495</v>
      </c>
      <c r="C121" t="s">
        <v>229</v>
      </c>
      <c r="D121" t="s">
        <v>495</v>
      </c>
      <c r="L121" s="39"/>
      <c r="N121" s="40"/>
    </row>
    <row r="122" spans="1:14" x14ac:dyDescent="0.2">
      <c r="A122" t="s">
        <v>216</v>
      </c>
      <c r="B122" t="s">
        <v>496</v>
      </c>
      <c r="C122" t="s">
        <v>216</v>
      </c>
      <c r="D122" t="s">
        <v>497</v>
      </c>
      <c r="L122" s="39"/>
      <c r="N122" s="40"/>
    </row>
    <row r="123" spans="1:14" x14ac:dyDescent="0.2">
      <c r="A123" t="s">
        <v>230</v>
      </c>
      <c r="B123" t="s">
        <v>498</v>
      </c>
      <c r="C123" t="s">
        <v>230</v>
      </c>
      <c r="D123" t="s">
        <v>498</v>
      </c>
      <c r="L123" s="39"/>
      <c r="N123" s="40"/>
    </row>
    <row r="124" spans="1:14" x14ac:dyDescent="0.2">
      <c r="A124" t="s">
        <v>218</v>
      </c>
      <c r="B124" t="s">
        <v>499</v>
      </c>
      <c r="C124" t="s">
        <v>218</v>
      </c>
      <c r="D124" t="s">
        <v>499</v>
      </c>
      <c r="L124" s="39"/>
      <c r="N124" s="40"/>
    </row>
    <row r="125" spans="1:14" x14ac:dyDescent="0.2">
      <c r="A125" t="s">
        <v>220</v>
      </c>
      <c r="B125" t="s">
        <v>500</v>
      </c>
      <c r="C125" t="s">
        <v>220</v>
      </c>
      <c r="D125" t="s">
        <v>500</v>
      </c>
      <c r="L125" s="39"/>
      <c r="N125" s="40"/>
    </row>
    <row r="126" spans="1:14" x14ac:dyDescent="0.2">
      <c r="A126" t="s">
        <v>221</v>
      </c>
      <c r="B126" t="s">
        <v>501</v>
      </c>
      <c r="C126" t="s">
        <v>221</v>
      </c>
      <c r="D126" t="s">
        <v>502</v>
      </c>
      <c r="L126" s="39"/>
      <c r="N126" s="40"/>
    </row>
    <row r="127" spans="1:14" x14ac:dyDescent="0.2">
      <c r="A127" t="s">
        <v>219</v>
      </c>
      <c r="B127" t="s">
        <v>503</v>
      </c>
      <c r="C127" t="s">
        <v>219</v>
      </c>
      <c r="D127" t="s">
        <v>503</v>
      </c>
      <c r="L127" s="39"/>
      <c r="N127" s="40"/>
    </row>
    <row r="128" spans="1:14" x14ac:dyDescent="0.2">
      <c r="A128" t="s">
        <v>226</v>
      </c>
      <c r="B128" t="s">
        <v>504</v>
      </c>
      <c r="C128" t="s">
        <v>226</v>
      </c>
      <c r="D128" t="s">
        <v>504</v>
      </c>
      <c r="L128" s="39"/>
      <c r="N128" s="40"/>
    </row>
    <row r="129" spans="1:14" x14ac:dyDescent="0.2">
      <c r="A129" t="s">
        <v>352</v>
      </c>
      <c r="B129" t="s">
        <v>505</v>
      </c>
      <c r="C129" t="s">
        <v>352</v>
      </c>
      <c r="D129" t="s">
        <v>505</v>
      </c>
      <c r="L129" s="39"/>
      <c r="N129" s="40"/>
    </row>
    <row r="130" spans="1:14" x14ac:dyDescent="0.2">
      <c r="A130" t="s">
        <v>227</v>
      </c>
      <c r="B130" t="s">
        <v>506</v>
      </c>
      <c r="C130" t="s">
        <v>227</v>
      </c>
      <c r="D130" t="s">
        <v>506</v>
      </c>
      <c r="L130" s="39"/>
      <c r="N130" s="40"/>
    </row>
    <row r="131" spans="1:14" x14ac:dyDescent="0.2">
      <c r="A131" t="s">
        <v>228</v>
      </c>
      <c r="B131" t="s">
        <v>507</v>
      </c>
      <c r="C131" t="s">
        <v>228</v>
      </c>
      <c r="D131" t="s">
        <v>507</v>
      </c>
      <c r="L131" s="39"/>
      <c r="N131" s="40"/>
    </row>
    <row r="132" spans="1:14" x14ac:dyDescent="0.2">
      <c r="A132" t="s">
        <v>144</v>
      </c>
      <c r="B132" t="s">
        <v>508</v>
      </c>
      <c r="C132" t="s">
        <v>144</v>
      </c>
      <c r="D132" t="s">
        <v>508</v>
      </c>
      <c r="L132" s="39"/>
      <c r="N132" s="40"/>
    </row>
    <row r="133" spans="1:14" x14ac:dyDescent="0.2">
      <c r="A133" t="s">
        <v>231</v>
      </c>
      <c r="B133" t="s">
        <v>509</v>
      </c>
      <c r="C133" t="s">
        <v>231</v>
      </c>
      <c r="D133" t="s">
        <v>509</v>
      </c>
      <c r="L133" s="39"/>
      <c r="N133" s="40"/>
    </row>
    <row r="134" spans="1:14" x14ac:dyDescent="0.2">
      <c r="A134" t="s">
        <v>232</v>
      </c>
      <c r="B134" t="s">
        <v>510</v>
      </c>
      <c r="C134" t="s">
        <v>232</v>
      </c>
      <c r="D134" t="s">
        <v>510</v>
      </c>
      <c r="L134" s="39"/>
      <c r="N134" s="40"/>
    </row>
    <row r="135" spans="1:14" x14ac:dyDescent="0.2">
      <c r="A135" t="s">
        <v>234</v>
      </c>
      <c r="B135" t="s">
        <v>511</v>
      </c>
      <c r="C135" t="s">
        <v>234</v>
      </c>
      <c r="D135" t="s">
        <v>511</v>
      </c>
      <c r="L135" s="39"/>
      <c r="N135" s="40"/>
    </row>
    <row r="136" spans="1:14" x14ac:dyDescent="0.2">
      <c r="A136" t="s">
        <v>235</v>
      </c>
      <c r="B136" t="s">
        <v>512</v>
      </c>
      <c r="C136" t="s">
        <v>235</v>
      </c>
      <c r="D136" t="s">
        <v>512</v>
      </c>
      <c r="L136" s="39"/>
      <c r="N136" s="40"/>
    </row>
    <row r="137" spans="1:14" x14ac:dyDescent="0.2">
      <c r="A137" t="s">
        <v>124</v>
      </c>
      <c r="B137" t="s">
        <v>513</v>
      </c>
      <c r="C137" t="s">
        <v>124</v>
      </c>
      <c r="D137" t="s">
        <v>514</v>
      </c>
      <c r="L137" s="39"/>
      <c r="N137" s="40"/>
    </row>
    <row r="138" spans="1:14" x14ac:dyDescent="0.2">
      <c r="A138" t="s">
        <v>233</v>
      </c>
      <c r="B138" t="s">
        <v>515</v>
      </c>
      <c r="C138" t="s">
        <v>233</v>
      </c>
      <c r="D138" t="s">
        <v>515</v>
      </c>
      <c r="L138" s="39"/>
      <c r="N138" s="40"/>
    </row>
    <row r="139" spans="1:14" x14ac:dyDescent="0.2">
      <c r="A139" t="s">
        <v>242</v>
      </c>
      <c r="B139" t="s">
        <v>516</v>
      </c>
      <c r="C139" t="s">
        <v>242</v>
      </c>
      <c r="D139" t="s">
        <v>516</v>
      </c>
      <c r="L139" s="39"/>
      <c r="N139" s="40"/>
    </row>
    <row r="140" spans="1:14" x14ac:dyDescent="0.2">
      <c r="A140" t="s">
        <v>237</v>
      </c>
      <c r="B140" t="s">
        <v>517</v>
      </c>
      <c r="C140" t="s">
        <v>237</v>
      </c>
      <c r="D140" t="s">
        <v>517</v>
      </c>
      <c r="L140" s="39"/>
      <c r="N140" s="40"/>
    </row>
    <row r="141" spans="1:14" x14ac:dyDescent="0.2">
      <c r="A141" t="s">
        <v>238</v>
      </c>
      <c r="B141" t="s">
        <v>518</v>
      </c>
      <c r="C141" t="s">
        <v>238</v>
      </c>
      <c r="D141" t="s">
        <v>518</v>
      </c>
      <c r="L141" s="39"/>
      <c r="N141" s="40"/>
    </row>
    <row r="142" spans="1:14" x14ac:dyDescent="0.2">
      <c r="A142" t="s">
        <v>236</v>
      </c>
      <c r="B142" t="s">
        <v>519</v>
      </c>
      <c r="C142" t="s">
        <v>236</v>
      </c>
      <c r="D142" t="s">
        <v>519</v>
      </c>
      <c r="L142" s="39"/>
      <c r="N142" s="40"/>
    </row>
    <row r="143" spans="1:14" x14ac:dyDescent="0.2">
      <c r="A143" t="s">
        <v>239</v>
      </c>
      <c r="B143" t="s">
        <v>520</v>
      </c>
      <c r="C143" t="s">
        <v>239</v>
      </c>
      <c r="D143" t="s">
        <v>520</v>
      </c>
      <c r="L143" s="39"/>
      <c r="N143" s="40"/>
    </row>
    <row r="144" spans="1:14" x14ac:dyDescent="0.2">
      <c r="A144" t="s">
        <v>240</v>
      </c>
      <c r="B144" t="s">
        <v>521</v>
      </c>
      <c r="C144" t="s">
        <v>240</v>
      </c>
      <c r="D144" t="s">
        <v>522</v>
      </c>
      <c r="L144" s="39"/>
      <c r="N144" s="40"/>
    </row>
    <row r="145" spans="1:14" x14ac:dyDescent="0.2">
      <c r="A145" t="s">
        <v>176</v>
      </c>
      <c r="B145" t="s">
        <v>523</v>
      </c>
      <c r="C145" t="s">
        <v>176</v>
      </c>
      <c r="D145" t="s">
        <v>523</v>
      </c>
      <c r="L145" s="39"/>
      <c r="N145" s="40"/>
    </row>
    <row r="146" spans="1:14" x14ac:dyDescent="0.2">
      <c r="A146" t="s">
        <v>241</v>
      </c>
      <c r="B146" t="s">
        <v>524</v>
      </c>
      <c r="C146" t="s">
        <v>241</v>
      </c>
      <c r="D146" t="s">
        <v>524</v>
      </c>
      <c r="L146" s="39"/>
      <c r="N146" s="40"/>
    </row>
    <row r="147" spans="1:14" x14ac:dyDescent="0.2">
      <c r="A147" t="s">
        <v>243</v>
      </c>
      <c r="B147" t="s">
        <v>525</v>
      </c>
      <c r="C147" t="s">
        <v>243</v>
      </c>
      <c r="D147" t="s">
        <v>525</v>
      </c>
      <c r="L147" s="39"/>
      <c r="N147" s="40"/>
    </row>
    <row r="148" spans="1:14" x14ac:dyDescent="0.2">
      <c r="A148" t="s">
        <v>244</v>
      </c>
      <c r="B148" t="s">
        <v>526</v>
      </c>
      <c r="C148" t="s">
        <v>244</v>
      </c>
      <c r="D148" t="s">
        <v>526</v>
      </c>
      <c r="L148" s="39"/>
      <c r="N148" s="40"/>
    </row>
    <row r="149" spans="1:14" x14ac:dyDescent="0.2">
      <c r="A149" t="s">
        <v>245</v>
      </c>
      <c r="B149" t="s">
        <v>527</v>
      </c>
      <c r="C149" t="s">
        <v>245</v>
      </c>
      <c r="D149" t="s">
        <v>527</v>
      </c>
      <c r="L149" s="39"/>
      <c r="N149" s="40"/>
    </row>
    <row r="150" spans="1:14" x14ac:dyDescent="0.2">
      <c r="A150" t="s">
        <v>528</v>
      </c>
      <c r="B150" t="s">
        <v>529</v>
      </c>
      <c r="C150" t="s">
        <v>528</v>
      </c>
      <c r="D150" t="s">
        <v>530</v>
      </c>
      <c r="L150" s="39"/>
      <c r="N150" s="40"/>
    </row>
    <row r="151" spans="1:14" x14ac:dyDescent="0.2">
      <c r="A151" t="s">
        <v>251</v>
      </c>
      <c r="B151" t="s">
        <v>531</v>
      </c>
      <c r="C151" t="s">
        <v>251</v>
      </c>
      <c r="D151" t="s">
        <v>531</v>
      </c>
      <c r="L151" s="39"/>
      <c r="N151" s="40"/>
    </row>
    <row r="152" spans="1:14" x14ac:dyDescent="0.2">
      <c r="A152" t="s">
        <v>250</v>
      </c>
      <c r="B152" t="s">
        <v>532</v>
      </c>
      <c r="C152" t="s">
        <v>250</v>
      </c>
      <c r="D152" t="s">
        <v>250</v>
      </c>
      <c r="L152" s="39"/>
      <c r="N152" s="40"/>
    </row>
    <row r="153" spans="1:14" x14ac:dyDescent="0.2">
      <c r="A153" t="s">
        <v>254</v>
      </c>
      <c r="B153" t="s">
        <v>533</v>
      </c>
      <c r="C153" t="s">
        <v>254</v>
      </c>
      <c r="D153" t="s">
        <v>533</v>
      </c>
      <c r="L153" s="39"/>
      <c r="N153" s="40"/>
    </row>
    <row r="154" spans="1:14" x14ac:dyDescent="0.2">
      <c r="A154" t="s">
        <v>246</v>
      </c>
      <c r="B154" t="s">
        <v>534</v>
      </c>
      <c r="C154" t="s">
        <v>246</v>
      </c>
      <c r="D154" t="s">
        <v>534</v>
      </c>
      <c r="L154" s="39"/>
      <c r="N154" s="40"/>
    </row>
    <row r="155" spans="1:14" x14ac:dyDescent="0.2">
      <c r="A155" t="s">
        <v>247</v>
      </c>
      <c r="B155" t="s">
        <v>535</v>
      </c>
      <c r="C155" t="s">
        <v>247</v>
      </c>
      <c r="D155" t="s">
        <v>535</v>
      </c>
      <c r="L155" s="39"/>
      <c r="N155" s="40"/>
    </row>
    <row r="156" spans="1:14" x14ac:dyDescent="0.2">
      <c r="A156" t="s">
        <v>248</v>
      </c>
      <c r="B156" t="s">
        <v>536</v>
      </c>
      <c r="C156" t="s">
        <v>248</v>
      </c>
      <c r="D156" t="s">
        <v>537</v>
      </c>
      <c r="L156" s="39"/>
      <c r="N156" s="40"/>
    </row>
    <row r="157" spans="1:14" x14ac:dyDescent="0.2">
      <c r="A157" t="s">
        <v>252</v>
      </c>
      <c r="B157" t="s">
        <v>538</v>
      </c>
      <c r="C157" t="s">
        <v>252</v>
      </c>
      <c r="D157" t="s">
        <v>538</v>
      </c>
      <c r="L157" s="39"/>
      <c r="N157" s="40"/>
    </row>
    <row r="158" spans="1:14" x14ac:dyDescent="0.2">
      <c r="A158" t="s">
        <v>253</v>
      </c>
      <c r="B158" t="s">
        <v>539</v>
      </c>
      <c r="C158" t="s">
        <v>253</v>
      </c>
      <c r="D158" t="s">
        <v>539</v>
      </c>
      <c r="L158" s="39"/>
      <c r="N158" s="40"/>
    </row>
    <row r="159" spans="1:14" x14ac:dyDescent="0.2">
      <c r="A159" t="s">
        <v>258</v>
      </c>
      <c r="B159" t="s">
        <v>540</v>
      </c>
      <c r="C159" t="s">
        <v>258</v>
      </c>
      <c r="D159" t="s">
        <v>540</v>
      </c>
      <c r="L159" s="39"/>
      <c r="N159" s="40"/>
    </row>
    <row r="160" spans="1:14" x14ac:dyDescent="0.2">
      <c r="A160" t="s">
        <v>256</v>
      </c>
      <c r="B160" t="s">
        <v>541</v>
      </c>
      <c r="C160" t="s">
        <v>256</v>
      </c>
      <c r="D160" t="s">
        <v>541</v>
      </c>
      <c r="L160" s="39"/>
      <c r="N160" s="40"/>
    </row>
    <row r="161" spans="1:14" x14ac:dyDescent="0.2">
      <c r="A161" t="s">
        <v>257</v>
      </c>
      <c r="B161" t="s">
        <v>542</v>
      </c>
      <c r="C161" t="s">
        <v>257</v>
      </c>
      <c r="D161" t="s">
        <v>542</v>
      </c>
      <c r="L161" s="39"/>
      <c r="N161" s="40"/>
    </row>
    <row r="162" spans="1:14" x14ac:dyDescent="0.2">
      <c r="A162" t="s">
        <v>260</v>
      </c>
      <c r="B162" t="s">
        <v>543</v>
      </c>
      <c r="C162" t="s">
        <v>260</v>
      </c>
      <c r="D162" t="s">
        <v>543</v>
      </c>
      <c r="L162" s="39"/>
      <c r="N162" s="40"/>
    </row>
    <row r="163" spans="1:14" x14ac:dyDescent="0.2">
      <c r="A163" t="s">
        <v>544</v>
      </c>
      <c r="B163" t="s">
        <v>545</v>
      </c>
      <c r="C163" t="s">
        <v>544</v>
      </c>
      <c r="D163" t="s">
        <v>546</v>
      </c>
      <c r="L163" s="39"/>
      <c r="N163" s="40"/>
    </row>
    <row r="164" spans="1:14" x14ac:dyDescent="0.2">
      <c r="A164" t="s">
        <v>261</v>
      </c>
      <c r="B164" t="s">
        <v>547</v>
      </c>
      <c r="C164" t="s">
        <v>261</v>
      </c>
      <c r="D164" t="s">
        <v>548</v>
      </c>
      <c r="L164" s="39"/>
      <c r="N164" s="40"/>
    </row>
    <row r="165" spans="1:14" x14ac:dyDescent="0.2">
      <c r="A165" t="s">
        <v>324</v>
      </c>
      <c r="B165" t="s">
        <v>549</v>
      </c>
      <c r="C165" t="s">
        <v>324</v>
      </c>
      <c r="D165" t="s">
        <v>549</v>
      </c>
      <c r="L165" s="39"/>
      <c r="N165" s="40"/>
    </row>
    <row r="166" spans="1:14" x14ac:dyDescent="0.2">
      <c r="A166" t="s">
        <v>307</v>
      </c>
      <c r="B166" t="s">
        <v>550</v>
      </c>
      <c r="C166" t="s">
        <v>307</v>
      </c>
      <c r="D166" t="s">
        <v>550</v>
      </c>
      <c r="L166" s="39"/>
      <c r="N166" s="40"/>
    </row>
    <row r="167" spans="1:14" x14ac:dyDescent="0.2">
      <c r="A167" t="s">
        <v>264</v>
      </c>
      <c r="B167" t="s">
        <v>551</v>
      </c>
      <c r="C167" t="s">
        <v>264</v>
      </c>
      <c r="D167" t="s">
        <v>552</v>
      </c>
      <c r="L167" s="39"/>
      <c r="N167" s="40"/>
    </row>
    <row r="168" spans="1:14" x14ac:dyDescent="0.2">
      <c r="A168" t="s">
        <v>354</v>
      </c>
      <c r="B168" t="s">
        <v>553</v>
      </c>
      <c r="C168" t="s">
        <v>354</v>
      </c>
      <c r="D168" t="s">
        <v>554</v>
      </c>
      <c r="L168" s="39"/>
      <c r="N168" s="40"/>
    </row>
    <row r="169" spans="1:14" x14ac:dyDescent="0.2">
      <c r="A169" t="s">
        <v>265</v>
      </c>
      <c r="B169" t="s">
        <v>555</v>
      </c>
      <c r="C169" t="s">
        <v>265</v>
      </c>
      <c r="D169" t="s">
        <v>555</v>
      </c>
      <c r="L169" s="39"/>
      <c r="N169" s="40"/>
    </row>
    <row r="170" spans="1:14" x14ac:dyDescent="0.2">
      <c r="A170" t="s">
        <v>266</v>
      </c>
      <c r="B170" t="s">
        <v>556</v>
      </c>
      <c r="C170" t="s">
        <v>266</v>
      </c>
      <c r="D170" t="s">
        <v>556</v>
      </c>
      <c r="L170" s="39"/>
      <c r="N170" s="40"/>
    </row>
    <row r="171" spans="1:14" x14ac:dyDescent="0.2">
      <c r="A171" t="s">
        <v>268</v>
      </c>
      <c r="B171" t="s">
        <v>557</v>
      </c>
      <c r="C171" t="s">
        <v>268</v>
      </c>
      <c r="D171" t="s">
        <v>557</v>
      </c>
      <c r="L171" s="39"/>
      <c r="N171" s="40"/>
    </row>
    <row r="172" spans="1:14" x14ac:dyDescent="0.2">
      <c r="A172" t="s">
        <v>271</v>
      </c>
      <c r="B172" t="s">
        <v>558</v>
      </c>
      <c r="C172" t="s">
        <v>271</v>
      </c>
      <c r="D172" t="s">
        <v>558</v>
      </c>
      <c r="L172" s="39"/>
      <c r="N172" s="40"/>
    </row>
    <row r="173" spans="1:14" x14ac:dyDescent="0.2">
      <c r="A173" t="s">
        <v>270</v>
      </c>
      <c r="B173" t="s">
        <v>559</v>
      </c>
      <c r="C173" t="s">
        <v>270</v>
      </c>
      <c r="D173" t="s">
        <v>559</v>
      </c>
      <c r="L173" s="39"/>
      <c r="N173" s="40"/>
    </row>
    <row r="174" spans="1:14" x14ac:dyDescent="0.2">
      <c r="A174" t="s">
        <v>282</v>
      </c>
      <c r="B174" t="s">
        <v>560</v>
      </c>
      <c r="C174" t="s">
        <v>282</v>
      </c>
      <c r="D174" t="s">
        <v>560</v>
      </c>
      <c r="L174" s="39"/>
      <c r="N174" s="40"/>
    </row>
    <row r="175" spans="1:14" x14ac:dyDescent="0.2">
      <c r="A175" t="s">
        <v>272</v>
      </c>
      <c r="B175" t="s">
        <v>561</v>
      </c>
      <c r="C175" t="s">
        <v>272</v>
      </c>
      <c r="D175" t="s">
        <v>561</v>
      </c>
      <c r="L175" s="39"/>
      <c r="N175" s="40"/>
    </row>
    <row r="176" spans="1:14" x14ac:dyDescent="0.2">
      <c r="A176" t="s">
        <v>273</v>
      </c>
      <c r="B176" t="s">
        <v>562</v>
      </c>
      <c r="C176" t="s">
        <v>273</v>
      </c>
      <c r="D176" t="s">
        <v>563</v>
      </c>
      <c r="L176" s="39"/>
      <c r="N176" s="40"/>
    </row>
    <row r="177" spans="1:14" x14ac:dyDescent="0.2">
      <c r="A177" t="s">
        <v>274</v>
      </c>
      <c r="B177" t="s">
        <v>564</v>
      </c>
      <c r="C177" t="s">
        <v>274</v>
      </c>
      <c r="D177" t="s">
        <v>564</v>
      </c>
      <c r="L177" s="39"/>
      <c r="N177" s="40"/>
    </row>
    <row r="178" spans="1:14" x14ac:dyDescent="0.2">
      <c r="A178" t="s">
        <v>262</v>
      </c>
      <c r="B178" t="s">
        <v>565</v>
      </c>
      <c r="C178" t="s">
        <v>262</v>
      </c>
      <c r="D178" t="s">
        <v>565</v>
      </c>
      <c r="L178" s="39"/>
      <c r="N178" s="40"/>
    </row>
    <row r="179" spans="1:14" x14ac:dyDescent="0.2">
      <c r="A179" t="s">
        <v>275</v>
      </c>
      <c r="B179" t="s">
        <v>566</v>
      </c>
      <c r="C179" t="s">
        <v>275</v>
      </c>
      <c r="D179" t="s">
        <v>566</v>
      </c>
      <c r="L179" s="39"/>
      <c r="N179" s="40"/>
    </row>
    <row r="180" spans="1:14" x14ac:dyDescent="0.2">
      <c r="A180" t="s">
        <v>276</v>
      </c>
      <c r="B180" t="s">
        <v>567</v>
      </c>
      <c r="C180" t="s">
        <v>276</v>
      </c>
      <c r="D180" t="s">
        <v>567</v>
      </c>
      <c r="L180" s="39"/>
      <c r="N180" s="40"/>
    </row>
    <row r="181" spans="1:14" x14ac:dyDescent="0.2">
      <c r="A181" t="s">
        <v>278</v>
      </c>
      <c r="B181" t="s">
        <v>568</v>
      </c>
      <c r="C181" t="s">
        <v>278</v>
      </c>
      <c r="D181" t="s">
        <v>569</v>
      </c>
      <c r="L181" s="39"/>
      <c r="N181" s="40"/>
    </row>
    <row r="182" spans="1:14" x14ac:dyDescent="0.2">
      <c r="A182" t="s">
        <v>353</v>
      </c>
      <c r="B182" t="s">
        <v>570</v>
      </c>
      <c r="C182" t="s">
        <v>353</v>
      </c>
      <c r="D182" t="s">
        <v>571</v>
      </c>
      <c r="L182" s="39"/>
      <c r="N182" s="40"/>
    </row>
    <row r="183" spans="1:14" x14ac:dyDescent="0.2">
      <c r="A183" t="s">
        <v>279</v>
      </c>
      <c r="B183" t="s">
        <v>572</v>
      </c>
      <c r="C183" t="s">
        <v>279</v>
      </c>
      <c r="D183" t="s">
        <v>572</v>
      </c>
      <c r="L183" s="39"/>
      <c r="N183" s="40"/>
    </row>
    <row r="184" spans="1:14" x14ac:dyDescent="0.2">
      <c r="A184" t="s">
        <v>280</v>
      </c>
      <c r="B184" t="s">
        <v>573</v>
      </c>
      <c r="C184" t="s">
        <v>280</v>
      </c>
      <c r="D184" t="s">
        <v>573</v>
      </c>
      <c r="L184" s="39"/>
      <c r="N184" s="40"/>
    </row>
    <row r="185" spans="1:14" x14ac:dyDescent="0.2">
      <c r="A185" t="s">
        <v>336</v>
      </c>
      <c r="B185" t="s">
        <v>574</v>
      </c>
      <c r="C185" t="s">
        <v>336</v>
      </c>
      <c r="D185" t="s">
        <v>575</v>
      </c>
      <c r="L185" s="39"/>
      <c r="N185" s="40"/>
    </row>
    <row r="186" spans="1:14" x14ac:dyDescent="0.2">
      <c r="A186" t="s">
        <v>277</v>
      </c>
      <c r="B186" t="s">
        <v>576</v>
      </c>
      <c r="C186" t="s">
        <v>277</v>
      </c>
      <c r="D186" t="s">
        <v>576</v>
      </c>
      <c r="L186" s="39"/>
      <c r="N186" s="40"/>
    </row>
    <row r="187" spans="1:14" x14ac:dyDescent="0.2">
      <c r="A187" t="s">
        <v>283</v>
      </c>
      <c r="B187" t="s">
        <v>577</v>
      </c>
      <c r="C187" t="s">
        <v>283</v>
      </c>
      <c r="D187" t="s">
        <v>577</v>
      </c>
      <c r="L187" s="39"/>
      <c r="N187" s="40"/>
    </row>
    <row r="188" spans="1:14" x14ac:dyDescent="0.2">
      <c r="A188" t="s">
        <v>284</v>
      </c>
      <c r="B188" t="s">
        <v>578</v>
      </c>
      <c r="C188" t="s">
        <v>284</v>
      </c>
      <c r="D188" t="s">
        <v>578</v>
      </c>
      <c r="L188" s="39"/>
      <c r="N188" s="40"/>
    </row>
    <row r="189" spans="1:14" x14ac:dyDescent="0.2">
      <c r="A189" t="s">
        <v>286</v>
      </c>
      <c r="B189" t="s">
        <v>579</v>
      </c>
      <c r="C189" t="s">
        <v>286</v>
      </c>
      <c r="D189" t="s">
        <v>579</v>
      </c>
      <c r="L189" s="39"/>
      <c r="N189" s="40"/>
    </row>
    <row r="190" spans="1:14" x14ac:dyDescent="0.2">
      <c r="A190" t="s">
        <v>287</v>
      </c>
      <c r="B190" t="s">
        <v>580</v>
      </c>
      <c r="C190" t="s">
        <v>287</v>
      </c>
      <c r="D190" t="s">
        <v>580</v>
      </c>
      <c r="H190" s="1"/>
      <c r="L190" s="39"/>
      <c r="N190" s="40"/>
    </row>
    <row r="191" spans="1:14" x14ac:dyDescent="0.2">
      <c r="A191" t="s">
        <v>326</v>
      </c>
      <c r="B191" t="s">
        <v>581</v>
      </c>
      <c r="C191" t="s">
        <v>326</v>
      </c>
      <c r="D191" t="s">
        <v>581</v>
      </c>
      <c r="L191" s="39"/>
      <c r="N191" s="40"/>
    </row>
    <row r="192" spans="1:14" x14ac:dyDescent="0.2">
      <c r="A192" t="s">
        <v>288</v>
      </c>
      <c r="B192" t="s">
        <v>582</v>
      </c>
      <c r="C192" t="s">
        <v>288</v>
      </c>
      <c r="D192" t="s">
        <v>582</v>
      </c>
      <c r="H192" s="1"/>
      <c r="L192" s="39"/>
      <c r="N192" s="40"/>
    </row>
    <row r="193" spans="1:14" x14ac:dyDescent="0.2">
      <c r="A193" t="s">
        <v>289</v>
      </c>
      <c r="B193" t="s">
        <v>583</v>
      </c>
      <c r="C193" t="s">
        <v>289</v>
      </c>
      <c r="D193" t="s">
        <v>583</v>
      </c>
      <c r="L193" s="39"/>
      <c r="N193" s="40"/>
    </row>
    <row r="194" spans="1:14" x14ac:dyDescent="0.2">
      <c r="A194" t="s">
        <v>169</v>
      </c>
      <c r="B194" s="39" t="s">
        <v>584</v>
      </c>
      <c r="C194" t="s">
        <v>169</v>
      </c>
      <c r="D194" s="39" t="s">
        <v>584</v>
      </c>
      <c r="L194" s="39"/>
      <c r="N194" s="40"/>
    </row>
    <row r="195" spans="1:14" x14ac:dyDescent="0.2">
      <c r="A195" t="s">
        <v>291</v>
      </c>
      <c r="B195" t="s">
        <v>585</v>
      </c>
      <c r="C195" t="s">
        <v>291</v>
      </c>
      <c r="D195" t="s">
        <v>585</v>
      </c>
      <c r="L195" s="39"/>
      <c r="N195" s="40"/>
    </row>
    <row r="196" spans="1:14" x14ac:dyDescent="0.2">
      <c r="A196" t="s">
        <v>586</v>
      </c>
      <c r="B196" t="s">
        <v>587</v>
      </c>
      <c r="C196" t="s">
        <v>586</v>
      </c>
      <c r="D196" t="s">
        <v>587</v>
      </c>
      <c r="L196" s="39"/>
      <c r="N196" s="40"/>
    </row>
    <row r="197" spans="1:14" x14ac:dyDescent="0.2">
      <c r="A197" t="s">
        <v>290</v>
      </c>
      <c r="B197" t="s">
        <v>588</v>
      </c>
      <c r="C197" t="s">
        <v>290</v>
      </c>
      <c r="D197" t="s">
        <v>588</v>
      </c>
      <c r="H197" s="1"/>
      <c r="L197" s="39"/>
      <c r="N197" s="40"/>
    </row>
    <row r="198" spans="1:14" x14ac:dyDescent="0.2">
      <c r="A198" t="s">
        <v>292</v>
      </c>
      <c r="B198" t="s">
        <v>589</v>
      </c>
      <c r="C198" t="s">
        <v>292</v>
      </c>
      <c r="D198" t="s">
        <v>590</v>
      </c>
      <c r="L198" s="39"/>
      <c r="N198" s="40"/>
    </row>
    <row r="199" spans="1:14" x14ac:dyDescent="0.2">
      <c r="A199" t="s">
        <v>591</v>
      </c>
      <c r="B199" t="s">
        <v>592</v>
      </c>
      <c r="C199" t="s">
        <v>591</v>
      </c>
      <c r="D199" t="s">
        <v>593</v>
      </c>
      <c r="L199" s="39"/>
      <c r="N199" s="40"/>
    </row>
    <row r="200" spans="1:14" x14ac:dyDescent="0.2">
      <c r="A200" t="s">
        <v>293</v>
      </c>
      <c r="B200" t="s">
        <v>594</v>
      </c>
      <c r="C200" t="s">
        <v>293</v>
      </c>
      <c r="D200" t="s">
        <v>594</v>
      </c>
      <c r="L200" s="39"/>
      <c r="N200" s="40"/>
    </row>
    <row r="201" spans="1:14" x14ac:dyDescent="0.2">
      <c r="A201" t="s">
        <v>294</v>
      </c>
      <c r="B201" t="s">
        <v>661</v>
      </c>
      <c r="C201" t="s">
        <v>294</v>
      </c>
      <c r="D201" t="s">
        <v>661</v>
      </c>
      <c r="L201" s="39"/>
      <c r="N201" s="40"/>
    </row>
    <row r="202" spans="1:14" x14ac:dyDescent="0.2">
      <c r="A202" t="s">
        <v>295</v>
      </c>
      <c r="B202" t="s">
        <v>595</v>
      </c>
      <c r="C202" t="s">
        <v>295</v>
      </c>
      <c r="D202" t="s">
        <v>595</v>
      </c>
      <c r="L202" s="39"/>
      <c r="N202" s="40"/>
    </row>
    <row r="203" spans="1:14" x14ac:dyDescent="0.2">
      <c r="A203" t="s">
        <v>327</v>
      </c>
      <c r="B203" t="s">
        <v>596</v>
      </c>
      <c r="C203" t="s">
        <v>327</v>
      </c>
      <c r="D203" t="s">
        <v>597</v>
      </c>
      <c r="H203" s="1"/>
      <c r="L203" s="39"/>
    </row>
    <row r="204" spans="1:14" x14ac:dyDescent="0.2">
      <c r="A204" t="s">
        <v>296</v>
      </c>
      <c r="B204" t="s">
        <v>598</v>
      </c>
      <c r="C204" t="s">
        <v>296</v>
      </c>
      <c r="D204" t="s">
        <v>598</v>
      </c>
      <c r="L204" s="39"/>
    </row>
    <row r="205" spans="1:14" x14ac:dyDescent="0.2">
      <c r="A205" t="s">
        <v>298</v>
      </c>
      <c r="B205" t="s">
        <v>599</v>
      </c>
      <c r="C205" t="s">
        <v>298</v>
      </c>
      <c r="D205" t="s">
        <v>599</v>
      </c>
      <c r="L205" s="39"/>
    </row>
    <row r="206" spans="1:14" x14ac:dyDescent="0.2">
      <c r="A206" t="s">
        <v>300</v>
      </c>
      <c r="B206" t="s">
        <v>600</v>
      </c>
      <c r="C206" t="s">
        <v>300</v>
      </c>
      <c r="D206" t="s">
        <v>600</v>
      </c>
      <c r="L206" s="39"/>
    </row>
    <row r="207" spans="1:14" x14ac:dyDescent="0.2">
      <c r="A207" t="s">
        <v>297</v>
      </c>
      <c r="B207" t="s">
        <v>601</v>
      </c>
      <c r="C207" t="s">
        <v>297</v>
      </c>
      <c r="D207" t="s">
        <v>602</v>
      </c>
      <c r="L207" s="39"/>
    </row>
    <row r="208" spans="1:14" x14ac:dyDescent="0.2">
      <c r="A208" t="s">
        <v>299</v>
      </c>
      <c r="B208" t="s">
        <v>603</v>
      </c>
      <c r="C208" t="s">
        <v>299</v>
      </c>
      <c r="D208" t="s">
        <v>603</v>
      </c>
      <c r="L208" s="39"/>
    </row>
    <row r="209" spans="1:12" x14ac:dyDescent="0.2">
      <c r="A209" t="s">
        <v>302</v>
      </c>
      <c r="B209" t="s">
        <v>604</v>
      </c>
      <c r="C209" t="s">
        <v>302</v>
      </c>
      <c r="D209" t="s">
        <v>302</v>
      </c>
      <c r="L209" s="39"/>
    </row>
    <row r="210" spans="1:12" x14ac:dyDescent="0.2">
      <c r="A210" t="s">
        <v>330</v>
      </c>
      <c r="B210" t="s">
        <v>605</v>
      </c>
      <c r="C210" t="s">
        <v>330</v>
      </c>
      <c r="D210" t="s">
        <v>606</v>
      </c>
      <c r="L210" s="39"/>
    </row>
    <row r="211" spans="1:12" x14ac:dyDescent="0.2">
      <c r="A211" t="s">
        <v>301</v>
      </c>
      <c r="B211" t="s">
        <v>607</v>
      </c>
      <c r="C211" t="s">
        <v>301</v>
      </c>
      <c r="D211" t="s">
        <v>607</v>
      </c>
      <c r="L211" s="39"/>
    </row>
    <row r="212" spans="1:12" x14ac:dyDescent="0.2">
      <c r="A212" t="s">
        <v>329</v>
      </c>
      <c r="B212" t="s">
        <v>608</v>
      </c>
      <c r="C212" t="s">
        <v>329</v>
      </c>
      <c r="D212" t="s">
        <v>608</v>
      </c>
      <c r="L212" s="39"/>
    </row>
    <row r="213" spans="1:12" x14ac:dyDescent="0.2">
      <c r="A213" t="s">
        <v>303</v>
      </c>
      <c r="B213" t="s">
        <v>609</v>
      </c>
      <c r="C213" t="s">
        <v>303</v>
      </c>
      <c r="D213" t="s">
        <v>609</v>
      </c>
      <c r="L213" s="39"/>
    </row>
    <row r="214" spans="1:12" x14ac:dyDescent="0.2">
      <c r="A214" t="s">
        <v>304</v>
      </c>
      <c r="B214" t="s">
        <v>610</v>
      </c>
      <c r="C214" t="s">
        <v>304</v>
      </c>
      <c r="D214" t="s">
        <v>610</v>
      </c>
      <c r="H214" s="1"/>
      <c r="L214" s="39"/>
    </row>
    <row r="215" spans="1:12" x14ac:dyDescent="0.2">
      <c r="A215" t="s">
        <v>305</v>
      </c>
      <c r="B215" t="s">
        <v>611</v>
      </c>
      <c r="C215" t="s">
        <v>305</v>
      </c>
      <c r="D215" t="s">
        <v>611</v>
      </c>
      <c r="L215" s="39"/>
    </row>
    <row r="216" spans="1:12" x14ac:dyDescent="0.2">
      <c r="A216" t="s">
        <v>145</v>
      </c>
      <c r="B216" t="s">
        <v>612</v>
      </c>
      <c r="C216" t="s">
        <v>145</v>
      </c>
      <c r="D216" t="s">
        <v>613</v>
      </c>
      <c r="L216" s="39"/>
    </row>
    <row r="217" spans="1:12" x14ac:dyDescent="0.2">
      <c r="A217" t="s">
        <v>306</v>
      </c>
      <c r="B217" t="s">
        <v>614</v>
      </c>
      <c r="C217" t="s">
        <v>306</v>
      </c>
      <c r="D217" t="s">
        <v>615</v>
      </c>
    </row>
    <row r="218" spans="1:12" x14ac:dyDescent="0.2">
      <c r="A218" t="s">
        <v>355</v>
      </c>
      <c r="B218" t="s">
        <v>616</v>
      </c>
      <c r="C218" t="s">
        <v>355</v>
      </c>
      <c r="D218" t="s">
        <v>616</v>
      </c>
    </row>
    <row r="219" spans="1:12" x14ac:dyDescent="0.2">
      <c r="A219" t="s">
        <v>308</v>
      </c>
      <c r="B219" t="s">
        <v>617</v>
      </c>
      <c r="C219" t="s">
        <v>308</v>
      </c>
      <c r="D219" t="s">
        <v>617</v>
      </c>
    </row>
    <row r="220" spans="1:12" x14ac:dyDescent="0.2">
      <c r="A220" t="s">
        <v>311</v>
      </c>
      <c r="B220" t="s">
        <v>618</v>
      </c>
      <c r="C220" t="s">
        <v>311</v>
      </c>
      <c r="D220" t="s">
        <v>618</v>
      </c>
    </row>
    <row r="221" spans="1:12" x14ac:dyDescent="0.2">
      <c r="A221" t="s">
        <v>310</v>
      </c>
      <c r="B221" t="s">
        <v>619</v>
      </c>
      <c r="C221" t="s">
        <v>310</v>
      </c>
      <c r="D221" t="s">
        <v>619</v>
      </c>
    </row>
    <row r="223" spans="1:12" x14ac:dyDescent="0.2">
      <c r="H223" s="1"/>
    </row>
    <row r="224" spans="1:12" x14ac:dyDescent="0.2">
      <c r="A224" t="s">
        <v>620</v>
      </c>
      <c r="H224" s="1"/>
    </row>
    <row r="225" spans="1:5" x14ac:dyDescent="0.2">
      <c r="A225" t="s">
        <v>349</v>
      </c>
      <c r="B225" t="s">
        <v>621</v>
      </c>
      <c r="C225" t="s">
        <v>349</v>
      </c>
      <c r="D225" t="s">
        <v>621</v>
      </c>
    </row>
    <row r="226" spans="1:5" x14ac:dyDescent="0.2">
      <c r="A226" t="s">
        <v>622</v>
      </c>
      <c r="B226" t="s">
        <v>623</v>
      </c>
      <c r="C226" t="s">
        <v>622</v>
      </c>
      <c r="D226" t="s">
        <v>623</v>
      </c>
    </row>
    <row r="227" spans="1:5" x14ac:dyDescent="0.2">
      <c r="A227" t="s">
        <v>624</v>
      </c>
      <c r="B227" t="s">
        <v>625</v>
      </c>
      <c r="C227" t="s">
        <v>624</v>
      </c>
      <c r="D227" t="s">
        <v>625</v>
      </c>
    </row>
    <row r="228" spans="1:5" x14ac:dyDescent="0.2">
      <c r="A228" t="s">
        <v>269</v>
      </c>
      <c r="B228" t="s">
        <v>626</v>
      </c>
      <c r="C228" t="s">
        <v>269</v>
      </c>
      <c r="D228" t="s">
        <v>627</v>
      </c>
    </row>
    <row r="229" spans="1:5" x14ac:dyDescent="0.2">
      <c r="A229" t="s">
        <v>351</v>
      </c>
      <c r="B229" t="s">
        <v>628</v>
      </c>
      <c r="C229" t="s">
        <v>351</v>
      </c>
      <c r="D229" t="s">
        <v>629</v>
      </c>
    </row>
    <row r="230" spans="1:5" x14ac:dyDescent="0.2">
      <c r="A230" s="1" t="s">
        <v>356</v>
      </c>
      <c r="B230" s="1" t="s">
        <v>630</v>
      </c>
      <c r="C230" s="1" t="s">
        <v>356</v>
      </c>
      <c r="D230" s="1" t="s">
        <v>630</v>
      </c>
    </row>
    <row r="231" spans="1:5" x14ac:dyDescent="0.2">
      <c r="A231" s="1" t="s">
        <v>323</v>
      </c>
      <c r="B231" s="1" t="s">
        <v>631</v>
      </c>
      <c r="C231" s="1" t="s">
        <v>323</v>
      </c>
      <c r="D231" s="1" t="s">
        <v>631</v>
      </c>
    </row>
    <row r="232" spans="1:5" x14ac:dyDescent="0.2">
      <c r="A232" s="1" t="s">
        <v>267</v>
      </c>
      <c r="B232" s="1" t="s">
        <v>632</v>
      </c>
      <c r="C232" s="1" t="s">
        <v>633</v>
      </c>
      <c r="D232" s="1"/>
      <c r="E232" s="1"/>
    </row>
    <row r="233" spans="1:5" x14ac:dyDescent="0.2">
      <c r="A233" s="1" t="s">
        <v>335</v>
      </c>
      <c r="B233" s="1" t="s">
        <v>634</v>
      </c>
      <c r="C233" s="1" t="s">
        <v>633</v>
      </c>
      <c r="D233" s="1"/>
      <c r="E233" s="1"/>
    </row>
    <row r="234" spans="1:5" x14ac:dyDescent="0.2">
      <c r="A234" s="1" t="s">
        <v>635</v>
      </c>
      <c r="B234" s="1" t="s">
        <v>636</v>
      </c>
      <c r="C234" s="1"/>
      <c r="D234" s="1"/>
      <c r="E234" s="39"/>
    </row>
    <row r="235" spans="1:5" x14ac:dyDescent="0.2">
      <c r="A235" s="1" t="s">
        <v>635</v>
      </c>
      <c r="B235" s="1" t="s">
        <v>637</v>
      </c>
      <c r="C235" s="1" t="s">
        <v>638</v>
      </c>
      <c r="D235" s="1"/>
      <c r="E235" s="1"/>
    </row>
    <row r="236" spans="1:5" x14ac:dyDescent="0.2">
      <c r="A236" t="s">
        <v>325</v>
      </c>
      <c r="B236" t="s">
        <v>639</v>
      </c>
      <c r="C236" t="s">
        <v>640</v>
      </c>
    </row>
    <row r="237" spans="1:5" x14ac:dyDescent="0.2">
      <c r="A237" t="s">
        <v>641</v>
      </c>
      <c r="B237" t="s">
        <v>642</v>
      </c>
      <c r="C237" t="s">
        <v>643</v>
      </c>
    </row>
    <row r="238" spans="1:5" x14ac:dyDescent="0.2">
      <c r="A238" t="s">
        <v>281</v>
      </c>
      <c r="B238" t="s">
        <v>644</v>
      </c>
      <c r="C238" t="s">
        <v>640</v>
      </c>
    </row>
    <row r="239" spans="1:5" x14ac:dyDescent="0.2">
      <c r="A239" t="s">
        <v>645</v>
      </c>
      <c r="B239" t="s">
        <v>646</v>
      </c>
    </row>
    <row r="240" spans="1:5" x14ac:dyDescent="0.2">
      <c r="A240" t="s">
        <v>647</v>
      </c>
      <c r="B240" t="s">
        <v>648</v>
      </c>
    </row>
    <row r="241" spans="1:2" x14ac:dyDescent="0.2">
      <c r="A241" t="s">
        <v>649</v>
      </c>
      <c r="B241" t="s">
        <v>650</v>
      </c>
    </row>
  </sheetData>
  <phoneticPr fontId="4" type="noConversion"/>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2</vt:i4>
      </vt:variant>
      <vt:variant>
        <vt:lpstr>Named Ranges</vt:lpstr>
      </vt:variant>
      <vt:variant>
        <vt:i4>7</vt:i4>
      </vt:variant>
    </vt:vector>
  </HeadingPairs>
  <TitlesOfParts>
    <vt:vector size="9" baseType="lpstr">
      <vt:lpstr>Metadata</vt:lpstr>
      <vt:lpstr>Data</vt:lpstr>
      <vt:lpstr>AustraliaEx</vt:lpstr>
      <vt:lpstr>AustraliaIm</vt:lpstr>
      <vt:lpstr>FinyearEx</vt:lpstr>
      <vt:lpstr>FinyearIm</vt:lpstr>
      <vt:lpstr>Data!Print_Area</vt:lpstr>
      <vt:lpstr>QldEx</vt:lpstr>
      <vt:lpstr>QldIm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2024-02-09T04:47:43Z</dcterms:created>
  <dcterms:modified xsi:type="dcterms:W3CDTF">2024-02-16T05:42:54Z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083577-197b-450c-831d-654cf3f56dc2_Enabled">
    <vt:lpwstr>true</vt:lpwstr>
  </property>
  <property fmtid="{D5CDD505-2E9C-101B-9397-08002B2CF9AE}" pid="3" name="MSIP_Label_5b083577-197b-450c-831d-654cf3f56dc2_SetDate">
    <vt:lpwstr>2024-02-09T04:48:28Z</vt:lpwstr>
  </property>
  <property fmtid="{D5CDD505-2E9C-101B-9397-08002B2CF9AE}" pid="4" name="MSIP_Label_5b083577-197b-450c-831d-654cf3f56dc2_Method">
    <vt:lpwstr>Standard</vt:lpwstr>
  </property>
  <property fmtid="{D5CDD505-2E9C-101B-9397-08002B2CF9AE}" pid="5" name="MSIP_Label_5b083577-197b-450c-831d-654cf3f56dc2_Name">
    <vt:lpwstr>OFFICIAL</vt:lpwstr>
  </property>
  <property fmtid="{D5CDD505-2E9C-101B-9397-08002B2CF9AE}" pid="6" name="MSIP_Label_5b083577-197b-450c-831d-654cf3f56dc2_SiteId">
    <vt:lpwstr>823bfb03-da26-4cbf-a7d6-f02dbfdf182e</vt:lpwstr>
  </property>
  <property fmtid="{D5CDD505-2E9C-101B-9397-08002B2CF9AE}" pid="7" name="MSIP_Label_5b083577-197b-450c-831d-654cf3f56dc2_ActionId">
    <vt:lpwstr>a1da94c3-e4f5-4c0e-ab13-276c2d947769</vt:lpwstr>
  </property>
  <property fmtid="{D5CDD505-2E9C-101B-9397-08002B2CF9AE}" pid="8" name="MSIP_Label_5b083577-197b-450c-831d-654cf3f56dc2_ContentBits">
    <vt:lpwstr>0</vt:lpwstr>
  </property>
</Properties>
</file>